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32" i="1"/>
  <c r="N31"/>
  <c r="N29"/>
  <c r="M29"/>
  <c r="K29"/>
  <c r="N22"/>
  <c r="M14"/>
  <c r="N14"/>
  <c r="M22"/>
  <c r="K22"/>
  <c r="I22"/>
  <c r="J22"/>
  <c r="J31"/>
  <c r="G22"/>
  <c r="H22"/>
  <c r="H31"/>
  <c r="E22"/>
  <c r="F22"/>
  <c r="F31"/>
  <c r="C22"/>
  <c r="M6"/>
  <c r="K6"/>
  <c r="K14"/>
  <c r="L14"/>
  <c r="I6"/>
  <c r="G6"/>
  <c r="G14"/>
  <c r="H14"/>
  <c r="E6"/>
  <c r="C6"/>
  <c r="C14"/>
  <c r="D14"/>
  <c r="L29"/>
  <c r="L31"/>
  <c r="L32"/>
  <c r="I29"/>
  <c r="J29"/>
  <c r="G29"/>
  <c r="H29"/>
  <c r="E29"/>
  <c r="F29"/>
  <c r="C29"/>
  <c r="D29"/>
  <c r="L22"/>
  <c r="D22"/>
  <c r="D31"/>
  <c r="I14"/>
  <c r="J14"/>
  <c r="E14"/>
  <c r="F14"/>
  <c r="J32"/>
  <c r="F32"/>
  <c r="H32"/>
</calcChain>
</file>

<file path=xl/comments1.xml><?xml version="1.0" encoding="utf-8"?>
<comments xmlns="http://schemas.openxmlformats.org/spreadsheetml/2006/main">
  <authors>
    <author>Anette Buhl Petersen</author>
  </authors>
  <commentList>
    <comment ref="M13" authorId="0">
      <text>
        <r>
          <rPr>
            <b/>
            <sz val="9"/>
            <color indexed="81"/>
            <rFont val="Tahoma"/>
            <family val="2"/>
          </rPr>
          <t>buslæskærme</t>
        </r>
      </text>
    </comment>
  </commentList>
</comments>
</file>

<file path=xl/sharedStrings.xml><?xml version="1.0" encoding="utf-8"?>
<sst xmlns="http://schemas.openxmlformats.org/spreadsheetml/2006/main" count="59" uniqueCount="27">
  <si>
    <t>Kommunens ejendomme</t>
  </si>
  <si>
    <t>Vejbelysning</t>
  </si>
  <si>
    <t>Pumpebrønde</t>
  </si>
  <si>
    <t>Trafiksignaler</t>
  </si>
  <si>
    <t>Øvrige</t>
  </si>
  <si>
    <t>El</t>
  </si>
  <si>
    <t>Varme</t>
  </si>
  <si>
    <t>kWh</t>
  </si>
  <si>
    <t>m3</t>
  </si>
  <si>
    <t>MWh</t>
  </si>
  <si>
    <t>Naturgas</t>
  </si>
  <si>
    <t>SUM</t>
  </si>
  <si>
    <t>2007-2008</t>
  </si>
  <si>
    <t>2008-2009</t>
  </si>
  <si>
    <t>2009-2010</t>
  </si>
  <si>
    <t>2010-2011</t>
  </si>
  <si>
    <t>2011-2012</t>
  </si>
  <si>
    <t>Reklameskilte</t>
  </si>
  <si>
    <t>Installationer til anden virksomhed (primært Københavns Energi og Spildevandscenter Avedøre)</t>
  </si>
  <si>
    <t>CO2 g/kWh</t>
  </si>
  <si>
    <t>SUM: kWh og ton CO2</t>
  </si>
  <si>
    <t>MWh og Ton CO2</t>
  </si>
  <si>
    <t>I alt ton CO2</t>
  </si>
  <si>
    <t>Ændring (2007=100)</t>
  </si>
  <si>
    <t>2012-2013</t>
  </si>
  <si>
    <t>CO2-opgørelse for Brøndby Kommune 2007-2012</t>
  </si>
  <si>
    <t>Ældrehjem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</si>
</sst>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" fontId="0" fillId="2" borderId="7" xfId="0" applyNumberFormat="1" applyFill="1" applyBorder="1"/>
    <xf numFmtId="0" fontId="2" fillId="2" borderId="8" xfId="0" applyFont="1" applyFill="1" applyBorder="1"/>
    <xf numFmtId="0" fontId="0" fillId="3" borderId="9" xfId="0" applyFill="1" applyBorder="1"/>
    <xf numFmtId="0" fontId="2" fillId="2" borderId="2" xfId="0" applyFont="1" applyFill="1" applyBorder="1"/>
    <xf numFmtId="0" fontId="0" fillId="3" borderId="10" xfId="0" applyFill="1" applyBorder="1"/>
    <xf numFmtId="0" fontId="0" fillId="3" borderId="11" xfId="0" applyFill="1" applyBorder="1"/>
    <xf numFmtId="1" fontId="0" fillId="2" borderId="0" xfId="0" applyNumberFormat="1" applyFill="1"/>
    <xf numFmtId="3" fontId="2" fillId="2" borderId="3" xfId="0" applyNumberFormat="1" applyFont="1" applyFill="1" applyBorder="1"/>
    <xf numFmtId="3" fontId="2" fillId="2" borderId="8" xfId="0" applyNumberFormat="1" applyFont="1" applyFill="1" applyBorder="1"/>
    <xf numFmtId="3" fontId="0" fillId="2" borderId="0" xfId="0" applyNumberFormat="1" applyFill="1"/>
    <xf numFmtId="3" fontId="2" fillId="2" borderId="12" xfId="0" applyNumberFormat="1" applyFont="1" applyFill="1" applyBorder="1"/>
    <xf numFmtId="1" fontId="2" fillId="2" borderId="0" xfId="0" applyNumberFormat="1" applyFont="1" applyFill="1"/>
    <xf numFmtId="0" fontId="3" fillId="2" borderId="13" xfId="0" applyFont="1" applyFill="1" applyBorder="1"/>
    <xf numFmtId="0" fontId="3" fillId="2" borderId="5" xfId="0" applyFont="1" applyFill="1" applyBorder="1"/>
    <xf numFmtId="0" fontId="0" fillId="2" borderId="14" xfId="0" applyFill="1" applyBorder="1"/>
    <xf numFmtId="1" fontId="4" fillId="2" borderId="0" xfId="0" applyNumberFormat="1" applyFont="1" applyFill="1"/>
    <xf numFmtId="3" fontId="4" fillId="2" borderId="8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1" fontId="6" fillId="2" borderId="0" xfId="0" applyNumberFormat="1" applyFont="1" applyFill="1"/>
    <xf numFmtId="3" fontId="8" fillId="2" borderId="0" xfId="0" applyNumberFormat="1" applyFont="1" applyFill="1"/>
    <xf numFmtId="1" fontId="9" fillId="2" borderId="0" xfId="0" applyNumberFormat="1" applyFont="1" applyFill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1" xfId="0" applyFont="1" applyFill="1" applyBorder="1"/>
    <xf numFmtId="1" fontId="0" fillId="0" borderId="18" xfId="0" applyNumberFormat="1" applyFill="1" applyBorder="1" applyAlignment="1">
      <alignment horizontal="right" wrapText="1"/>
    </xf>
    <xf numFmtId="1" fontId="0" fillId="0" borderId="19" xfId="0" applyNumberFormat="1" applyFill="1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1" fontId="0" fillId="2" borderId="20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 wrapText="1"/>
    </xf>
    <xf numFmtId="3" fontId="0" fillId="0" borderId="5" xfId="0" applyNumberFormat="1" applyFill="1" applyBorder="1" applyAlignment="1">
      <alignment horizontal="right" wrapText="1"/>
    </xf>
    <xf numFmtId="3" fontId="0" fillId="0" borderId="7" xfId="0" applyNumberForma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2" fillId="4" borderId="0" xfId="0" applyFont="1" applyFill="1"/>
    <xf numFmtId="3" fontId="0" fillId="4" borderId="0" xfId="0" applyNumberFormat="1" applyFill="1"/>
    <xf numFmtId="3" fontId="4" fillId="4" borderId="0" xfId="0" applyNumberFormat="1" applyFont="1" applyFill="1"/>
    <xf numFmtId="0" fontId="8" fillId="4" borderId="0" xfId="0" applyFont="1" applyFill="1"/>
    <xf numFmtId="0" fontId="0" fillId="4" borderId="0" xfId="0" applyFill="1"/>
    <xf numFmtId="3" fontId="0" fillId="0" borderId="7" xfId="0" applyNumberFormat="1" applyFill="1" applyBorder="1" applyAlignment="1">
      <alignment horizontal="right" wrapText="1"/>
    </xf>
    <xf numFmtId="3" fontId="0" fillId="2" borderId="7" xfId="0" applyNumberFormat="1" applyFill="1" applyBorder="1"/>
    <xf numFmtId="3" fontId="0" fillId="0" borderId="21" xfId="0" applyNumberFormat="1" applyFill="1" applyBorder="1" applyAlignment="1">
      <alignment horizontal="right" wrapText="1"/>
    </xf>
    <xf numFmtId="1" fontId="0" fillId="0" borderId="19" xfId="0" applyNumberFormat="1" applyFill="1" applyBorder="1" applyAlignment="1">
      <alignment horizontal="right" wrapText="1"/>
    </xf>
    <xf numFmtId="3" fontId="0" fillId="2" borderId="21" xfId="0" applyNumberFormat="1" applyFill="1" applyBorder="1"/>
    <xf numFmtId="3" fontId="9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2"/>
  <sheetViews>
    <sheetView tabSelected="1" workbookViewId="0">
      <selection activeCell="N31" sqref="N31"/>
    </sheetView>
  </sheetViews>
  <sheetFormatPr defaultRowHeight="12.75"/>
  <cols>
    <col min="1" max="1" width="4.7109375" style="1" customWidth="1"/>
    <col min="2" max="2" width="24.140625" style="1" bestFit="1" customWidth="1"/>
    <col min="3" max="3" width="17.140625" style="1" customWidth="1"/>
    <col min="4" max="12" width="11.140625" style="1" customWidth="1"/>
    <col min="13" max="13" width="11.5703125" style="1" bestFit="1" customWidth="1"/>
    <col min="14" max="19" width="9.140625" style="1"/>
    <col min="20" max="20" width="9.7109375" style="1" customWidth="1"/>
    <col min="21" max="16384" width="9.140625" style="1"/>
  </cols>
  <sheetData>
    <row r="1" spans="2:21" s="26" customFormat="1" ht="15">
      <c r="B1" s="26" t="s">
        <v>25</v>
      </c>
      <c r="U1" s="27"/>
    </row>
    <row r="3" spans="2:21" ht="13.5" thickBot="1">
      <c r="B3" s="8" t="s">
        <v>5</v>
      </c>
    </row>
    <row r="4" spans="2:21" ht="15" customHeight="1">
      <c r="B4" s="3"/>
      <c r="C4" s="6">
        <v>2007</v>
      </c>
      <c r="D4" s="22">
        <v>619</v>
      </c>
      <c r="E4" s="6">
        <v>2008</v>
      </c>
      <c r="F4" s="22">
        <v>500</v>
      </c>
      <c r="G4" s="6">
        <v>2009</v>
      </c>
      <c r="H4" s="22">
        <v>460</v>
      </c>
      <c r="I4" s="6">
        <v>2010</v>
      </c>
      <c r="J4" s="22">
        <v>510</v>
      </c>
      <c r="K4" s="6">
        <v>2011</v>
      </c>
      <c r="L4" s="22">
        <v>426</v>
      </c>
      <c r="M4" s="6">
        <v>2012</v>
      </c>
      <c r="N4" s="22">
        <v>353</v>
      </c>
    </row>
    <row r="5" spans="2:21" ht="15" customHeight="1" thickBot="1">
      <c r="B5" s="11"/>
      <c r="C5" s="10" t="s">
        <v>7</v>
      </c>
      <c r="D5" s="10" t="s">
        <v>19</v>
      </c>
      <c r="E5" s="10" t="s">
        <v>7</v>
      </c>
      <c r="F5" s="10" t="s">
        <v>19</v>
      </c>
      <c r="G5" s="10" t="s">
        <v>7</v>
      </c>
      <c r="H5" s="10" t="s">
        <v>19</v>
      </c>
      <c r="I5" s="10" t="s">
        <v>7</v>
      </c>
      <c r="J5" s="10" t="s">
        <v>19</v>
      </c>
      <c r="K5" s="10" t="s">
        <v>7</v>
      </c>
      <c r="L5" s="10" t="s">
        <v>19</v>
      </c>
      <c r="M5" s="10" t="s">
        <v>7</v>
      </c>
      <c r="N5" s="10" t="s">
        <v>19</v>
      </c>
    </row>
    <row r="6" spans="2:21" ht="15" customHeight="1">
      <c r="B6" s="31" t="s">
        <v>0</v>
      </c>
      <c r="C6" s="40">
        <f>7122770-C7</f>
        <v>6728022</v>
      </c>
      <c r="D6" s="41"/>
      <c r="E6" s="41">
        <f>7169987-E7</f>
        <v>6787780</v>
      </c>
      <c r="F6" s="41"/>
      <c r="G6" s="41">
        <f>7220993-G7</f>
        <v>6848299</v>
      </c>
      <c r="H6" s="41"/>
      <c r="I6" s="41">
        <f>7533993-I7</f>
        <v>7013702</v>
      </c>
      <c r="J6" s="41"/>
      <c r="K6" s="41">
        <f>7246984-K7</f>
        <v>6697555</v>
      </c>
      <c r="L6" s="41"/>
      <c r="M6" s="41">
        <f>6064493-M9-M10-M11-M13</f>
        <v>5809990</v>
      </c>
      <c r="N6" s="36"/>
    </row>
    <row r="7" spans="2:21" ht="15" customHeight="1">
      <c r="B7" s="32" t="s">
        <v>26</v>
      </c>
      <c r="C7" s="54">
        <v>394748</v>
      </c>
      <c r="D7" s="52"/>
      <c r="E7" s="52">
        <v>382207</v>
      </c>
      <c r="F7" s="52"/>
      <c r="G7" s="52">
        <v>372694</v>
      </c>
      <c r="H7" s="52"/>
      <c r="I7" s="52">
        <v>520291</v>
      </c>
      <c r="J7" s="52"/>
      <c r="K7" s="52">
        <v>549429</v>
      </c>
      <c r="L7" s="52"/>
      <c r="M7" s="52">
        <v>537632</v>
      </c>
      <c r="N7" s="55"/>
    </row>
    <row r="8" spans="2:21" ht="15" customHeight="1">
      <c r="B8" s="33" t="s">
        <v>1</v>
      </c>
      <c r="C8" s="56">
        <v>2847595</v>
      </c>
      <c r="D8" s="53"/>
      <c r="E8" s="53">
        <v>2850783</v>
      </c>
      <c r="F8" s="53"/>
      <c r="G8" s="53">
        <v>2806883</v>
      </c>
      <c r="H8" s="53"/>
      <c r="I8" s="53">
        <v>2796039</v>
      </c>
      <c r="J8" s="53"/>
      <c r="K8" s="53">
        <v>2667526</v>
      </c>
      <c r="L8" s="42"/>
      <c r="M8" s="42">
        <v>2667527</v>
      </c>
      <c r="N8" s="37"/>
    </row>
    <row r="9" spans="2:21" ht="15" customHeight="1">
      <c r="B9" s="33" t="s">
        <v>2</v>
      </c>
      <c r="C9" s="43">
        <v>21996</v>
      </c>
      <c r="D9" s="44"/>
      <c r="E9" s="44">
        <v>13842</v>
      </c>
      <c r="F9" s="44"/>
      <c r="G9" s="44">
        <v>32958</v>
      </c>
      <c r="H9" s="44"/>
      <c r="I9" s="44">
        <v>25136</v>
      </c>
      <c r="J9" s="44"/>
      <c r="K9" s="44">
        <v>30723</v>
      </c>
      <c r="L9" s="44"/>
      <c r="M9" s="44">
        <v>31942</v>
      </c>
      <c r="N9" s="38"/>
    </row>
    <row r="10" spans="2:21" ht="15" customHeight="1">
      <c r="B10" s="33" t="s">
        <v>3</v>
      </c>
      <c r="C10" s="43">
        <v>152862</v>
      </c>
      <c r="D10" s="44"/>
      <c r="E10" s="44">
        <v>180175</v>
      </c>
      <c r="F10" s="44"/>
      <c r="G10" s="44">
        <v>171103</v>
      </c>
      <c r="H10" s="44"/>
      <c r="I10" s="44">
        <v>164730</v>
      </c>
      <c r="J10" s="44"/>
      <c r="K10" s="44">
        <v>162976</v>
      </c>
      <c r="L10" s="44"/>
      <c r="M10" s="44">
        <v>168332</v>
      </c>
      <c r="N10" s="38"/>
    </row>
    <row r="11" spans="2:21" ht="15" customHeight="1">
      <c r="B11" s="34" t="s">
        <v>17</v>
      </c>
      <c r="C11" s="43">
        <v>39333</v>
      </c>
      <c r="D11" s="44"/>
      <c r="E11" s="44">
        <v>39347</v>
      </c>
      <c r="F11" s="44"/>
      <c r="G11" s="44">
        <v>39337</v>
      </c>
      <c r="H11" s="44"/>
      <c r="I11" s="44">
        <v>39334</v>
      </c>
      <c r="J11" s="44"/>
      <c r="K11" s="44">
        <v>39336</v>
      </c>
      <c r="L11" s="44"/>
      <c r="M11" s="44">
        <v>39333</v>
      </c>
      <c r="N11" s="38"/>
    </row>
    <row r="12" spans="2:21" ht="15" customHeight="1">
      <c r="B12" s="34" t="s">
        <v>18</v>
      </c>
      <c r="C12" s="43">
        <v>726741</v>
      </c>
      <c r="D12" s="44"/>
      <c r="E12" s="44">
        <v>623532</v>
      </c>
      <c r="F12" s="44"/>
      <c r="G12" s="44">
        <v>556376</v>
      </c>
      <c r="H12" s="44"/>
      <c r="I12" s="44">
        <v>625535</v>
      </c>
      <c r="J12" s="44"/>
      <c r="K12" s="44">
        <v>698489</v>
      </c>
      <c r="L12" s="44"/>
      <c r="M12" s="44"/>
      <c r="N12" s="38"/>
    </row>
    <row r="13" spans="2:21" ht="15" customHeight="1" thickBot="1">
      <c r="B13" s="35" t="s">
        <v>4</v>
      </c>
      <c r="C13" s="45">
        <v>560673</v>
      </c>
      <c r="D13" s="46"/>
      <c r="E13" s="46">
        <v>556785</v>
      </c>
      <c r="F13" s="46"/>
      <c r="G13" s="46">
        <v>558899</v>
      </c>
      <c r="H13" s="46"/>
      <c r="I13" s="46">
        <v>569609</v>
      </c>
      <c r="J13" s="46"/>
      <c r="K13" s="46">
        <v>545210</v>
      </c>
      <c r="L13" s="46"/>
      <c r="M13" s="46">
        <v>14896</v>
      </c>
      <c r="N13" s="39"/>
    </row>
    <row r="14" spans="2:21" s="51" customFormat="1" ht="15" customHeight="1">
      <c r="B14" s="47" t="s">
        <v>20</v>
      </c>
      <c r="C14" s="48">
        <f>SUM(C6:C13)</f>
        <v>11471970</v>
      </c>
      <c r="D14" s="49">
        <f>C14*D4/1000000</f>
        <v>7101.1494300000004</v>
      </c>
      <c r="E14" s="48">
        <f>SUM(E6:E13)</f>
        <v>11434451</v>
      </c>
      <c r="F14" s="49">
        <f>E14*F4/1000000</f>
        <v>5717.2254999999996</v>
      </c>
      <c r="G14" s="48">
        <f>SUM(G6:G13)</f>
        <v>11386549</v>
      </c>
      <c r="H14" s="49">
        <f>G14*H4/1000000</f>
        <v>5237.8125399999999</v>
      </c>
      <c r="I14" s="48">
        <f>SUM(I6:I13)</f>
        <v>11754376</v>
      </c>
      <c r="J14" s="49">
        <f>I14*J4/1000000</f>
        <v>5994.7317599999997</v>
      </c>
      <c r="K14" s="48">
        <f>SUM(K6:K13)</f>
        <v>11391244</v>
      </c>
      <c r="L14" s="49">
        <f>K14*L4/1000000</f>
        <v>4852.6699440000002</v>
      </c>
      <c r="M14" s="48">
        <f>SUM(M6:M13)</f>
        <v>9269652</v>
      </c>
      <c r="N14" s="49">
        <f>M14*N4/1000000</f>
        <v>3272.187156</v>
      </c>
    </row>
    <row r="15" spans="2:21" s="51" customFormat="1" ht="15" customHeight="1">
      <c r="B15" s="47"/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50"/>
    </row>
    <row r="16" spans="2:21" ht="15" customHeight="1"/>
    <row r="17" spans="2:14" ht="15" customHeight="1" thickBot="1">
      <c r="B17" s="8" t="s">
        <v>6</v>
      </c>
    </row>
    <row r="18" spans="2:14" ht="15" customHeight="1">
      <c r="B18" s="13"/>
      <c r="C18" s="6" t="s">
        <v>12</v>
      </c>
      <c r="D18" s="22">
        <v>140</v>
      </c>
      <c r="E18" s="6" t="s">
        <v>13</v>
      </c>
      <c r="F18" s="22">
        <v>113</v>
      </c>
      <c r="G18" s="6" t="s">
        <v>14</v>
      </c>
      <c r="H18" s="22">
        <v>130</v>
      </c>
      <c r="I18" s="6" t="s">
        <v>15</v>
      </c>
      <c r="J18" s="22">
        <v>122</v>
      </c>
      <c r="K18" s="6" t="s">
        <v>16</v>
      </c>
      <c r="L18" s="22">
        <v>110</v>
      </c>
      <c r="M18" s="6" t="s">
        <v>24</v>
      </c>
      <c r="N18" s="22">
        <v>107</v>
      </c>
    </row>
    <row r="19" spans="2:14" ht="15" customHeight="1" thickBot="1">
      <c r="B19" s="14"/>
      <c r="C19" s="10" t="s">
        <v>9</v>
      </c>
      <c r="D19" s="10" t="s">
        <v>19</v>
      </c>
      <c r="E19" s="10" t="s">
        <v>9</v>
      </c>
      <c r="F19" s="10" t="s">
        <v>19</v>
      </c>
      <c r="G19" s="10" t="s">
        <v>9</v>
      </c>
      <c r="H19" s="10" t="s">
        <v>19</v>
      </c>
      <c r="I19" s="10" t="s">
        <v>9</v>
      </c>
      <c r="J19" s="10"/>
      <c r="K19" s="10" t="s">
        <v>9</v>
      </c>
      <c r="L19" s="10"/>
      <c r="M19" s="10" t="s">
        <v>9</v>
      </c>
      <c r="N19" s="10"/>
    </row>
    <row r="20" spans="2:14" ht="15" customHeight="1">
      <c r="B20" s="12" t="s">
        <v>0</v>
      </c>
      <c r="C20" s="9">
        <v>17379</v>
      </c>
      <c r="D20" s="9"/>
      <c r="E20" s="9">
        <v>17799</v>
      </c>
      <c r="F20" s="9"/>
      <c r="G20" s="9">
        <v>21698</v>
      </c>
      <c r="H20" s="9"/>
      <c r="I20" s="9">
        <v>20519</v>
      </c>
      <c r="J20" s="9"/>
      <c r="K20" s="9">
        <v>17539</v>
      </c>
      <c r="L20" s="9"/>
      <c r="M20" s="9">
        <v>17898</v>
      </c>
      <c r="N20" s="9"/>
    </row>
    <row r="21" spans="2:14" ht="15" customHeight="1">
      <c r="B21" s="4" t="s">
        <v>26</v>
      </c>
      <c r="C21" s="9">
        <v>2952.66</v>
      </c>
      <c r="D21" s="9"/>
      <c r="E21" s="9">
        <v>2988.76</v>
      </c>
      <c r="F21" s="9"/>
      <c r="G21" s="9">
        <v>3829.09</v>
      </c>
      <c r="H21" s="9"/>
      <c r="I21" s="9">
        <v>3915.27</v>
      </c>
      <c r="J21" s="9"/>
      <c r="K21" s="9">
        <v>3292.431</v>
      </c>
      <c r="L21" s="9"/>
      <c r="M21" s="9">
        <v>2962</v>
      </c>
      <c r="N21" s="9"/>
    </row>
    <row r="22" spans="2:14">
      <c r="B22" s="8" t="s">
        <v>11</v>
      </c>
      <c r="C22" s="15">
        <f>C20+C21</f>
        <v>20331.66</v>
      </c>
      <c r="D22" s="24">
        <f>C22*D18/1000</f>
        <v>2846.4323999999997</v>
      </c>
      <c r="E22" s="15">
        <f>E20+E21</f>
        <v>20787.760000000002</v>
      </c>
      <c r="F22" s="24">
        <f>E22*F18/1000</f>
        <v>2349.0168800000001</v>
      </c>
      <c r="G22" s="15">
        <f>G20+G21</f>
        <v>25527.09</v>
      </c>
      <c r="H22" s="24">
        <f>G22*H18/1000</f>
        <v>3318.5217000000002</v>
      </c>
      <c r="I22" s="15">
        <f>I20+I21</f>
        <v>24434.27</v>
      </c>
      <c r="J22" s="24">
        <f>I22*J18/1000</f>
        <v>2980.9809399999999</v>
      </c>
      <c r="K22" s="15">
        <f>K20+K21</f>
        <v>20831.431</v>
      </c>
      <c r="L22" s="24">
        <f>K22*L18/1000</f>
        <v>2291.45741</v>
      </c>
      <c r="M22" s="15">
        <f>M20+M21</f>
        <v>20860</v>
      </c>
      <c r="N22" s="24">
        <f>M22*N18/1000</f>
        <v>2232.02</v>
      </c>
    </row>
    <row r="24" spans="2:14" ht="13.5" thickBot="1">
      <c r="B24" s="8" t="s">
        <v>10</v>
      </c>
    </row>
    <row r="25" spans="2:14">
      <c r="B25" s="13"/>
      <c r="C25" s="12">
        <v>2007</v>
      </c>
      <c r="D25" s="21">
        <v>234</v>
      </c>
      <c r="E25" s="6">
        <v>2008</v>
      </c>
      <c r="F25" s="22">
        <v>234</v>
      </c>
      <c r="G25" s="6">
        <v>2009</v>
      </c>
      <c r="H25" s="22">
        <v>204</v>
      </c>
      <c r="I25" s="6">
        <v>2010</v>
      </c>
      <c r="J25" s="22">
        <v>204</v>
      </c>
      <c r="K25" s="6">
        <v>2011</v>
      </c>
      <c r="L25" s="22">
        <v>208</v>
      </c>
      <c r="M25" s="6">
        <v>2012</v>
      </c>
      <c r="N25" s="22">
        <v>208</v>
      </c>
    </row>
    <row r="26" spans="2:14" ht="13.5" thickBot="1">
      <c r="B26" s="14"/>
      <c r="C26" s="5" t="s">
        <v>8</v>
      </c>
      <c r="D26" s="10" t="s">
        <v>19</v>
      </c>
      <c r="E26" s="7" t="s">
        <v>8</v>
      </c>
      <c r="F26" s="10" t="s">
        <v>19</v>
      </c>
      <c r="G26" s="7" t="s">
        <v>8</v>
      </c>
      <c r="H26" s="10" t="s">
        <v>19</v>
      </c>
      <c r="I26" s="7" t="s">
        <v>8</v>
      </c>
      <c r="J26" s="10" t="s">
        <v>19</v>
      </c>
      <c r="K26" s="7" t="s">
        <v>8</v>
      </c>
      <c r="L26" s="10" t="s">
        <v>19</v>
      </c>
      <c r="M26" s="7" t="s">
        <v>8</v>
      </c>
      <c r="N26" s="10" t="s">
        <v>19</v>
      </c>
    </row>
    <row r="27" spans="2:14">
      <c r="B27" s="4" t="s">
        <v>0</v>
      </c>
      <c r="C27" s="2">
        <v>221128.58934000001</v>
      </c>
      <c r="D27" s="2"/>
      <c r="E27" s="2">
        <v>209121.41954999999</v>
      </c>
      <c r="F27" s="2"/>
      <c r="G27" s="2">
        <v>220063.37460000001</v>
      </c>
      <c r="H27" s="2"/>
      <c r="I27" s="2">
        <v>256101.93749000001</v>
      </c>
      <c r="J27" s="2"/>
      <c r="K27" s="2">
        <v>203959.85147999998</v>
      </c>
      <c r="L27" s="2"/>
      <c r="M27" s="2">
        <v>225588</v>
      </c>
      <c r="N27" s="2"/>
    </row>
    <row r="28" spans="2:14">
      <c r="B28" s="16">
        <v>11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s="18" customFormat="1">
      <c r="B29" s="19" t="s">
        <v>21</v>
      </c>
      <c r="C29" s="17">
        <f>C27*$B$28/1000</f>
        <v>2432.41448274</v>
      </c>
      <c r="D29" s="25">
        <f>C29*D25/1000</f>
        <v>569.18498896116012</v>
      </c>
      <c r="E29" s="17">
        <f>E27*$B$28/1000</f>
        <v>2300.3356150500003</v>
      </c>
      <c r="F29" s="25">
        <f>E29*F25/1000</f>
        <v>538.27853392170005</v>
      </c>
      <c r="G29" s="17">
        <f>G27*$B$28/1000</f>
        <v>2420.6971205999998</v>
      </c>
      <c r="H29" s="25">
        <f>G29*H25/1000</f>
        <v>493.82221260239999</v>
      </c>
      <c r="I29" s="17">
        <f>I27*$B$28/1000</f>
        <v>2817.1213123900002</v>
      </c>
      <c r="J29" s="25">
        <f>I29*J25/1000</f>
        <v>574.69274772756</v>
      </c>
      <c r="K29" s="17">
        <f>K27*$B$28/1000</f>
        <v>2243.5583662799995</v>
      </c>
      <c r="L29" s="25">
        <f>K29*L25/1000</f>
        <v>466.66014018623991</v>
      </c>
      <c r="M29" s="17">
        <f>M27*$B$28/1000</f>
        <v>2481.4679999999998</v>
      </c>
      <c r="N29" s="29">
        <f>M29*N25/1000</f>
        <v>516.14534400000002</v>
      </c>
    </row>
    <row r="31" spans="2:14" ht="15.75">
      <c r="B31" s="8" t="s">
        <v>22</v>
      </c>
      <c r="D31" s="28">
        <f>D14+D22+D29</f>
        <v>10516.76681896116</v>
      </c>
      <c r="E31" s="28"/>
      <c r="F31" s="28">
        <f>F14+F22+F29</f>
        <v>8604.5209139217004</v>
      </c>
      <c r="G31" s="28"/>
      <c r="H31" s="28">
        <f>H14+H22+H29</f>
        <v>9050.1564526023994</v>
      </c>
      <c r="I31" s="28"/>
      <c r="J31" s="28">
        <f>J14+J22+J29</f>
        <v>9550.4054477275604</v>
      </c>
      <c r="K31" s="24"/>
      <c r="L31" s="28">
        <f>L14+L22+L29</f>
        <v>7610.7874941862401</v>
      </c>
      <c r="N31" s="57">
        <f>N14+N22+N29</f>
        <v>6020.3525000000009</v>
      </c>
    </row>
    <row r="32" spans="2:14" s="24" customFormat="1" ht="15.75">
      <c r="B32" s="20" t="s">
        <v>23</v>
      </c>
      <c r="D32" s="28">
        <v>100</v>
      </c>
      <c r="E32" s="28"/>
      <c r="F32" s="28">
        <f>F31/$D$31*100</f>
        <v>81.817169307283834</v>
      </c>
      <c r="G32" s="28"/>
      <c r="H32" s="28">
        <f>H31/$D$31*100</f>
        <v>86.054550874756103</v>
      </c>
      <c r="I32" s="28"/>
      <c r="J32" s="28">
        <f>J31/$D$31*100</f>
        <v>90.811231361607241</v>
      </c>
      <c r="L32" s="28">
        <f>L31/$D$31*100</f>
        <v>72.36813010310739</v>
      </c>
      <c r="N32" s="30">
        <f>N31/$D$31*100</f>
        <v>57.245278930646556</v>
      </c>
    </row>
  </sheetData>
  <phoneticPr fontId="1" type="noConversion"/>
  <pageMargins left="0.75" right="0.75" top="0.56000000000000005" bottom="1" header="0" footer="0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Brøndby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buhl petersen</dc:creator>
  <cp:lastModifiedBy>Marc Eskelund</cp:lastModifiedBy>
  <cp:lastPrinted>2012-09-27T12:54:58Z</cp:lastPrinted>
  <dcterms:created xsi:type="dcterms:W3CDTF">2012-09-24T11:02:44Z</dcterms:created>
  <dcterms:modified xsi:type="dcterms:W3CDTF">2013-08-26T10:01:50Z</dcterms:modified>
</cp:coreProperties>
</file>