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950" windowHeight="5220" activeTab="1"/>
  </bookViews>
  <sheets>
    <sheet name="Energi" sheetId="1" r:id="rId1"/>
    <sheet name="samlet CO2" sheetId="2" r:id="rId2"/>
    <sheet name="Kom-byg" sheetId="3" r:id="rId3"/>
    <sheet name="Grupper" sheetId="4" r:id="rId4"/>
    <sheet name="Transport" sheetId="5" r:id="rId5"/>
    <sheet name="obs" sheetId="6" r:id="rId6"/>
  </sheets>
  <definedNames>
    <definedName name="_xlnm._FilterDatabase" localSheetId="2" hidden="1">'Kom-byg'!$A$5:$AE$121</definedName>
  </definedNames>
  <calcPr fullCalcOnLoad="1"/>
</workbook>
</file>

<file path=xl/sharedStrings.xml><?xml version="1.0" encoding="utf-8"?>
<sst xmlns="http://schemas.openxmlformats.org/spreadsheetml/2006/main" count="918" uniqueCount="224">
  <si>
    <t>Egedal Kommune</t>
  </si>
  <si>
    <t>Grønt regnskab</t>
  </si>
  <si>
    <t>Elforbrug vist i KWh El (Øst)</t>
  </si>
  <si>
    <t>Aktivitetshuset i Ledøje</t>
  </si>
  <si>
    <t>Balsmoseskolen</t>
  </si>
  <si>
    <t>Basthøj</t>
  </si>
  <si>
    <t>Bavnehøj</t>
  </si>
  <si>
    <t>Beredskabscenteret</t>
  </si>
  <si>
    <t>Blomsterhaven</t>
  </si>
  <si>
    <t>Blåmejsen</t>
  </si>
  <si>
    <t>Boelholm</t>
  </si>
  <si>
    <t>Boesagerskolen</t>
  </si>
  <si>
    <t>Brændekær 5</t>
  </si>
  <si>
    <t>Brøndsted Børnegård</t>
  </si>
  <si>
    <t>Byggelegepladsen Egelund</t>
  </si>
  <si>
    <t>Bækholm</t>
  </si>
  <si>
    <t>Bækkegården Børneinstitution</t>
  </si>
  <si>
    <t>Bækkegårdsskolen</t>
  </si>
  <si>
    <t>Børnehaven Sandal</t>
  </si>
  <si>
    <t>Børnehaven Åkandehaven</t>
  </si>
  <si>
    <t>Børnehuset  Stangkær</t>
  </si>
  <si>
    <t>Børnehuset Irishaven</t>
  </si>
  <si>
    <t>Børnehuset Jordbærvangen</t>
  </si>
  <si>
    <t>Børnehuset Junglen</t>
  </si>
  <si>
    <t>Børnehuset Kyllingekær</t>
  </si>
  <si>
    <t>Børnehuset Maglehøj</t>
  </si>
  <si>
    <t>Børnehuset Mariehønen og Aktivitetshuset</t>
  </si>
  <si>
    <t>Børnehuset Mælkebøtten</t>
  </si>
  <si>
    <t>Børnehuset Regnbuehytten</t>
  </si>
  <si>
    <t>Børnehuset Solsikken</t>
  </si>
  <si>
    <t>Dagplejen i Smørum</t>
  </si>
  <si>
    <t>De 4 årstider</t>
  </si>
  <si>
    <t>Degnebakken</t>
  </si>
  <si>
    <t>Elverhøj</t>
  </si>
  <si>
    <t>Eventyrhuset</t>
  </si>
  <si>
    <t>F.C. Springbrættet</t>
  </si>
  <si>
    <t>FDF huset i Smørum</t>
  </si>
  <si>
    <t>FDF-huset i Stenløse</t>
  </si>
  <si>
    <t>Fritidscenteret Sødalen</t>
  </si>
  <si>
    <t>Ganløse Bibliotek</t>
  </si>
  <si>
    <t>Ganløse Hallen</t>
  </si>
  <si>
    <t>Ganløse Skole</t>
  </si>
  <si>
    <t>Gartnervænget 2A</t>
  </si>
  <si>
    <t>Genbrugsbutikken i Smørum</t>
  </si>
  <si>
    <t>Genbrugspladsen, Ølstykke</t>
  </si>
  <si>
    <t>Græstedgård</t>
  </si>
  <si>
    <t>Hampeland Børnehave</t>
  </si>
  <si>
    <t>Hampelandskolen</t>
  </si>
  <si>
    <t>Havrevænget</t>
  </si>
  <si>
    <t>Hvidehøj</t>
  </si>
  <si>
    <t>Jørlunde Skole - 10 kl. center</t>
  </si>
  <si>
    <t>Jørlunde skole - Klublokaler</t>
  </si>
  <si>
    <t>Jørlunde Skole Beh. center, Jørlunde Hus</t>
  </si>
  <si>
    <t>Karmsten Børneinstitution</t>
  </si>
  <si>
    <t>Karmsten Satelitten</t>
  </si>
  <si>
    <t>Kildeholm Børnehave</t>
  </si>
  <si>
    <t>Kratkær 6</t>
  </si>
  <si>
    <t>Kulturhuset i Smørum (kultur og bibiliotek)</t>
  </si>
  <si>
    <t>Langebro, jobbroen</t>
  </si>
  <si>
    <t>Langekær Børnehave</t>
  </si>
  <si>
    <t>Langekær Vuggestue</t>
  </si>
  <si>
    <t>Ledøje-Smørum Idrætscenter</t>
  </si>
  <si>
    <t>Legestuen Solstrålen bygn 6 stengårdsskolen</t>
  </si>
  <si>
    <t>Liselund</t>
  </si>
  <si>
    <t>Lærkeklubben</t>
  </si>
  <si>
    <t>Lærkeskolen</t>
  </si>
  <si>
    <t>Maglehøjskolen</t>
  </si>
  <si>
    <t>Maglevad</t>
  </si>
  <si>
    <t>Margrethebakken Børneinstitution</t>
  </si>
  <si>
    <t>Marienlyst Børneinstition</t>
  </si>
  <si>
    <t>Materielgården i Smørum</t>
  </si>
  <si>
    <t>Materielgården, Stenløse</t>
  </si>
  <si>
    <t>Menighedsbørnehaven</t>
  </si>
  <si>
    <t>Møllehøj</t>
  </si>
  <si>
    <t>Ny Toftegård</t>
  </si>
  <si>
    <t>Paletten Børnehave</t>
  </si>
  <si>
    <t>Porsebakken (Nybøllevej)</t>
  </si>
  <si>
    <t>Regnbueskoven Naturbørnehave</t>
  </si>
  <si>
    <t>Rådhus Anneks, Stenløse</t>
  </si>
  <si>
    <t>Rådhus, Smørum</t>
  </si>
  <si>
    <t>Rådhus, Stenløse</t>
  </si>
  <si>
    <t>Rådhuset, Ølstykke</t>
  </si>
  <si>
    <t>Sandbjerg Gammel Skole</t>
  </si>
  <si>
    <t>SFO Hampeland</t>
  </si>
  <si>
    <t>SFO Kildekær</t>
  </si>
  <si>
    <t>SFO Maglehøj</t>
  </si>
  <si>
    <t>SFO Mosehuset</t>
  </si>
  <si>
    <t>Skenkelsø Mølle</t>
  </si>
  <si>
    <t>Slagslunde Skole</t>
  </si>
  <si>
    <t>Smørum Gamle Skole</t>
  </si>
  <si>
    <t>Spejderhytterne</t>
  </si>
  <si>
    <t>Stengårdens Børnehave</t>
  </si>
  <si>
    <t>Stengårdsskolen</t>
  </si>
  <si>
    <t>Stenløse Klubhus</t>
  </si>
  <si>
    <t>Stenløsehallen</t>
  </si>
  <si>
    <t>Søagerskolen</t>
  </si>
  <si>
    <t>Tangbjerg Børnehave</t>
  </si>
  <si>
    <t>Tennisanlæg i Søsum</t>
  </si>
  <si>
    <t>Toftehøjgård</t>
  </si>
  <si>
    <t>Toftehøjskolen</t>
  </si>
  <si>
    <t>Tofteparken 13</t>
  </si>
  <si>
    <t>Tofteparken; omsorgcenter</t>
  </si>
  <si>
    <t>Troldehøj Børnehave</t>
  </si>
  <si>
    <t>Tryllefløjten Børneinstitution</t>
  </si>
  <si>
    <t>Tungegård Skovbørnehave</t>
  </si>
  <si>
    <t>Udflugtshytte</t>
  </si>
  <si>
    <t>Ungdomsskolen</t>
  </si>
  <si>
    <t>Vandfaldet</t>
  </si>
  <si>
    <t>Veksø Kro</t>
  </si>
  <si>
    <t>Veksø Multihal</t>
  </si>
  <si>
    <t>Veksø Skole</t>
  </si>
  <si>
    <t>Vuggestuen Hindbærvangen</t>
  </si>
  <si>
    <t>Ølstykke Badmintonhal</t>
  </si>
  <si>
    <t>Ølstykke Bibliotek</t>
  </si>
  <si>
    <t>Ølstykke Hallen</t>
  </si>
  <si>
    <t>Ølstykke Stadion, Klubhuset</t>
  </si>
  <si>
    <t>Ølstykke Svømmehal</t>
  </si>
  <si>
    <t>Ølstykke Tennisklub</t>
  </si>
  <si>
    <t>Ørnebjerg Fritidscenter</t>
  </si>
  <si>
    <t>Varmeforbrug vist i KWh El (Øst)</t>
  </si>
  <si>
    <t>CO" varme</t>
  </si>
  <si>
    <t>Elforbrug</t>
  </si>
  <si>
    <t>CO2 el</t>
  </si>
  <si>
    <t>sidst</t>
  </si>
  <si>
    <t>Areal</t>
  </si>
  <si>
    <t>Navn</t>
  </si>
  <si>
    <t>Gruppe</t>
  </si>
  <si>
    <t>OBS</t>
  </si>
  <si>
    <t>k</t>
  </si>
  <si>
    <t>s</t>
  </si>
  <si>
    <t>nyt areal 2010</t>
  </si>
  <si>
    <t>ny</t>
  </si>
  <si>
    <t>fra 2009</t>
  </si>
  <si>
    <t>i</t>
  </si>
  <si>
    <t>t</t>
  </si>
  <si>
    <t>f</t>
  </si>
  <si>
    <t>Ganløse Skole og hal</t>
  </si>
  <si>
    <t>incl hal 3368</t>
  </si>
  <si>
    <t>a</t>
  </si>
  <si>
    <t>fra 2010</t>
  </si>
  <si>
    <t>id</t>
  </si>
  <si>
    <t>æ</t>
  </si>
  <si>
    <t>Tranekærvej 6</t>
  </si>
  <si>
    <t>CO2 el varme</t>
  </si>
  <si>
    <t>%</t>
  </si>
  <si>
    <t>Co2-udledning</t>
  </si>
  <si>
    <t>El øst</t>
  </si>
  <si>
    <t>Egedal Kommune 2007</t>
  </si>
  <si>
    <t>Antal liter</t>
  </si>
  <si>
    <t>C02 udledning</t>
  </si>
  <si>
    <t>Naturgas</t>
  </si>
  <si>
    <t>Ton</t>
  </si>
  <si>
    <t>Fyringsolie</t>
  </si>
  <si>
    <t>Kørsel i kommunens biler</t>
  </si>
  <si>
    <t>Fjernvarme</t>
  </si>
  <si>
    <t>Benzin</t>
  </si>
  <si>
    <t>Fjernvarme lkv</t>
  </si>
  <si>
    <t>Diesel</t>
  </si>
  <si>
    <t>Kørsel i egne biler</t>
  </si>
  <si>
    <t>Samlet CO2-udledning fra kørsel</t>
  </si>
  <si>
    <t>T / MWh     kg / kWh</t>
  </si>
  <si>
    <t>Egedal Kommune 2008</t>
  </si>
  <si>
    <t>Egedal Kommune 2009</t>
  </si>
  <si>
    <t>Der er i alt indberette kørsel pr. den 31/5-2010:</t>
  </si>
  <si>
    <t>i 2007 er der indberettet 908.780,71 km,</t>
  </si>
  <si>
    <t>i 2008 er der indberettet 963.654,37 km og</t>
  </si>
  <si>
    <t>i 2009 er der indberettet 925.385,64 km.</t>
  </si>
  <si>
    <t>908.780,71 km a 164 g/km</t>
  </si>
  <si>
    <t xml:space="preserve"> 963.654,37 km a 164 g/km</t>
  </si>
  <si>
    <t xml:space="preserve"> 925.385,64 km a 164 g/km</t>
  </si>
  <si>
    <t>Transport egen bil</t>
  </si>
  <si>
    <t>Diesel og Benzin</t>
  </si>
  <si>
    <t>Tallene for 2009 er:</t>
  </si>
  <si>
    <t>Benzin    76.431</t>
  </si>
  <si>
    <t>Diesel    108.809</t>
  </si>
  <si>
    <t xml:space="preserve">Elforbrug </t>
  </si>
  <si>
    <t>Energiforbrug</t>
  </si>
  <si>
    <t>Varmeforbrug</t>
  </si>
  <si>
    <t>Egen anlægs- og bygningsdrift</t>
  </si>
  <si>
    <t>MWh</t>
  </si>
  <si>
    <t>Administrationsbygninger</t>
  </si>
  <si>
    <t>Skoler</t>
  </si>
  <si>
    <t>Daginstitutioner</t>
  </si>
  <si>
    <t>Fritids- og ungdomsklubber</t>
  </si>
  <si>
    <t>Ældrepleje</t>
  </si>
  <si>
    <t>Kulturinstitutioner</t>
  </si>
  <si>
    <t xml:space="preserve">Obligatoriske i hht DN </t>
  </si>
  <si>
    <t>Sportsanlæg</t>
  </si>
  <si>
    <t>Tekniske anlæg</t>
  </si>
  <si>
    <t xml:space="preserve">Sum </t>
  </si>
  <si>
    <t>Sum Administration</t>
  </si>
  <si>
    <t>Sum Skoler</t>
  </si>
  <si>
    <t>Sum Institutioner</t>
  </si>
  <si>
    <t>Administration</t>
  </si>
  <si>
    <t>Institutioner</t>
  </si>
  <si>
    <t>Fritidsklubber</t>
  </si>
  <si>
    <t>Sum fritidsklubber</t>
  </si>
  <si>
    <t>Ældre</t>
  </si>
  <si>
    <t>Sum ældre</t>
  </si>
  <si>
    <t xml:space="preserve">Kultur </t>
  </si>
  <si>
    <t>Sum kultur</t>
  </si>
  <si>
    <t xml:space="preserve">Opvarmet areal </t>
  </si>
  <si>
    <t>Idræt</t>
  </si>
  <si>
    <t>Sum idræt</t>
  </si>
  <si>
    <r>
      <t>Energiforbrug og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udledning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</si>
  <si>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varmeforbrug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</si>
  <si>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elforbrug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</si>
  <si>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-udledning i alt</t>
    </r>
  </si>
  <si>
    <t>T / år</t>
  </si>
  <si>
    <t xml:space="preserve">Obligatoriske aktiviteter i hht DN </t>
  </si>
  <si>
    <t>Sum bygninger</t>
  </si>
  <si>
    <t>Kørsel</t>
  </si>
  <si>
    <t>Sum CO2 egen virksomhed</t>
  </si>
  <si>
    <t>Varme</t>
  </si>
  <si>
    <t>El</t>
  </si>
  <si>
    <t>El bygninger</t>
  </si>
  <si>
    <t>Varme bygninger</t>
  </si>
  <si>
    <r>
      <t>m</t>
    </r>
    <r>
      <rPr>
        <b/>
        <vertAlign val="superscript"/>
        <sz val="10"/>
        <rFont val="Verdana"/>
        <family val="2"/>
      </rPr>
      <t>2</t>
    </r>
  </si>
  <si>
    <r>
      <t>kWh / m</t>
    </r>
    <r>
      <rPr>
        <b/>
        <vertAlign val="superscript"/>
        <sz val="10"/>
        <rFont val="Verdana"/>
        <family val="2"/>
      </rPr>
      <t>2</t>
    </r>
  </si>
  <si>
    <t xml:space="preserve">Varme forbrug    </t>
  </si>
  <si>
    <t>Energiforbrug  i alt</t>
  </si>
  <si>
    <t>CO2 udledning udvikling 2007-2009</t>
  </si>
  <si>
    <t>Sum</t>
  </si>
  <si>
    <t>ændring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</si>
</sst>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,###,###,###,##0.000"/>
    <numFmt numFmtId="173" formatCode="#,##0.0"/>
    <numFmt numFmtId="174" formatCode="0.000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yyyy"/>
    <numFmt numFmtId="180" formatCode="[$-406]d\.\ mmmm\ yyyy"/>
    <numFmt numFmtId="181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.1"/>
      <color indexed="8"/>
      <name val="Arial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9.2"/>
      <color indexed="8"/>
      <name val="Verdana"/>
      <family val="0"/>
    </font>
    <font>
      <sz val="3.75"/>
      <color indexed="8"/>
      <name val="Arial"/>
      <family val="0"/>
    </font>
    <font>
      <sz val="3.45"/>
      <color indexed="8"/>
      <name val="Arial"/>
      <family val="0"/>
    </font>
    <font>
      <b/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/>
      <top>
        <color indexed="63"/>
      </top>
      <bottom style="thin">
        <color indexed="21"/>
      </bottom>
    </border>
    <border>
      <left style="medium"/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medium"/>
      <top style="thin">
        <color indexed="21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 style="thin">
        <color indexed="21"/>
      </top>
      <bottom style="medium"/>
    </border>
    <border>
      <left>
        <color indexed="63"/>
      </left>
      <right>
        <color indexed="63"/>
      </right>
      <top style="thin">
        <color indexed="21"/>
      </top>
      <bottom style="medium"/>
    </border>
    <border>
      <left>
        <color indexed="63"/>
      </left>
      <right style="medium"/>
      <top style="thin">
        <color indexed="21"/>
      </top>
      <bottom style="medium"/>
    </border>
    <border>
      <left>
        <color indexed="63"/>
      </left>
      <right style="medium"/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/>
      <top style="thick">
        <color indexed="21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3" borderId="2" applyNumberFormat="0" applyAlignment="0" applyProtection="0"/>
    <xf numFmtId="0" fontId="50" fillId="24" borderId="3" applyNumberFormat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4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34" borderId="0" xfId="0" applyFill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4" fontId="4" fillId="0" borderId="11" xfId="0" applyNumberFormat="1" applyFont="1" applyBorder="1" applyAlignment="1">
      <alignment vertical="top" wrapText="1"/>
    </xf>
    <xf numFmtId="3" fontId="3" fillId="35" borderId="12" xfId="0" applyNumberFormat="1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3" fontId="1" fillId="35" borderId="14" xfId="0" applyNumberFormat="1" applyFont="1" applyFill="1" applyBorder="1" applyAlignment="1">
      <alignment horizontal="left"/>
    </xf>
    <xf numFmtId="0" fontId="1" fillId="36" borderId="15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5" fillId="0" borderId="23" xfId="0" applyFont="1" applyBorder="1" applyAlignment="1">
      <alignment vertical="top" wrapText="1"/>
    </xf>
    <xf numFmtId="174" fontId="4" fillId="0" borderId="23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0" borderId="24" xfId="0" applyFont="1" applyBorder="1" applyAlignment="1">
      <alignment vertical="top" wrapText="1"/>
    </xf>
    <xf numFmtId="174" fontId="4" fillId="0" borderId="10" xfId="0" applyNumberFormat="1" applyFont="1" applyBorder="1" applyAlignment="1">
      <alignment vertical="top" wrapText="1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0" xfId="0" applyBorder="1" applyAlignment="1">
      <alignment/>
    </xf>
    <xf numFmtId="0" fontId="1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3" fontId="1" fillId="36" borderId="29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0" fillId="0" borderId="30" xfId="0" applyNumberFormat="1" applyFill="1" applyBorder="1" applyAlignment="1">
      <alignment/>
    </xf>
    <xf numFmtId="0" fontId="7" fillId="0" borderId="0" xfId="0" applyFont="1" applyAlignment="1">
      <alignment/>
    </xf>
    <xf numFmtId="3" fontId="8" fillId="37" borderId="0" xfId="0" applyNumberFormat="1" applyFont="1" applyFill="1" applyBorder="1" applyAlignment="1">
      <alignment/>
    </xf>
    <xf numFmtId="3" fontId="8" fillId="38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" fillId="35" borderId="31" xfId="0" applyNumberFormat="1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 horizontal="center" wrapText="1"/>
    </xf>
    <xf numFmtId="3" fontId="1" fillId="35" borderId="32" xfId="0" applyNumberFormat="1" applyFont="1" applyFill="1" applyBorder="1" applyAlignment="1">
      <alignment horizontal="center" wrapText="1"/>
    </xf>
    <xf numFmtId="3" fontId="1" fillId="35" borderId="33" xfId="0" applyNumberFormat="1" applyFont="1" applyFill="1" applyBorder="1" applyAlignment="1">
      <alignment horizontal="left"/>
    </xf>
    <xf numFmtId="3" fontId="1" fillId="35" borderId="34" xfId="0" applyNumberFormat="1" applyFont="1" applyFill="1" applyBorder="1" applyAlignment="1">
      <alignment horizontal="center"/>
    </xf>
    <xf numFmtId="3" fontId="1" fillId="35" borderId="35" xfId="0" applyNumberFormat="1" applyFont="1" applyFill="1" applyBorder="1" applyAlignment="1">
      <alignment horizontal="center"/>
    </xf>
    <xf numFmtId="3" fontId="8" fillId="37" borderId="31" xfId="0" applyNumberFormat="1" applyFont="1" applyFill="1" applyBorder="1" applyAlignment="1">
      <alignment horizontal="left"/>
    </xf>
    <xf numFmtId="3" fontId="8" fillId="37" borderId="32" xfId="0" applyNumberFormat="1" applyFont="1" applyFill="1" applyBorder="1" applyAlignment="1">
      <alignment/>
    </xf>
    <xf numFmtId="3" fontId="8" fillId="38" borderId="31" xfId="0" applyNumberFormat="1" applyFont="1" applyFill="1" applyBorder="1" applyAlignment="1">
      <alignment horizontal="left"/>
    </xf>
    <xf numFmtId="3" fontId="8" fillId="38" borderId="32" xfId="0" applyNumberFormat="1" applyFont="1" applyFill="1" applyBorder="1" applyAlignment="1">
      <alignment/>
    </xf>
    <xf numFmtId="3" fontId="9" fillId="35" borderId="36" xfId="0" applyNumberFormat="1" applyFont="1" applyFill="1" applyBorder="1" applyAlignment="1">
      <alignment horizontal="left"/>
    </xf>
    <xf numFmtId="3" fontId="9" fillId="35" borderId="37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8" fillId="38" borderId="36" xfId="0" applyNumberFormat="1" applyFont="1" applyFill="1" applyBorder="1" applyAlignment="1">
      <alignment horizontal="left"/>
    </xf>
    <xf numFmtId="3" fontId="8" fillId="38" borderId="37" xfId="0" applyNumberFormat="1" applyFont="1" applyFill="1" applyBorder="1" applyAlignment="1">
      <alignment/>
    </xf>
    <xf numFmtId="3" fontId="8" fillId="38" borderId="38" xfId="0" applyNumberFormat="1" applyFont="1" applyFill="1" applyBorder="1" applyAlignment="1">
      <alignment/>
    </xf>
    <xf numFmtId="3" fontId="9" fillId="35" borderId="39" xfId="0" applyNumberFormat="1" applyFont="1" applyFill="1" applyBorder="1" applyAlignment="1">
      <alignment horizontal="left"/>
    </xf>
    <xf numFmtId="3" fontId="9" fillId="35" borderId="40" xfId="0" applyNumberFormat="1" applyFont="1" applyFill="1" applyBorder="1" applyAlignment="1">
      <alignment/>
    </xf>
    <xf numFmtId="3" fontId="9" fillId="35" borderId="41" xfId="0" applyNumberFormat="1" applyFont="1" applyFill="1" applyBorder="1" applyAlignment="1">
      <alignment/>
    </xf>
    <xf numFmtId="3" fontId="8" fillId="38" borderId="31" xfId="0" applyNumberFormat="1" applyFont="1" applyFill="1" applyBorder="1" applyAlignment="1">
      <alignment horizontal="left"/>
    </xf>
    <xf numFmtId="3" fontId="1" fillId="35" borderId="42" xfId="0" applyNumberFormat="1" applyFont="1" applyFill="1" applyBorder="1" applyAlignment="1">
      <alignment horizontal="left"/>
    </xf>
    <xf numFmtId="3" fontId="1" fillId="35" borderId="4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35" borderId="44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3" fillId="35" borderId="45" xfId="0" applyNumberFormat="1" applyFont="1" applyFill="1" applyBorder="1" applyAlignment="1" applyProtection="1">
      <alignment horizontal="left"/>
      <protection locked="0"/>
    </xf>
    <xf numFmtId="3" fontId="13" fillId="35" borderId="46" xfId="0" applyNumberFormat="1" applyFont="1" applyFill="1" applyBorder="1" applyAlignment="1">
      <alignment horizontal="left"/>
    </xf>
    <xf numFmtId="49" fontId="13" fillId="35" borderId="47" xfId="0" applyNumberFormat="1" applyFont="1" applyFill="1" applyBorder="1" applyAlignment="1">
      <alignment horizontal="center" wrapText="1"/>
    </xf>
    <xf numFmtId="49" fontId="13" fillId="35" borderId="48" xfId="0" applyNumberFormat="1" applyFont="1" applyFill="1" applyBorder="1" applyAlignment="1">
      <alignment horizontal="center" wrapText="1"/>
    </xf>
    <xf numFmtId="3" fontId="15" fillId="37" borderId="45" xfId="0" applyNumberFormat="1" applyFont="1" applyFill="1" applyBorder="1" applyAlignment="1">
      <alignment horizontal="left"/>
    </xf>
    <xf numFmtId="3" fontId="15" fillId="37" borderId="0" xfId="0" applyNumberFormat="1" applyFont="1" applyFill="1" applyBorder="1" applyAlignment="1">
      <alignment/>
    </xf>
    <xf numFmtId="3" fontId="15" fillId="37" borderId="49" xfId="0" applyNumberFormat="1" applyFont="1" applyFill="1" applyBorder="1" applyAlignment="1">
      <alignment/>
    </xf>
    <xf numFmtId="3" fontId="15" fillId="38" borderId="45" xfId="0" applyNumberFormat="1" applyFont="1" applyFill="1" applyBorder="1" applyAlignment="1">
      <alignment horizontal="left"/>
    </xf>
    <xf numFmtId="3" fontId="15" fillId="38" borderId="0" xfId="0" applyNumberFormat="1" applyFont="1" applyFill="1" applyBorder="1" applyAlignment="1">
      <alignment/>
    </xf>
    <xf numFmtId="3" fontId="15" fillId="38" borderId="49" xfId="0" applyNumberFormat="1" applyFont="1" applyFill="1" applyBorder="1" applyAlignment="1">
      <alignment/>
    </xf>
    <xf numFmtId="3" fontId="16" fillId="35" borderId="50" xfId="0" applyNumberFormat="1" applyFont="1" applyFill="1" applyBorder="1" applyAlignment="1">
      <alignment horizontal="left"/>
    </xf>
    <xf numFmtId="3" fontId="16" fillId="35" borderId="51" xfId="0" applyNumberFormat="1" applyFont="1" applyFill="1" applyBorder="1" applyAlignment="1">
      <alignment/>
    </xf>
    <xf numFmtId="3" fontId="16" fillId="35" borderId="52" xfId="0" applyNumberFormat="1" applyFont="1" applyFill="1" applyBorder="1" applyAlignment="1">
      <alignment/>
    </xf>
    <xf numFmtId="3" fontId="15" fillId="39" borderId="45" xfId="0" applyNumberFormat="1" applyFont="1" applyFill="1" applyBorder="1" applyAlignment="1">
      <alignment horizontal="left"/>
    </xf>
    <xf numFmtId="3" fontId="15" fillId="39" borderId="0" xfId="0" applyNumberFormat="1" applyFont="1" applyFill="1" applyBorder="1" applyAlignment="1">
      <alignment/>
    </xf>
    <xf numFmtId="3" fontId="15" fillId="39" borderId="49" xfId="0" applyNumberFormat="1" applyFont="1" applyFill="1" applyBorder="1" applyAlignment="1">
      <alignment/>
    </xf>
    <xf numFmtId="3" fontId="15" fillId="35" borderId="51" xfId="0" applyNumberFormat="1" applyFont="1" applyFill="1" applyBorder="1" applyAlignment="1">
      <alignment/>
    </xf>
    <xf numFmtId="3" fontId="15" fillId="35" borderId="52" xfId="0" applyNumberFormat="1" applyFont="1" applyFill="1" applyBorder="1" applyAlignment="1">
      <alignment/>
    </xf>
    <xf numFmtId="49" fontId="13" fillId="35" borderId="0" xfId="0" applyNumberFormat="1" applyFont="1" applyFill="1" applyBorder="1" applyAlignment="1" applyProtection="1">
      <alignment vertical="top" wrapText="1"/>
      <protection locked="0"/>
    </xf>
    <xf numFmtId="49" fontId="13" fillId="35" borderId="49" xfId="0" applyNumberFormat="1" applyFont="1" applyFill="1" applyBorder="1" applyAlignment="1" applyProtection="1">
      <alignment vertical="top" wrapText="1"/>
      <protection locked="0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181" fontId="0" fillId="0" borderId="53" xfId="0" applyNumberFormat="1" applyBorder="1" applyAlignment="1">
      <alignment/>
    </xf>
    <xf numFmtId="173" fontId="0" fillId="0" borderId="53" xfId="0" applyNumberFormat="1" applyBorder="1" applyAlignment="1">
      <alignment/>
    </xf>
    <xf numFmtId="3" fontId="13" fillId="35" borderId="54" xfId="0" applyNumberFormat="1" applyFont="1" applyFill="1" applyBorder="1" applyAlignment="1">
      <alignment horizontal="left"/>
    </xf>
    <xf numFmtId="3" fontId="13" fillId="35" borderId="55" xfId="0" applyNumberFormat="1" applyFont="1" applyFill="1" applyBorder="1" applyAlignment="1">
      <alignment horizontal="center"/>
    </xf>
    <xf numFmtId="3" fontId="13" fillId="35" borderId="56" xfId="0" applyNumberFormat="1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37" xfId="0" applyBorder="1" applyAlignment="1">
      <alignment/>
    </xf>
    <xf numFmtId="0" fontId="0" fillId="0" borderId="58" xfId="0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5325"/>
          <c:w val="0.466"/>
          <c:h val="0.94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Energi!$I$6</c:f>
              <c:strCache>
                <c:ptCount val="1"/>
                <c:pt idx="0">
                  <c:v>Administrationsbygninger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Energi!$J$6:$K$6</c:f>
              <c:numCache/>
            </c:numRef>
          </c:val>
          <c:shape val="box"/>
        </c:ser>
        <c:ser>
          <c:idx val="1"/>
          <c:order val="1"/>
          <c:tx>
            <c:strRef>
              <c:f>Energi!$I$7</c:f>
              <c:strCache>
                <c:ptCount val="1"/>
                <c:pt idx="0">
                  <c:v>Skoler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Energi!$J$7:$K$7</c:f>
              <c:numCache/>
            </c:numRef>
          </c:val>
          <c:shape val="box"/>
        </c:ser>
        <c:ser>
          <c:idx val="2"/>
          <c:order val="2"/>
          <c:tx>
            <c:strRef>
              <c:f>Energi!$I$8</c:f>
              <c:strCache>
                <c:ptCount val="1"/>
                <c:pt idx="0">
                  <c:v>Daginstitutioner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Energi!$J$8:$K$8</c:f>
              <c:numCache/>
            </c:numRef>
          </c:val>
          <c:shape val="box"/>
        </c:ser>
        <c:ser>
          <c:idx val="3"/>
          <c:order val="3"/>
          <c:tx>
            <c:strRef>
              <c:f>Energi!$I$9</c:f>
              <c:strCache>
                <c:ptCount val="1"/>
                <c:pt idx="0">
                  <c:v>Fritids- og ungdomsklubber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Energi!$J$9:$K$9</c:f>
              <c:numCache/>
            </c:numRef>
          </c:val>
          <c:shape val="box"/>
        </c:ser>
        <c:ser>
          <c:idx val="4"/>
          <c:order val="4"/>
          <c:tx>
            <c:strRef>
              <c:f>Energi!$I$10</c:f>
              <c:strCache>
                <c:ptCount val="1"/>
                <c:pt idx="0">
                  <c:v>Ældrepleje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Energi!$J$10:$K$10</c:f>
              <c:numCache/>
            </c:numRef>
          </c:val>
          <c:shape val="box"/>
        </c:ser>
        <c:ser>
          <c:idx val="5"/>
          <c:order val="5"/>
          <c:tx>
            <c:strRef>
              <c:f>Energi!$I$11</c:f>
              <c:strCache>
                <c:ptCount val="1"/>
                <c:pt idx="0">
                  <c:v>Kulturinstitutioner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Energi!$J$11:$K$11</c:f>
              <c:numCache/>
            </c:numRef>
          </c:val>
          <c:shape val="box"/>
        </c:ser>
        <c:ser>
          <c:idx val="6"/>
          <c:order val="6"/>
          <c:tx>
            <c:strRef>
              <c:f>Energi!#REF!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Energi!$I$12</c:f>
              <c:strCache>
                <c:ptCount val="1"/>
                <c:pt idx="0">
                  <c:v>Sportsanlæg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Energi!$J$12:$K$12</c:f>
              <c:numCache/>
            </c:numRef>
          </c:val>
          <c:shape val="box"/>
        </c:ser>
        <c:ser>
          <c:idx val="8"/>
          <c:order val="8"/>
          <c:tx>
            <c:strRef>
              <c:f>Energi!$I$13</c:f>
              <c:strCache>
                <c:ptCount val="1"/>
                <c:pt idx="0">
                  <c:v>Tekniske anlæg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Energi!$J$5:$K$5</c:f>
              <c:strCache/>
            </c:strRef>
          </c:cat>
          <c:val>
            <c:numRef>
              <c:f>Energi!$J$13:$K$13</c:f>
              <c:numCache/>
            </c:numRef>
          </c:val>
          <c:shape val="box"/>
        </c:ser>
        <c:overlap val="100"/>
        <c:shape val="box"/>
        <c:axId val="39341006"/>
        <c:axId val="18524735"/>
      </c:bar3D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175"/>
          <c:y val="0.00275"/>
          <c:w val="0.47825"/>
          <c:h val="0.9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8375"/>
          <c:h val="0.953"/>
        </c:manualLayout>
      </c:layout>
      <c:bar3DChart>
        <c:barDir val="col"/>
        <c:grouping val="stacked"/>
        <c:varyColors val="0"/>
        <c:ser>
          <c:idx val="0"/>
          <c:order val="0"/>
          <c:tx>
            <c:v>Varme bygninger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'samlet CO2'!$B$10</c:f>
              <c:numCache/>
            </c:numRef>
          </c:val>
          <c:shape val="box"/>
        </c:ser>
        <c:ser>
          <c:idx val="1"/>
          <c:order val="1"/>
          <c:tx>
            <c:v>El bygninger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'samlet CO2'!$C$10</c:f>
              <c:numCache/>
            </c:numRef>
          </c:val>
          <c:shape val="box"/>
        </c:ser>
        <c:ser>
          <c:idx val="2"/>
          <c:order val="2"/>
          <c:tx>
            <c:v>Transport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'samlet CO2'!$D$10</c:f>
              <c:numCache/>
            </c:numRef>
          </c:val>
          <c:shape val="box"/>
        </c:ser>
        <c:overlap val="100"/>
        <c:shape val="box"/>
        <c:axId val="32504888"/>
        <c:axId val="24108537"/>
      </c:bar3D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2009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75"/>
          <c:y val="0.7675"/>
          <c:w val="0.422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4525"/>
          <c:y val="0.05375"/>
          <c:w val="0.62925"/>
          <c:h val="0.8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'samlet CO2'!$B$7</c:f>
              <c:strCache>
                <c:ptCount val="1"/>
                <c:pt idx="0">
                  <c:v>Varme bygninger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'samlet CO2'!$A$8:$A$10</c:f>
              <c:numCache/>
            </c:numRef>
          </c:cat>
          <c:val>
            <c:numRef>
              <c:f>'samlet CO2'!$B$8:$B$10</c:f>
              <c:numCache/>
            </c:numRef>
          </c:val>
          <c:shape val="box"/>
        </c:ser>
        <c:ser>
          <c:idx val="1"/>
          <c:order val="1"/>
          <c:tx>
            <c:strRef>
              <c:f>'samlet CO2'!$C$7</c:f>
              <c:strCache>
                <c:ptCount val="1"/>
                <c:pt idx="0">
                  <c:v>El bygninger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'samlet CO2'!$A$8:$A$10</c:f>
              <c:numCache/>
            </c:numRef>
          </c:cat>
          <c:val>
            <c:numRef>
              <c:f>'samlet CO2'!$C$8:$C$10</c:f>
              <c:numCache/>
            </c:numRef>
          </c:val>
          <c:shape val="box"/>
        </c:ser>
        <c:ser>
          <c:idx val="2"/>
          <c:order val="2"/>
          <c:tx>
            <c:strRef>
              <c:f>'samlet CO2'!$D$7</c:f>
              <c:strCache>
                <c:ptCount val="1"/>
                <c:pt idx="0">
                  <c:v>Kørsel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'samlet CO2'!$A$8:$A$10</c:f>
              <c:numCache/>
            </c:numRef>
          </c:cat>
          <c:val>
            <c:numRef>
              <c:f>'samlet CO2'!$D$8:$D$10</c:f>
              <c:numCache/>
            </c:numRef>
          </c:val>
          <c:shape val="box"/>
        </c:ser>
        <c:overlap val="100"/>
        <c:shape val="box"/>
        <c:axId val="15650242"/>
        <c:axId val="6634451"/>
      </c:bar3D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4085"/>
          <c:w val="0.258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udledning Egedal Kommune 2009</a:t>
            </a:r>
          </a:p>
        </c:rich>
      </c:tx>
      <c:layout>
        <c:manualLayout>
          <c:xMode val="factor"/>
          <c:yMode val="factor"/>
          <c:x val="-0.178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26325"/>
          <c:w val="0.4595"/>
          <c:h val="0.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'samlet CO2'!$H$40:$H$48</c:f>
              <c:strCache/>
            </c:strRef>
          </c:cat>
          <c:val>
            <c:numRef>
              <c:f>'samlet CO2'!$I$40:$I$48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5"/>
          <c:y val="0"/>
          <c:w val="0.34475"/>
          <c:h val="0.7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28575</xdr:rowOff>
    </xdr:from>
    <xdr:to>
      <xdr:col>3</xdr:col>
      <xdr:colOff>438150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133350" y="2971800"/>
        <a:ext cx="3810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13</xdr:row>
      <xdr:rowOff>38100</xdr:rowOff>
    </xdr:from>
    <xdr:to>
      <xdr:col>5</xdr:col>
      <xdr:colOff>514350</xdr:colOff>
      <xdr:row>30</xdr:row>
      <xdr:rowOff>114300</xdr:rowOff>
    </xdr:to>
    <xdr:graphicFrame>
      <xdr:nvGraphicFramePr>
        <xdr:cNvPr id="1" name="Chart 8"/>
        <xdr:cNvGraphicFramePr/>
      </xdr:nvGraphicFramePr>
      <xdr:xfrm>
        <a:off x="3238500" y="2143125"/>
        <a:ext cx="29527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13</xdr:row>
      <xdr:rowOff>28575</xdr:rowOff>
    </xdr:from>
    <xdr:to>
      <xdr:col>2</xdr:col>
      <xdr:colOff>95250</xdr:colOff>
      <xdr:row>24</xdr:row>
      <xdr:rowOff>104775</xdr:rowOff>
    </xdr:to>
    <xdr:graphicFrame>
      <xdr:nvGraphicFramePr>
        <xdr:cNvPr id="2" name="Chart 9"/>
        <xdr:cNvGraphicFramePr/>
      </xdr:nvGraphicFramePr>
      <xdr:xfrm>
        <a:off x="628650" y="2133600"/>
        <a:ext cx="21907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590550</xdr:colOff>
      <xdr:row>14</xdr:row>
      <xdr:rowOff>47625</xdr:rowOff>
    </xdr:from>
    <xdr:to>
      <xdr:col>8</xdr:col>
      <xdr:colOff>400050</xdr:colOff>
      <xdr:row>28</xdr:row>
      <xdr:rowOff>0</xdr:rowOff>
    </xdr:to>
    <xdr:graphicFrame>
      <xdr:nvGraphicFramePr>
        <xdr:cNvPr id="3" name="Chart 10"/>
        <xdr:cNvGraphicFramePr/>
      </xdr:nvGraphicFramePr>
      <xdr:xfrm>
        <a:off x="6877050" y="2314575"/>
        <a:ext cx="23241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3">
      <selection activeCell="I29" sqref="I29"/>
    </sheetView>
  </sheetViews>
  <sheetFormatPr defaultColWidth="9.140625" defaultRowHeight="12.75"/>
  <cols>
    <col min="1" max="1" width="29.57421875" style="0" customWidth="1"/>
    <col min="2" max="2" width="11.57421875" style="0" customWidth="1"/>
    <col min="3" max="3" width="11.421875" style="0" customWidth="1"/>
    <col min="4" max="4" width="10.00390625" style="0" customWidth="1"/>
    <col min="5" max="5" width="15.140625" style="0" customWidth="1"/>
    <col min="6" max="6" width="11.140625" style="0" customWidth="1"/>
    <col min="7" max="7" width="15.7109375" style="0" customWidth="1"/>
    <col min="9" max="9" width="24.421875" style="0" customWidth="1"/>
  </cols>
  <sheetData>
    <row r="3" spans="1:7" ht="12.75">
      <c r="A3" s="108" t="s">
        <v>162</v>
      </c>
      <c r="B3" s="109"/>
      <c r="C3" s="109"/>
      <c r="D3" s="109"/>
      <c r="E3" s="109"/>
      <c r="F3" s="109"/>
      <c r="G3" s="110"/>
    </row>
    <row r="4" spans="1:7" ht="25.5">
      <c r="A4" s="84" t="s">
        <v>176</v>
      </c>
      <c r="B4" s="102" t="s">
        <v>201</v>
      </c>
      <c r="C4" s="102" t="s">
        <v>175</v>
      </c>
      <c r="D4" s="102" t="s">
        <v>219</v>
      </c>
      <c r="E4" s="102" t="s">
        <v>220</v>
      </c>
      <c r="F4" s="102" t="s">
        <v>175</v>
      </c>
      <c r="G4" s="103" t="s">
        <v>177</v>
      </c>
    </row>
    <row r="5" spans="1:11" ht="15">
      <c r="A5" s="85" t="s">
        <v>178</v>
      </c>
      <c r="B5" s="86" t="s">
        <v>217</v>
      </c>
      <c r="C5" s="86" t="s">
        <v>179</v>
      </c>
      <c r="D5" s="86" t="s">
        <v>179</v>
      </c>
      <c r="E5" s="86" t="s">
        <v>179</v>
      </c>
      <c r="F5" s="86" t="s">
        <v>218</v>
      </c>
      <c r="G5" s="87" t="s">
        <v>218</v>
      </c>
      <c r="I5" s="104"/>
      <c r="J5" s="104" t="s">
        <v>214</v>
      </c>
      <c r="K5" s="104" t="s">
        <v>213</v>
      </c>
    </row>
    <row r="6" spans="1:11" ht="12.75">
      <c r="A6" s="88" t="s">
        <v>180</v>
      </c>
      <c r="B6" s="89">
        <f>Grupper!I13</f>
        <v>11671</v>
      </c>
      <c r="C6" s="89">
        <f>Grupper!N13/1000</f>
        <v>861.42697</v>
      </c>
      <c r="D6" s="89">
        <f>Grupper!R13/1000</f>
        <v>2000.248496752867</v>
      </c>
      <c r="E6" s="89">
        <f aca="true" t="shared" si="0" ref="E6:E15">SUM(C6:D6)</f>
        <v>2861.6754667528667</v>
      </c>
      <c r="F6" s="89">
        <f aca="true" t="shared" si="1" ref="F6:F14">C6/B6*1000</f>
        <v>73.80918258932397</v>
      </c>
      <c r="G6" s="90">
        <f aca="true" t="shared" si="2" ref="G6:G14">D6/B6*1000</f>
        <v>171.3862134138349</v>
      </c>
      <c r="I6" s="104" t="s">
        <v>180</v>
      </c>
      <c r="J6" s="105">
        <v>861.42697</v>
      </c>
      <c r="K6" s="105">
        <v>2000.248496752867</v>
      </c>
    </row>
    <row r="7" spans="1:11" ht="12.75">
      <c r="A7" s="91" t="s">
        <v>181</v>
      </c>
      <c r="B7" s="92">
        <f>Grupper!I36</f>
        <v>98196</v>
      </c>
      <c r="C7" s="92">
        <f>Grupper!N36/1000</f>
        <v>3381.6969499999996</v>
      </c>
      <c r="D7" s="92">
        <f>Grupper!R36/1000</f>
        <v>15525.181235010175</v>
      </c>
      <c r="E7" s="92">
        <f t="shared" si="0"/>
        <v>18906.878185010173</v>
      </c>
      <c r="F7" s="92">
        <f t="shared" si="1"/>
        <v>34.43823526416554</v>
      </c>
      <c r="G7" s="93">
        <f t="shared" si="2"/>
        <v>158.10400866644443</v>
      </c>
      <c r="I7" s="104" t="s">
        <v>181</v>
      </c>
      <c r="J7" s="105">
        <v>3381.6969499999996</v>
      </c>
      <c r="K7" s="105">
        <v>15525.181235010175</v>
      </c>
    </row>
    <row r="8" spans="1:11" ht="12.75">
      <c r="A8" s="88" t="s">
        <v>182</v>
      </c>
      <c r="B8" s="89">
        <f>Grupper!I85</f>
        <v>22132</v>
      </c>
      <c r="C8" s="89">
        <f>Grupper!N85/1000</f>
        <v>929.3746688500855</v>
      </c>
      <c r="D8" s="89">
        <f>Grupper!R85/1000</f>
        <v>3854.6790386573457</v>
      </c>
      <c r="E8" s="89">
        <f t="shared" si="0"/>
        <v>4784.053707507432</v>
      </c>
      <c r="F8" s="89">
        <f t="shared" si="1"/>
        <v>41.99234903533732</v>
      </c>
      <c r="G8" s="90">
        <f t="shared" si="2"/>
        <v>174.16767751027226</v>
      </c>
      <c r="I8" s="104" t="s">
        <v>182</v>
      </c>
      <c r="J8" s="105">
        <v>929.3746688500855</v>
      </c>
      <c r="K8" s="105">
        <v>3854.6790386573457</v>
      </c>
    </row>
    <row r="9" spans="1:11" ht="12.75">
      <c r="A9" s="91" t="s">
        <v>183</v>
      </c>
      <c r="B9" s="92">
        <f>Grupper!I95</f>
        <v>3475</v>
      </c>
      <c r="C9" s="92">
        <f>Grupper!N95/1000</f>
        <v>198.059</v>
      </c>
      <c r="D9" s="92">
        <f>Grupper!R95/1000</f>
        <v>752.8760110927824</v>
      </c>
      <c r="E9" s="92">
        <f t="shared" si="0"/>
        <v>950.9350110927824</v>
      </c>
      <c r="F9" s="92">
        <f t="shared" si="1"/>
        <v>56.99539568345324</v>
      </c>
      <c r="G9" s="93">
        <f t="shared" si="2"/>
        <v>216.65496722094457</v>
      </c>
      <c r="I9" s="104" t="s">
        <v>183</v>
      </c>
      <c r="J9" s="105">
        <v>198.059</v>
      </c>
      <c r="K9" s="105">
        <v>752.8760110927824</v>
      </c>
    </row>
    <row r="10" spans="1:11" ht="12.75">
      <c r="A10" s="88" t="s">
        <v>184</v>
      </c>
      <c r="B10" s="89">
        <f>Grupper!I101</f>
        <v>5517</v>
      </c>
      <c r="C10" s="89">
        <f>Grupper!N101/1000</f>
        <v>322.82501</v>
      </c>
      <c r="D10" s="89">
        <f>Grupper!R101/1000</f>
        <v>1304.966193315027</v>
      </c>
      <c r="E10" s="89">
        <f t="shared" si="0"/>
        <v>1627.7912033150271</v>
      </c>
      <c r="F10" s="89">
        <f t="shared" si="1"/>
        <v>58.514593075947076</v>
      </c>
      <c r="G10" s="90">
        <f t="shared" si="2"/>
        <v>236.5354709652034</v>
      </c>
      <c r="I10" s="104" t="s">
        <v>184</v>
      </c>
      <c r="J10" s="105">
        <v>322.82501</v>
      </c>
      <c r="K10" s="105">
        <v>1304.966193315027</v>
      </c>
    </row>
    <row r="11" spans="1:11" ht="12.75">
      <c r="A11" s="91" t="s">
        <v>185</v>
      </c>
      <c r="B11" s="92">
        <f>Grupper!I122</f>
        <v>11629</v>
      </c>
      <c r="C11" s="92">
        <f>Grupper!N122/1000</f>
        <v>364.8407409650368</v>
      </c>
      <c r="D11" s="92">
        <f>Grupper!R122/1000</f>
        <v>1080.8842128316355</v>
      </c>
      <c r="E11" s="92">
        <f t="shared" si="0"/>
        <v>1445.7249537966723</v>
      </c>
      <c r="F11" s="92">
        <f t="shared" si="1"/>
        <v>31.37335462765816</v>
      </c>
      <c r="G11" s="93">
        <f t="shared" si="2"/>
        <v>92.94730525682651</v>
      </c>
      <c r="I11" s="104" t="s">
        <v>185</v>
      </c>
      <c r="J11" s="105">
        <v>364.8407409650368</v>
      </c>
      <c r="K11" s="105">
        <v>1080.8842128316355</v>
      </c>
    </row>
    <row r="12" spans="1:11" ht="12.75">
      <c r="A12" s="94" t="s">
        <v>186</v>
      </c>
      <c r="B12" s="95">
        <f>SUM(B6:B11)</f>
        <v>152620</v>
      </c>
      <c r="C12" s="95">
        <f>SUM(C6:C11)</f>
        <v>6058.223339815122</v>
      </c>
      <c r="D12" s="95">
        <f>SUM(D6:D11)</f>
        <v>24518.83518765983</v>
      </c>
      <c r="E12" s="95">
        <f t="shared" si="0"/>
        <v>30577.058527474954</v>
      </c>
      <c r="F12" s="95">
        <f t="shared" si="1"/>
        <v>39.69481941957228</v>
      </c>
      <c r="G12" s="96">
        <f t="shared" si="2"/>
        <v>160.65283178914842</v>
      </c>
      <c r="I12" s="104" t="s">
        <v>187</v>
      </c>
      <c r="J12" s="105">
        <v>815.1146118176335</v>
      </c>
      <c r="K12" s="105">
        <v>2767.8732165321935</v>
      </c>
    </row>
    <row r="13" spans="1:11" ht="12.75">
      <c r="A13" s="97" t="s">
        <v>187</v>
      </c>
      <c r="B13" s="98">
        <f>Grupper!I134</f>
        <v>14696</v>
      </c>
      <c r="C13" s="98">
        <f>Grupper!N134/1000</f>
        <v>815.1146118176335</v>
      </c>
      <c r="D13" s="98">
        <f>Grupper!R134/1000</f>
        <v>2767.8732165321935</v>
      </c>
      <c r="E13" s="98">
        <f t="shared" si="0"/>
        <v>3582.987828349827</v>
      </c>
      <c r="F13" s="98">
        <f t="shared" si="1"/>
        <v>55.46506612803712</v>
      </c>
      <c r="G13" s="99">
        <f t="shared" si="2"/>
        <v>188.34194451090048</v>
      </c>
      <c r="I13" s="104" t="s">
        <v>188</v>
      </c>
      <c r="J13" s="105">
        <v>136.762</v>
      </c>
      <c r="K13" s="105">
        <v>457.4060408871466</v>
      </c>
    </row>
    <row r="14" spans="1:11" ht="12.75">
      <c r="A14" s="97" t="s">
        <v>188</v>
      </c>
      <c r="B14" s="98">
        <f>Grupper!I141</f>
        <v>4231</v>
      </c>
      <c r="C14" s="98">
        <f>Grupper!N141/1000</f>
        <v>136.762</v>
      </c>
      <c r="D14" s="98">
        <f>Grupper!R141/1000</f>
        <v>457.4060408871466</v>
      </c>
      <c r="E14" s="98">
        <f t="shared" si="0"/>
        <v>594.1680408871466</v>
      </c>
      <c r="F14" s="98">
        <f t="shared" si="1"/>
        <v>32.323800519971634</v>
      </c>
      <c r="G14" s="99">
        <f t="shared" si="2"/>
        <v>108.10825830469076</v>
      </c>
      <c r="I14" s="104"/>
      <c r="J14" s="105">
        <f>SUM(J6:J13)</f>
        <v>7010.099951632756</v>
      </c>
      <c r="K14" s="105">
        <f>SUM(K6:K13)</f>
        <v>27744.114445079173</v>
      </c>
    </row>
    <row r="15" spans="1:7" ht="12.75">
      <c r="A15" s="94" t="s">
        <v>189</v>
      </c>
      <c r="B15" s="95">
        <f>SUM(B12:B14)</f>
        <v>171547</v>
      </c>
      <c r="C15" s="95">
        <f>SUM(C12:C14)</f>
        <v>7010.099951632756</v>
      </c>
      <c r="D15" s="95">
        <f>SUM(D12:D14)</f>
        <v>27744.114445079173</v>
      </c>
      <c r="E15" s="95">
        <f t="shared" si="0"/>
        <v>34754.21439671193</v>
      </c>
      <c r="F15" s="100"/>
      <c r="G15" s="101"/>
    </row>
  </sheetData>
  <sheetProtection/>
  <mergeCells count="1">
    <mergeCell ref="A3:G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48"/>
  <sheetViews>
    <sheetView tabSelected="1" zoomScalePageLayoutView="0" workbookViewId="0" topLeftCell="A1">
      <selection activeCell="A6" sqref="A6:G10"/>
    </sheetView>
  </sheetViews>
  <sheetFormatPr defaultColWidth="9.140625" defaultRowHeight="12.75"/>
  <cols>
    <col min="2" max="2" width="31.7109375" style="0" customWidth="1"/>
    <col min="3" max="3" width="15.57421875" style="0" customWidth="1"/>
    <col min="4" max="4" width="14.28125" style="0" customWidth="1"/>
    <col min="5" max="5" width="14.421875" style="0" customWidth="1"/>
    <col min="8" max="8" width="28.57421875" style="0" customWidth="1"/>
  </cols>
  <sheetData>
    <row r="5" spans="11:13" ht="12.75">
      <c r="K5" s="6"/>
      <c r="L5" s="6"/>
      <c r="M5" s="6"/>
    </row>
    <row r="6" spans="1:7" ht="12.75">
      <c r="A6" s="111" t="s">
        <v>221</v>
      </c>
      <c r="B6" s="112"/>
      <c r="C6" s="112"/>
      <c r="D6" s="112"/>
      <c r="E6" s="112"/>
      <c r="F6" s="112"/>
      <c r="G6" s="113"/>
    </row>
    <row r="7" spans="1:7" ht="12.75">
      <c r="A7" s="104"/>
      <c r="B7" s="104" t="s">
        <v>216</v>
      </c>
      <c r="C7" s="104" t="s">
        <v>215</v>
      </c>
      <c r="D7" s="104" t="s">
        <v>211</v>
      </c>
      <c r="E7" s="104" t="s">
        <v>222</v>
      </c>
      <c r="F7" s="104" t="s">
        <v>223</v>
      </c>
      <c r="G7" s="104" t="s">
        <v>144</v>
      </c>
    </row>
    <row r="8" spans="1:7" ht="12.75">
      <c r="A8" s="104">
        <v>2007</v>
      </c>
      <c r="B8" s="105">
        <f>'Kom-byg'!T122/1000</f>
        <v>4696.995029212318</v>
      </c>
      <c r="C8" s="105">
        <f>'Kom-byg'!X122/1000</f>
        <v>4156.207905</v>
      </c>
      <c r="D8" s="105">
        <f>Transport!C9</f>
        <v>634.1322364399999</v>
      </c>
      <c r="E8" s="105">
        <f>SUM(B8:D8)</f>
        <v>9487.335170652317</v>
      </c>
      <c r="F8" s="104"/>
      <c r="G8" s="104"/>
    </row>
    <row r="9" spans="1:7" ht="12.75">
      <c r="A9" s="104">
        <v>2008</v>
      </c>
      <c r="B9" s="105">
        <f>'Kom-byg'!U122/1000</f>
        <v>4402.280897093426</v>
      </c>
      <c r="C9" s="105">
        <f>'Kom-byg'!Y122/1000</f>
        <v>4127.026815999999</v>
      </c>
      <c r="D9" s="105">
        <f>Transport!C19</f>
        <v>643.13151668</v>
      </c>
      <c r="E9" s="105">
        <f>SUM(B9:D9)</f>
        <v>9172.439229773425</v>
      </c>
      <c r="F9" s="104"/>
      <c r="G9" s="106"/>
    </row>
    <row r="10" spans="1:7" ht="12.75">
      <c r="A10" s="104">
        <v>2009</v>
      </c>
      <c r="B10" s="105">
        <f>'Kom-byg'!V122/1000</f>
        <v>4547.65438678775</v>
      </c>
      <c r="C10" s="105">
        <f>'Kom-byg'!Z122/1000</f>
        <v>4107.918568999999</v>
      </c>
      <c r="D10" s="105">
        <f>Transport!C29</f>
        <v>623.5414949599999</v>
      </c>
      <c r="E10" s="105">
        <f>SUM(B10:D10)</f>
        <v>9279.11445074775</v>
      </c>
      <c r="F10" s="105">
        <f>E8-E10</f>
        <v>208.2207199045679</v>
      </c>
      <c r="G10" s="107">
        <f>(F10/E8)*100</f>
        <v>2.1947229243957587</v>
      </c>
    </row>
    <row r="29" ht="13.5" thickBot="1"/>
    <row r="30" spans="8:9" ht="63.75" thickBot="1">
      <c r="H30" s="21" t="s">
        <v>145</v>
      </c>
      <c r="I30" s="21" t="s">
        <v>160</v>
      </c>
    </row>
    <row r="31" spans="8:9" ht="16.5" thickBot="1">
      <c r="H31" s="22" t="s">
        <v>146</v>
      </c>
      <c r="I31" s="23">
        <v>0.586</v>
      </c>
    </row>
    <row r="32" spans="8:9" ht="16.5" thickBot="1">
      <c r="H32" s="22" t="s">
        <v>150</v>
      </c>
      <c r="I32" s="23">
        <v>0.204</v>
      </c>
    </row>
    <row r="33" spans="8:9" ht="16.5" thickBot="1">
      <c r="H33" s="22" t="s">
        <v>152</v>
      </c>
      <c r="I33" s="23">
        <v>0.266</v>
      </c>
    </row>
    <row r="34" spans="2:9" ht="17.25" thickBot="1" thickTop="1">
      <c r="B34" s="78" t="s">
        <v>162</v>
      </c>
      <c r="C34" s="79"/>
      <c r="D34" s="79"/>
      <c r="E34" s="81"/>
      <c r="H34" s="22" t="s">
        <v>154</v>
      </c>
      <c r="I34" s="23">
        <v>0.126</v>
      </c>
    </row>
    <row r="35" spans="2:9" ht="28.5" thickBot="1">
      <c r="B35" s="58" t="s">
        <v>204</v>
      </c>
      <c r="C35" s="59" t="s">
        <v>205</v>
      </c>
      <c r="D35" s="59" t="s">
        <v>206</v>
      </c>
      <c r="E35" s="60" t="s">
        <v>207</v>
      </c>
      <c r="H35" s="36" t="s">
        <v>156</v>
      </c>
      <c r="I35" s="37">
        <v>0.1</v>
      </c>
    </row>
    <row r="36" spans="2:9" ht="16.5" thickBot="1">
      <c r="B36" s="61" t="s">
        <v>178</v>
      </c>
      <c r="C36" s="62" t="s">
        <v>208</v>
      </c>
      <c r="D36" s="62" t="s">
        <v>208</v>
      </c>
      <c r="E36" s="63" t="s">
        <v>208</v>
      </c>
      <c r="H36" s="41" t="s">
        <v>157</v>
      </c>
      <c r="I36" s="42">
        <v>2.65</v>
      </c>
    </row>
    <row r="37" spans="2:9" ht="16.5" thickBot="1">
      <c r="B37" s="64" t="s">
        <v>180</v>
      </c>
      <c r="C37" s="52">
        <f>Grupper!V13/1000</f>
        <v>294.5768969148745</v>
      </c>
      <c r="D37" s="52">
        <f>Grupper!Z13/1000</f>
        <v>504.79620400000005</v>
      </c>
      <c r="E37" s="65">
        <f aca="true" t="shared" si="0" ref="E37:E42">SUM(C37:D37)</f>
        <v>799.3731009148746</v>
      </c>
      <c r="H37" s="41" t="s">
        <v>155</v>
      </c>
      <c r="I37" s="42">
        <v>2.4</v>
      </c>
    </row>
    <row r="38" spans="2:5" ht="12.75">
      <c r="B38" s="66" t="s">
        <v>181</v>
      </c>
      <c r="C38" s="53">
        <f>Grupper!V36/1000</f>
        <v>2287.4693097202094</v>
      </c>
      <c r="D38" s="53">
        <f>Grupper!Z36/1000</f>
        <v>1981.6744120000005</v>
      </c>
      <c r="E38" s="67">
        <f t="shared" si="0"/>
        <v>4269.14372172021</v>
      </c>
    </row>
    <row r="39" spans="2:7" ht="12.75">
      <c r="B39" s="64" t="s">
        <v>182</v>
      </c>
      <c r="C39" s="52">
        <f>Grupper!V85/1000</f>
        <v>796.429316496222</v>
      </c>
      <c r="D39" s="82">
        <f>Grupper!Z85/1000</f>
        <v>544.613555</v>
      </c>
      <c r="E39" s="65">
        <f t="shared" si="0"/>
        <v>1341.042871496222</v>
      </c>
      <c r="F39" s="45"/>
      <c r="G39" s="45"/>
    </row>
    <row r="40" spans="2:9" ht="12.75">
      <c r="B40" s="66" t="s">
        <v>183</v>
      </c>
      <c r="C40" s="53">
        <f>Grupper!V95/1000</f>
        <v>139.00688371539022</v>
      </c>
      <c r="D40" s="53">
        <f>Grupper!Z95/1000</f>
        <v>116.062574</v>
      </c>
      <c r="E40" s="67">
        <f t="shared" si="0"/>
        <v>255.06945771539023</v>
      </c>
      <c r="F40" s="39"/>
      <c r="G40" s="39"/>
      <c r="H40" s="105" t="s">
        <v>180</v>
      </c>
      <c r="I40" s="105">
        <v>799.3731009148746</v>
      </c>
    </row>
    <row r="41" spans="2:9" ht="12.75">
      <c r="B41" s="64" t="s">
        <v>184</v>
      </c>
      <c r="C41" s="52">
        <f>Grupper!V101/1000</f>
        <v>186.0009619337642</v>
      </c>
      <c r="D41" s="52">
        <f>Grupper!Z101/1000</f>
        <v>189.175456</v>
      </c>
      <c r="E41" s="65">
        <f t="shared" si="0"/>
        <v>375.1764179337642</v>
      </c>
      <c r="F41" s="80"/>
      <c r="G41" s="80"/>
      <c r="H41" s="105" t="s">
        <v>181</v>
      </c>
      <c r="I41" s="105">
        <v>4269.14372172021</v>
      </c>
    </row>
    <row r="42" spans="2:9" ht="38.25" customHeight="1">
      <c r="B42" s="66" t="s">
        <v>185</v>
      </c>
      <c r="C42" s="53">
        <f>Grupper!V122/1000</f>
        <v>215.88018925684062</v>
      </c>
      <c r="D42" s="53">
        <f>Grupper!Z122/1000</f>
        <v>213.79667299999994</v>
      </c>
      <c r="E42" s="67">
        <f t="shared" si="0"/>
        <v>429.67686225684054</v>
      </c>
      <c r="H42" s="105" t="s">
        <v>182</v>
      </c>
      <c r="I42" s="105">
        <v>1341.042871496222</v>
      </c>
    </row>
    <row r="43" spans="2:9" ht="12.75">
      <c r="B43" s="68" t="s">
        <v>209</v>
      </c>
      <c r="C43" s="69">
        <f>SUM(C37:C42)</f>
        <v>3919.363558037301</v>
      </c>
      <c r="D43" s="69">
        <f>SUM(D37:D42)</f>
        <v>3550.1188740000002</v>
      </c>
      <c r="E43" s="70">
        <f>SUM(E37:E42)</f>
        <v>7469.482432037302</v>
      </c>
      <c r="H43" s="105" t="s">
        <v>183</v>
      </c>
      <c r="I43" s="105">
        <v>255.06945771539023</v>
      </c>
    </row>
    <row r="44" spans="2:9" ht="12.75">
      <c r="B44" s="71" t="s">
        <v>187</v>
      </c>
      <c r="C44" s="72">
        <f>Grupper!V134/1000</f>
        <v>553.6198975460105</v>
      </c>
      <c r="D44" s="72">
        <f>Grupper!Z134/1000</f>
        <v>477.6571630000001</v>
      </c>
      <c r="E44" s="73">
        <f>SUM(C44:D44)</f>
        <v>1031.2770605460105</v>
      </c>
      <c r="H44" s="105" t="s">
        <v>184</v>
      </c>
      <c r="I44" s="105">
        <v>375.1764179337642</v>
      </c>
    </row>
    <row r="45" spans="2:9" ht="12.75">
      <c r="B45" s="71" t="s">
        <v>188</v>
      </c>
      <c r="C45" s="72">
        <f>Grupper!V141/1000</f>
        <v>74.6709312044404</v>
      </c>
      <c r="D45" s="72">
        <f>Grupper!Z141/1000</f>
        <v>80.142532</v>
      </c>
      <c r="E45" s="67">
        <f>SUM(C45:D45)</f>
        <v>154.81346320444038</v>
      </c>
      <c r="H45" s="105" t="s">
        <v>185</v>
      </c>
      <c r="I45" s="105">
        <v>429.67686225684054</v>
      </c>
    </row>
    <row r="46" spans="2:9" ht="13.5" thickBot="1">
      <c r="B46" s="74" t="s">
        <v>210</v>
      </c>
      <c r="C46" s="75">
        <f>SUM(C43:C45)</f>
        <v>4547.654386787752</v>
      </c>
      <c r="D46" s="75">
        <f>SUM(D43:D45)</f>
        <v>4107.918569</v>
      </c>
      <c r="E46" s="76">
        <f>SUM(E43:E45)</f>
        <v>8655.572955787753</v>
      </c>
      <c r="H46" s="105" t="s">
        <v>187</v>
      </c>
      <c r="I46" s="105">
        <v>1031.2770605460105</v>
      </c>
    </row>
    <row r="47" spans="2:9" ht="13.5" thickTop="1">
      <c r="B47" s="77" t="s">
        <v>211</v>
      </c>
      <c r="E47" s="6">
        <f>Transport!C29</f>
        <v>623.5414949599999</v>
      </c>
      <c r="H47" s="105" t="s">
        <v>188</v>
      </c>
      <c r="I47" s="105">
        <v>154.81346320444038</v>
      </c>
    </row>
    <row r="48" spans="2:9" ht="13.5" thickBot="1">
      <c r="B48" s="74" t="s">
        <v>212</v>
      </c>
      <c r="C48" s="75"/>
      <c r="D48" s="75"/>
      <c r="E48" s="76">
        <f>SUM(E46:E47)</f>
        <v>9279.114450747753</v>
      </c>
      <c r="H48" s="105" t="s">
        <v>211</v>
      </c>
      <c r="I48" s="105">
        <v>624</v>
      </c>
    </row>
    <row r="49" ht="13.5" thickTop="1"/>
  </sheetData>
  <sheetProtection/>
  <mergeCells count="1">
    <mergeCell ref="A6:G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1"/>
  <sheetViews>
    <sheetView zoomScalePageLayoutView="0" workbookViewId="0" topLeftCell="A1">
      <selection activeCell="I126" sqref="I126"/>
    </sheetView>
  </sheetViews>
  <sheetFormatPr defaultColWidth="9.140625" defaultRowHeight="12.75"/>
  <cols>
    <col min="1" max="1" width="29.57421875" style="0" customWidth="1"/>
    <col min="2" max="2" width="30.57421875" style="0" customWidth="1"/>
    <col min="3" max="3" width="7.7109375" style="0" customWidth="1"/>
    <col min="4" max="4" width="6.7109375" style="0" customWidth="1"/>
    <col min="6" max="6" width="3.421875" style="16" customWidth="1"/>
    <col min="10" max="10" width="2.421875" style="0" customWidth="1"/>
    <col min="11" max="11" width="4.00390625" style="16" customWidth="1"/>
    <col min="12" max="14" width="11.140625" style="6" customWidth="1"/>
    <col min="15" max="15" width="3.8515625" style="9" customWidth="1"/>
    <col min="16" max="16" width="13.28125" style="6" customWidth="1"/>
    <col min="17" max="17" width="12.8515625" style="6" customWidth="1"/>
    <col min="18" max="18" width="14.57421875" style="6" customWidth="1"/>
    <col min="19" max="19" width="3.421875" style="9" customWidth="1"/>
    <col min="20" max="20" width="11.57421875" style="15" customWidth="1"/>
    <col min="21" max="22" width="11.57421875" style="6" customWidth="1"/>
    <col min="23" max="23" width="4.00390625" style="13" customWidth="1"/>
    <col min="24" max="24" width="12.140625" style="6" customWidth="1"/>
    <col min="25" max="25" width="12.28125" style="6" customWidth="1"/>
    <col min="26" max="26" width="14.00390625" style="6" customWidth="1"/>
    <col min="27" max="27" width="4.57421875" style="9" customWidth="1"/>
  </cols>
  <sheetData>
    <row r="1" spans="1:15" ht="18">
      <c r="A1" s="2" t="s">
        <v>0</v>
      </c>
      <c r="B1" s="2" t="s">
        <v>0</v>
      </c>
      <c r="C1" s="2"/>
      <c r="D1" s="2"/>
      <c r="O1" s="8"/>
    </row>
    <row r="2" spans="1:4" ht="15.75">
      <c r="A2" s="3" t="s">
        <v>1</v>
      </c>
      <c r="B2" s="3" t="s">
        <v>1</v>
      </c>
      <c r="C2" s="3"/>
      <c r="D2" s="3"/>
    </row>
    <row r="3" ht="12.75">
      <c r="A3" s="4" t="s">
        <v>2</v>
      </c>
    </row>
    <row r="4" spans="4:28" ht="12.75">
      <c r="D4" t="s">
        <v>123</v>
      </c>
      <c r="G4" t="s">
        <v>124</v>
      </c>
      <c r="L4" s="6" t="s">
        <v>121</v>
      </c>
      <c r="P4" s="7" t="s">
        <v>119</v>
      </c>
      <c r="T4" s="15" t="s">
        <v>120</v>
      </c>
      <c r="X4" s="6" t="s">
        <v>122</v>
      </c>
      <c r="AB4" t="s">
        <v>143</v>
      </c>
    </row>
    <row r="5" spans="2:31" ht="12.75">
      <c r="B5" t="s">
        <v>125</v>
      </c>
      <c r="C5" t="s">
        <v>126</v>
      </c>
      <c r="D5" t="s">
        <v>127</v>
      </c>
      <c r="E5" t="s">
        <v>127</v>
      </c>
      <c r="G5" s="1">
        <v>2007</v>
      </c>
      <c r="H5" s="1">
        <v>2008</v>
      </c>
      <c r="I5" s="1">
        <v>2009</v>
      </c>
      <c r="L5" s="11">
        <v>2007</v>
      </c>
      <c r="M5" s="11">
        <v>2008</v>
      </c>
      <c r="N5" s="11">
        <v>2009</v>
      </c>
      <c r="O5" s="12"/>
      <c r="P5" s="11">
        <v>2007</v>
      </c>
      <c r="Q5" s="11">
        <v>2008</v>
      </c>
      <c r="R5" s="11">
        <v>2009</v>
      </c>
      <c r="S5" s="12"/>
      <c r="T5" s="83">
        <v>2007</v>
      </c>
      <c r="U5" s="17">
        <v>2008</v>
      </c>
      <c r="V5" s="17">
        <v>2009</v>
      </c>
      <c r="W5" s="12"/>
      <c r="X5" s="11">
        <v>2007</v>
      </c>
      <c r="Y5" s="11">
        <v>2008</v>
      </c>
      <c r="Z5" s="11">
        <v>2009</v>
      </c>
      <c r="AA5" s="12"/>
      <c r="AB5" s="11">
        <v>2007</v>
      </c>
      <c r="AC5" s="11">
        <v>2008</v>
      </c>
      <c r="AD5" s="11">
        <v>2009</v>
      </c>
      <c r="AE5" s="20" t="s">
        <v>144</v>
      </c>
    </row>
    <row r="6" spans="1:30" ht="12.75">
      <c r="A6" s="5" t="s">
        <v>3</v>
      </c>
      <c r="B6" t="s">
        <v>3</v>
      </c>
      <c r="C6" t="s">
        <v>128</v>
      </c>
      <c r="G6" s="6">
        <v>177</v>
      </c>
      <c r="H6" s="6">
        <v>177</v>
      </c>
      <c r="I6" s="6">
        <v>177</v>
      </c>
      <c r="L6" s="6">
        <v>2568.01</v>
      </c>
      <c r="M6" s="6">
        <v>3660</v>
      </c>
      <c r="N6" s="6">
        <v>4200</v>
      </c>
      <c r="O6" s="10"/>
      <c r="P6" s="6">
        <v>0</v>
      </c>
      <c r="Q6" s="6">
        <v>0</v>
      </c>
      <c r="R6" s="6">
        <v>0</v>
      </c>
      <c r="T6" s="15">
        <v>0</v>
      </c>
      <c r="U6" s="6">
        <v>0</v>
      </c>
      <c r="V6" s="6">
        <v>0</v>
      </c>
      <c r="X6" s="6">
        <v>1504.854</v>
      </c>
      <c r="Y6" s="6">
        <v>2144.76</v>
      </c>
      <c r="Z6" s="6">
        <v>2461.2</v>
      </c>
      <c r="AB6" s="6">
        <f aca="true" t="shared" si="0" ref="AB6:AD21">(T6+X6)/1000</f>
        <v>1.5048540000000001</v>
      </c>
      <c r="AC6" s="6">
        <f t="shared" si="0"/>
        <v>2.14476</v>
      </c>
      <c r="AD6" s="6">
        <f t="shared" si="0"/>
        <v>2.4612</v>
      </c>
    </row>
    <row r="7" spans="1:30" ht="12.75">
      <c r="A7" s="5" t="s">
        <v>4</v>
      </c>
      <c r="B7" t="s">
        <v>4</v>
      </c>
      <c r="C7" t="s">
        <v>129</v>
      </c>
      <c r="E7" s="14"/>
      <c r="G7" s="6">
        <v>7566</v>
      </c>
      <c r="H7" s="6">
        <v>7566</v>
      </c>
      <c r="I7" s="6">
        <v>7566</v>
      </c>
      <c r="L7" s="6">
        <v>204354.99</v>
      </c>
      <c r="M7" s="6">
        <v>199244</v>
      </c>
      <c r="N7" s="6">
        <v>196027</v>
      </c>
      <c r="O7" s="10"/>
      <c r="P7" s="6">
        <v>799049.786300036</v>
      </c>
      <c r="Q7" s="6">
        <v>782889.70474468</v>
      </c>
      <c r="R7" s="6">
        <v>546398.487772059</v>
      </c>
      <c r="T7" s="15">
        <v>100680.273073804</v>
      </c>
      <c r="U7" s="6">
        <v>98644.1027978296</v>
      </c>
      <c r="V7" s="6">
        <v>68846.2094592795</v>
      </c>
      <c r="X7" s="6">
        <v>119752.024</v>
      </c>
      <c r="Y7" s="6">
        <v>116756.984</v>
      </c>
      <c r="Z7" s="6">
        <v>114871.822</v>
      </c>
      <c r="AB7" s="6">
        <f t="shared" si="0"/>
        <v>220.43229707380402</v>
      </c>
      <c r="AC7" s="6">
        <f t="shared" si="0"/>
        <v>215.4010867978296</v>
      </c>
      <c r="AD7" s="6">
        <f t="shared" si="0"/>
        <v>183.7180314592795</v>
      </c>
    </row>
    <row r="8" spans="1:30" ht="12.75">
      <c r="A8" s="5" t="s">
        <v>5</v>
      </c>
      <c r="B8" t="s">
        <v>5</v>
      </c>
      <c r="C8" t="s">
        <v>133</v>
      </c>
      <c r="D8" t="s">
        <v>131</v>
      </c>
      <c r="E8" t="s">
        <v>132</v>
      </c>
      <c r="G8" s="6">
        <v>0</v>
      </c>
      <c r="H8" s="6">
        <v>0</v>
      </c>
      <c r="I8" s="6">
        <v>600</v>
      </c>
      <c r="L8" s="6">
        <v>2700</v>
      </c>
      <c r="M8" s="6">
        <v>24369.99</v>
      </c>
      <c r="N8" s="6">
        <v>17788.98</v>
      </c>
      <c r="O8" s="10"/>
      <c r="P8" s="6">
        <v>39104.5548824968</v>
      </c>
      <c r="Q8" s="6">
        <v>68526.9195169554</v>
      </c>
      <c r="R8" s="6">
        <v>66987.8783296968</v>
      </c>
      <c r="T8" s="15">
        <v>7977.32919602934</v>
      </c>
      <c r="U8" s="6">
        <v>13979.4915814589</v>
      </c>
      <c r="V8" s="6">
        <v>13665.5271792582</v>
      </c>
      <c r="X8" s="6">
        <v>1582.2</v>
      </c>
      <c r="Y8" s="6">
        <v>14280.814</v>
      </c>
      <c r="Z8" s="6">
        <v>10424.342</v>
      </c>
      <c r="AB8" s="6">
        <f>(T8+X8)/1000</f>
        <v>9.55952919602934</v>
      </c>
      <c r="AC8" s="6">
        <f t="shared" si="0"/>
        <v>28.2603055814589</v>
      </c>
      <c r="AD8" s="6">
        <f t="shared" si="0"/>
        <v>24.0898691792582</v>
      </c>
    </row>
    <row r="9" spans="1:30" ht="12.75">
      <c r="A9" s="5" t="s">
        <v>6</v>
      </c>
      <c r="B9" t="s">
        <v>6</v>
      </c>
      <c r="C9" t="s">
        <v>133</v>
      </c>
      <c r="G9" s="6">
        <v>383</v>
      </c>
      <c r="H9" s="6">
        <v>383</v>
      </c>
      <c r="I9" s="6">
        <v>383</v>
      </c>
      <c r="L9" s="6">
        <v>4743.01</v>
      </c>
      <c r="M9" s="6">
        <v>4711.99</v>
      </c>
      <c r="N9" s="6">
        <v>13448.98</v>
      </c>
      <c r="O9" s="10"/>
      <c r="P9" s="6">
        <v>62302.4627813984</v>
      </c>
      <c r="Q9" s="6">
        <v>68933.4939148771</v>
      </c>
      <c r="R9" s="6">
        <v>79118.5292585655</v>
      </c>
      <c r="T9" s="15">
        <v>7843.83524226239</v>
      </c>
      <c r="U9" s="6">
        <v>8678.67729144135</v>
      </c>
      <c r="V9" s="6">
        <v>9960.96591384818</v>
      </c>
      <c r="X9" s="6">
        <v>2779.404</v>
      </c>
      <c r="Y9" s="6">
        <v>2761.226</v>
      </c>
      <c r="Z9" s="6">
        <v>7881.102</v>
      </c>
      <c r="AB9" s="6">
        <f aca="true" t="shared" si="1" ref="AB9:AB67">(T9+X9)/1000</f>
        <v>10.623239242262391</v>
      </c>
      <c r="AC9" s="6">
        <f t="shared" si="0"/>
        <v>11.43990329144135</v>
      </c>
      <c r="AD9" s="6">
        <f t="shared" si="0"/>
        <v>17.84206791384818</v>
      </c>
    </row>
    <row r="10" spans="1:30" ht="12.75">
      <c r="A10" s="5" t="s">
        <v>7</v>
      </c>
      <c r="B10" t="s">
        <v>7</v>
      </c>
      <c r="C10" t="s">
        <v>134</v>
      </c>
      <c r="G10" s="6">
        <v>543</v>
      </c>
      <c r="H10" s="6">
        <v>543</v>
      </c>
      <c r="I10" s="6">
        <v>543</v>
      </c>
      <c r="L10" s="6">
        <v>8702.99</v>
      </c>
      <c r="M10" s="6">
        <v>12320.01</v>
      </c>
      <c r="N10" s="6">
        <v>13045.01</v>
      </c>
      <c r="O10" s="10"/>
      <c r="P10" s="6">
        <v>72823.8038407683</v>
      </c>
      <c r="Q10" s="6">
        <v>65483.6524038259</v>
      </c>
      <c r="R10" s="6">
        <v>60045.5233437366</v>
      </c>
      <c r="T10" s="15">
        <v>14856.0559835167</v>
      </c>
      <c r="U10" s="6">
        <v>13358.6650903805</v>
      </c>
      <c r="V10" s="6">
        <v>12249.2867621223</v>
      </c>
      <c r="X10" s="6">
        <v>5099.952</v>
      </c>
      <c r="Y10" s="6">
        <v>7219.526</v>
      </c>
      <c r="Z10" s="6">
        <v>7644.376</v>
      </c>
      <c r="AB10" s="6">
        <f t="shared" si="1"/>
        <v>19.956007983516702</v>
      </c>
      <c r="AC10" s="6">
        <f t="shared" si="0"/>
        <v>20.5781910903805</v>
      </c>
      <c r="AD10" s="6">
        <f t="shared" si="0"/>
        <v>19.8936627621223</v>
      </c>
    </row>
    <row r="11" spans="1:30" ht="12.75">
      <c r="A11" s="5" t="s">
        <v>8</v>
      </c>
      <c r="B11" t="s">
        <v>8</v>
      </c>
      <c r="C11" t="s">
        <v>133</v>
      </c>
      <c r="G11" s="6">
        <v>596</v>
      </c>
      <c r="H11" s="6">
        <v>596</v>
      </c>
      <c r="I11" s="6">
        <v>596</v>
      </c>
      <c r="L11" s="6">
        <v>22736</v>
      </c>
      <c r="M11" s="6">
        <v>22477.01</v>
      </c>
      <c r="N11" s="6">
        <v>21679.99</v>
      </c>
      <c r="O11" s="10"/>
      <c r="P11" s="6">
        <v>91691.8526929424</v>
      </c>
      <c r="Q11" s="6">
        <v>80941.2917908037</v>
      </c>
      <c r="R11" s="6">
        <v>85587.655838226</v>
      </c>
      <c r="T11" s="15">
        <v>9162.58873312928</v>
      </c>
      <c r="U11" s="6">
        <v>8088.30606456305</v>
      </c>
      <c r="V11" s="6">
        <v>8552.60819851049</v>
      </c>
      <c r="X11" s="6">
        <v>13323.296</v>
      </c>
      <c r="Y11" s="6">
        <v>13171.528</v>
      </c>
      <c r="Z11" s="6">
        <v>12704.474</v>
      </c>
      <c r="AB11" s="6">
        <f t="shared" si="1"/>
        <v>22.48588473312928</v>
      </c>
      <c r="AC11" s="6">
        <f t="shared" si="0"/>
        <v>21.25983406456305</v>
      </c>
      <c r="AD11" s="6">
        <f t="shared" si="0"/>
        <v>21.257082198510492</v>
      </c>
    </row>
    <row r="12" spans="1:30" ht="12.75">
      <c r="A12" s="5" t="s">
        <v>9</v>
      </c>
      <c r="B12" t="s">
        <v>9</v>
      </c>
      <c r="C12" t="s">
        <v>133</v>
      </c>
      <c r="G12" s="6">
        <v>545</v>
      </c>
      <c r="H12" s="6">
        <v>545</v>
      </c>
      <c r="I12" s="6">
        <v>545</v>
      </c>
      <c r="L12" s="6">
        <v>14167</v>
      </c>
      <c r="M12" s="6">
        <v>11949</v>
      </c>
      <c r="N12" s="6">
        <v>11375</v>
      </c>
      <c r="O12" s="10"/>
      <c r="P12" s="6">
        <v>102164.274180722</v>
      </c>
      <c r="Q12" s="6">
        <v>109589.862022696</v>
      </c>
      <c r="R12" s="6">
        <v>93274.2387206883</v>
      </c>
      <c r="T12" s="15">
        <v>20841.5119328674</v>
      </c>
      <c r="U12" s="6">
        <v>22356.33185263</v>
      </c>
      <c r="V12" s="6">
        <v>19027.9446990204</v>
      </c>
      <c r="X12" s="6">
        <v>8301.862</v>
      </c>
      <c r="Y12" s="6">
        <v>7002.114</v>
      </c>
      <c r="Z12" s="6">
        <v>6665.75</v>
      </c>
      <c r="AB12" s="6">
        <f t="shared" si="1"/>
        <v>29.143373932867398</v>
      </c>
      <c r="AC12" s="6">
        <f t="shared" si="0"/>
        <v>29.358445852630002</v>
      </c>
      <c r="AD12" s="6">
        <f t="shared" si="0"/>
        <v>25.6936946990204</v>
      </c>
    </row>
    <row r="13" spans="1:30" ht="12.75">
      <c r="A13" s="5" t="s">
        <v>10</v>
      </c>
      <c r="B13" t="s">
        <v>10</v>
      </c>
      <c r="C13" t="s">
        <v>133</v>
      </c>
      <c r="G13" s="6">
        <v>655</v>
      </c>
      <c r="H13" s="6">
        <v>655</v>
      </c>
      <c r="I13" s="6">
        <v>655</v>
      </c>
      <c r="L13" s="6">
        <v>21169.7987381816</v>
      </c>
      <c r="M13" s="6">
        <v>20498.3967782003</v>
      </c>
      <c r="N13" s="6">
        <v>20295.3987902999</v>
      </c>
      <c r="O13" s="10"/>
      <c r="P13" s="6">
        <v>84679.2012618184</v>
      </c>
      <c r="Q13" s="6">
        <v>81993.5932217998</v>
      </c>
      <c r="R13" s="6">
        <v>81181.6012097001</v>
      </c>
      <c r="T13" s="15">
        <v>49622.0119394256</v>
      </c>
      <c r="U13" s="6">
        <v>48048.2456279747</v>
      </c>
      <c r="V13" s="6">
        <v>47572.4183088843</v>
      </c>
      <c r="X13" s="6">
        <v>12405.502</v>
      </c>
      <c r="Y13" s="6">
        <v>12012.061</v>
      </c>
      <c r="Z13" s="6">
        <v>11893.104</v>
      </c>
      <c r="AB13" s="6">
        <f t="shared" si="1"/>
        <v>62.0275139394256</v>
      </c>
      <c r="AC13" s="6">
        <f t="shared" si="0"/>
        <v>60.0603066279747</v>
      </c>
      <c r="AD13" s="6">
        <f t="shared" si="0"/>
        <v>59.465522308884296</v>
      </c>
    </row>
    <row r="14" spans="1:30" ht="12.75">
      <c r="A14" s="5" t="s">
        <v>11</v>
      </c>
      <c r="B14" t="s">
        <v>11</v>
      </c>
      <c r="C14" t="s">
        <v>129</v>
      </c>
      <c r="D14" t="s">
        <v>131</v>
      </c>
      <c r="E14" s="14" t="s">
        <v>130</v>
      </c>
      <c r="G14" s="6">
        <v>7701</v>
      </c>
      <c r="H14" s="6">
        <v>7701</v>
      </c>
      <c r="I14" s="6">
        <v>7701</v>
      </c>
      <c r="L14" s="6">
        <v>376826.02</v>
      </c>
      <c r="M14" s="6">
        <v>360157</v>
      </c>
      <c r="N14" s="6">
        <v>408181.99</v>
      </c>
      <c r="O14" s="10"/>
      <c r="P14" s="6">
        <v>1997646.44934123</v>
      </c>
      <c r="Q14" s="6">
        <v>1903278.23961705</v>
      </c>
      <c r="R14" s="6">
        <v>2176868.07289141</v>
      </c>
      <c r="T14" s="15">
        <v>251703.452616995</v>
      </c>
      <c r="U14" s="6">
        <v>239813.058191749</v>
      </c>
      <c r="V14" s="6">
        <v>274285.377184317</v>
      </c>
      <c r="X14" s="6">
        <v>220820.048</v>
      </c>
      <c r="Y14" s="6">
        <v>211052.002</v>
      </c>
      <c r="Z14" s="6">
        <v>239194.646</v>
      </c>
      <c r="AB14" s="6">
        <f t="shared" si="1"/>
        <v>472.523500616995</v>
      </c>
      <c r="AC14" s="6">
        <f t="shared" si="0"/>
        <v>450.865060191749</v>
      </c>
      <c r="AD14" s="6">
        <f t="shared" si="0"/>
        <v>513.480023184317</v>
      </c>
    </row>
    <row r="15" spans="1:30" ht="12.75">
      <c r="A15" s="5" t="s">
        <v>12</v>
      </c>
      <c r="B15" t="s">
        <v>12</v>
      </c>
      <c r="C15" t="s">
        <v>138</v>
      </c>
      <c r="D15" t="s">
        <v>131</v>
      </c>
      <c r="G15" s="6">
        <v>943</v>
      </c>
      <c r="H15" s="39">
        <v>943</v>
      </c>
      <c r="I15" s="6">
        <v>943</v>
      </c>
      <c r="L15" s="6">
        <v>24454.98</v>
      </c>
      <c r="M15" s="6">
        <v>24535.98</v>
      </c>
      <c r="N15" s="6">
        <v>25223.97</v>
      </c>
      <c r="O15" s="10"/>
      <c r="P15" s="6">
        <v>56487.8843507592</v>
      </c>
      <c r="Q15" s="6">
        <v>125000.160605839</v>
      </c>
      <c r="R15" s="6">
        <v>134890.801186968</v>
      </c>
      <c r="T15" s="15">
        <v>11523.5284075549</v>
      </c>
      <c r="U15" s="6">
        <v>25500.0327635911</v>
      </c>
      <c r="V15" s="6">
        <v>27517.7234421415</v>
      </c>
      <c r="X15" s="6">
        <v>14330.618</v>
      </c>
      <c r="Y15" s="6">
        <v>14378.084</v>
      </c>
      <c r="Z15" s="6">
        <v>14781.246</v>
      </c>
      <c r="AB15" s="6">
        <f t="shared" si="1"/>
        <v>25.8541464075549</v>
      </c>
      <c r="AC15" s="6">
        <f t="shared" si="0"/>
        <v>39.8781167635911</v>
      </c>
      <c r="AD15" s="6">
        <f t="shared" si="0"/>
        <v>42.298969442141505</v>
      </c>
    </row>
    <row r="16" spans="1:30" ht="12.75">
      <c r="A16" s="5" t="s">
        <v>13</v>
      </c>
      <c r="B16" t="s">
        <v>13</v>
      </c>
      <c r="C16" t="s">
        <v>133</v>
      </c>
      <c r="G16" s="6">
        <v>667</v>
      </c>
      <c r="H16" s="6">
        <v>667</v>
      </c>
      <c r="I16" s="6">
        <v>667</v>
      </c>
      <c r="L16" s="6">
        <v>39463.01</v>
      </c>
      <c r="M16" s="6">
        <v>54393.99</v>
      </c>
      <c r="N16" s="6">
        <v>47117.01</v>
      </c>
      <c r="O16" s="10"/>
      <c r="P16" s="6">
        <v>96376.2046108464</v>
      </c>
      <c r="Q16" s="6">
        <v>65933.9768545722</v>
      </c>
      <c r="R16" s="6">
        <v>83096.3684865245</v>
      </c>
      <c r="T16" s="15">
        <v>19660.7457406127</v>
      </c>
      <c r="U16" s="6">
        <v>13450.5312783327</v>
      </c>
      <c r="V16" s="6">
        <v>16951.659171251</v>
      </c>
      <c r="X16" s="6">
        <v>23125.324</v>
      </c>
      <c r="Y16" s="6">
        <v>31874.878</v>
      </c>
      <c r="Z16" s="6">
        <v>27610.568</v>
      </c>
      <c r="AB16" s="6">
        <f t="shared" si="1"/>
        <v>42.7860697406127</v>
      </c>
      <c r="AC16" s="6">
        <f t="shared" si="0"/>
        <v>45.3254092783327</v>
      </c>
      <c r="AD16" s="6">
        <f t="shared" si="0"/>
        <v>44.562227171250996</v>
      </c>
    </row>
    <row r="17" spans="1:30" ht="12.75">
      <c r="A17" s="5" t="s">
        <v>14</v>
      </c>
      <c r="B17" t="s">
        <v>14</v>
      </c>
      <c r="C17" t="s">
        <v>135</v>
      </c>
      <c r="G17" s="6">
        <v>225</v>
      </c>
      <c r="H17" s="6">
        <v>225</v>
      </c>
      <c r="I17" s="6">
        <v>225</v>
      </c>
      <c r="L17" s="6">
        <v>12517.01</v>
      </c>
      <c r="M17" s="6">
        <v>15039.01</v>
      </c>
      <c r="N17" s="6">
        <v>15182.01</v>
      </c>
      <c r="O17" s="10"/>
      <c r="P17" s="6">
        <v>46195.2960920121</v>
      </c>
      <c r="Q17" s="6">
        <v>47913.1655541167</v>
      </c>
      <c r="R17" s="6">
        <v>45629.8316813948</v>
      </c>
      <c r="T17" s="15">
        <v>9423.84040277047</v>
      </c>
      <c r="U17" s="6">
        <v>9774.28577303981</v>
      </c>
      <c r="V17" s="6">
        <v>9308.48566300455</v>
      </c>
      <c r="X17" s="6">
        <v>7334.968</v>
      </c>
      <c r="Y17" s="6">
        <v>8812.86</v>
      </c>
      <c r="Z17" s="6">
        <v>8896.658</v>
      </c>
      <c r="AB17" s="6">
        <f t="shared" si="1"/>
        <v>16.75880840277047</v>
      </c>
      <c r="AC17" s="6">
        <f t="shared" si="0"/>
        <v>18.58714577303981</v>
      </c>
      <c r="AD17" s="6">
        <f t="shared" si="0"/>
        <v>18.20514366300455</v>
      </c>
    </row>
    <row r="18" spans="1:30" ht="12.75">
      <c r="A18" s="5" t="s">
        <v>15</v>
      </c>
      <c r="B18" t="s">
        <v>15</v>
      </c>
      <c r="C18" t="s">
        <v>128</v>
      </c>
      <c r="G18" s="6">
        <v>302</v>
      </c>
      <c r="H18" s="6">
        <v>302</v>
      </c>
      <c r="I18" s="6">
        <v>302</v>
      </c>
      <c r="L18" s="6">
        <v>5159.99969244003</v>
      </c>
      <c r="M18" s="6">
        <v>5808.1996538043</v>
      </c>
      <c r="N18" s="6">
        <v>4560.99972814322</v>
      </c>
      <c r="O18" s="10"/>
      <c r="P18" s="6">
        <v>20640</v>
      </c>
      <c r="Q18" s="6">
        <v>23232.8</v>
      </c>
      <c r="R18" s="6">
        <v>18244</v>
      </c>
      <c r="T18" s="15">
        <v>12095.04</v>
      </c>
      <c r="U18" s="6">
        <v>13614.4208</v>
      </c>
      <c r="V18" s="6">
        <v>10690.984</v>
      </c>
      <c r="X18" s="6">
        <v>3023.76</v>
      </c>
      <c r="Y18" s="6">
        <v>3403.605</v>
      </c>
      <c r="Z18" s="6">
        <v>2672.746</v>
      </c>
      <c r="AB18" s="6">
        <f t="shared" si="1"/>
        <v>15.1188</v>
      </c>
      <c r="AC18" s="6">
        <f t="shared" si="0"/>
        <v>17.0180258</v>
      </c>
      <c r="AD18" s="6">
        <f t="shared" si="0"/>
        <v>13.36373</v>
      </c>
    </row>
    <row r="19" spans="1:30" ht="12.75">
      <c r="A19" s="5" t="s">
        <v>16</v>
      </c>
      <c r="B19" t="s">
        <v>16</v>
      </c>
      <c r="C19" t="s">
        <v>133</v>
      </c>
      <c r="G19" s="6">
        <v>995</v>
      </c>
      <c r="H19" s="6">
        <v>995</v>
      </c>
      <c r="I19" s="6">
        <v>995</v>
      </c>
      <c r="L19" s="6">
        <v>42214.99</v>
      </c>
      <c r="M19" s="6">
        <v>52277.01</v>
      </c>
      <c r="N19" s="6">
        <v>62170</v>
      </c>
      <c r="O19" s="10"/>
      <c r="P19" s="6">
        <v>165019.371615266</v>
      </c>
      <c r="Q19" s="6">
        <v>144401.349669743</v>
      </c>
      <c r="R19" s="6">
        <v>152166.642161143</v>
      </c>
      <c r="T19" s="15">
        <v>33663.9518095142</v>
      </c>
      <c r="U19" s="6">
        <v>29457.8753326275</v>
      </c>
      <c r="V19" s="6">
        <v>31041.9950008732</v>
      </c>
      <c r="X19" s="6">
        <v>24737.984</v>
      </c>
      <c r="Y19" s="6">
        <v>30634.328</v>
      </c>
      <c r="Z19" s="6">
        <v>36431.62</v>
      </c>
      <c r="AB19" s="6">
        <f t="shared" si="1"/>
        <v>58.40193580951419</v>
      </c>
      <c r="AC19" s="6">
        <f t="shared" si="0"/>
        <v>60.0922033326275</v>
      </c>
      <c r="AD19" s="6">
        <f t="shared" si="0"/>
        <v>67.47361500087321</v>
      </c>
    </row>
    <row r="20" spans="1:30" ht="12.75">
      <c r="A20" s="5" t="s">
        <v>17</v>
      </c>
      <c r="B20" t="s">
        <v>17</v>
      </c>
      <c r="C20" t="s">
        <v>129</v>
      </c>
      <c r="G20" s="6">
        <v>8489</v>
      </c>
      <c r="H20" s="6">
        <v>8489</v>
      </c>
      <c r="I20" s="6">
        <v>8489</v>
      </c>
      <c r="L20" s="6">
        <v>277985.01</v>
      </c>
      <c r="M20" s="6">
        <v>248245</v>
      </c>
      <c r="N20" s="6">
        <v>208327.99</v>
      </c>
      <c r="O20" s="10"/>
      <c r="P20" s="6">
        <v>863225.895175971</v>
      </c>
      <c r="Q20" s="6">
        <v>818646.974367377</v>
      </c>
      <c r="R20" s="6">
        <v>863453.677776312</v>
      </c>
      <c r="T20" s="15">
        <v>176098.082615898</v>
      </c>
      <c r="U20" s="6">
        <v>167003.982770945</v>
      </c>
      <c r="V20" s="6">
        <v>176144.550266368</v>
      </c>
      <c r="X20" s="6">
        <v>162899.216</v>
      </c>
      <c r="Y20" s="6">
        <v>145471.57</v>
      </c>
      <c r="Z20" s="6">
        <v>122080.202</v>
      </c>
      <c r="AB20" s="6">
        <f t="shared" si="1"/>
        <v>338.997298615898</v>
      </c>
      <c r="AC20" s="6">
        <f t="shared" si="0"/>
        <v>312.475552770945</v>
      </c>
      <c r="AD20" s="6">
        <f t="shared" si="0"/>
        <v>298.224752266368</v>
      </c>
    </row>
    <row r="21" spans="1:30" ht="12.75">
      <c r="A21" s="5" t="s">
        <v>18</v>
      </c>
      <c r="B21" t="s">
        <v>18</v>
      </c>
      <c r="C21" t="s">
        <v>133</v>
      </c>
      <c r="G21" s="6">
        <v>416</v>
      </c>
      <c r="H21" s="6">
        <v>416</v>
      </c>
      <c r="I21" s="6">
        <v>416</v>
      </c>
      <c r="L21" s="6">
        <v>19049</v>
      </c>
      <c r="M21" s="6">
        <v>16579</v>
      </c>
      <c r="N21" s="6">
        <v>17936.99</v>
      </c>
      <c r="O21" s="10"/>
      <c r="P21" s="6">
        <v>28896.7135036226</v>
      </c>
      <c r="Q21" s="6">
        <v>22100.5562735537</v>
      </c>
      <c r="R21" s="6">
        <v>31680.7127115992</v>
      </c>
      <c r="T21" s="15">
        <v>5894.92955473901</v>
      </c>
      <c r="U21" s="6">
        <v>4508.51347980496</v>
      </c>
      <c r="V21" s="6">
        <v>6462.86539316624</v>
      </c>
      <c r="X21" s="6">
        <v>11162.714</v>
      </c>
      <c r="Y21" s="6">
        <v>9715.294</v>
      </c>
      <c r="Z21" s="6">
        <v>10511.076</v>
      </c>
      <c r="AB21" s="6">
        <f t="shared" si="1"/>
        <v>17.05764355473901</v>
      </c>
      <c r="AC21" s="6">
        <f t="shared" si="0"/>
        <v>14.223807479804961</v>
      </c>
      <c r="AD21" s="6">
        <f t="shared" si="0"/>
        <v>16.97394139316624</v>
      </c>
    </row>
    <row r="22" spans="1:30" ht="12.75">
      <c r="A22" s="5" t="s">
        <v>19</v>
      </c>
      <c r="B22" t="s">
        <v>19</v>
      </c>
      <c r="C22" t="s">
        <v>133</v>
      </c>
      <c r="G22" s="6">
        <v>387</v>
      </c>
      <c r="H22" s="6">
        <v>387</v>
      </c>
      <c r="I22" s="6">
        <v>387</v>
      </c>
      <c r="L22" s="6">
        <v>12249.98</v>
      </c>
      <c r="M22" s="6">
        <v>7819.99</v>
      </c>
      <c r="N22" s="6">
        <v>7291</v>
      </c>
      <c r="O22" s="10"/>
      <c r="P22" s="6">
        <v>72116.6862341074</v>
      </c>
      <c r="Q22" s="6">
        <v>66801.6168027291</v>
      </c>
      <c r="R22" s="6">
        <v>73734.2818333225</v>
      </c>
      <c r="T22" s="15">
        <v>9086.70246549754</v>
      </c>
      <c r="U22" s="6">
        <v>8417.00371714386</v>
      </c>
      <c r="V22" s="6">
        <v>9290.51951099863</v>
      </c>
      <c r="X22" s="6">
        <v>7178.488</v>
      </c>
      <c r="Y22" s="6">
        <v>4582.514</v>
      </c>
      <c r="Z22" s="6">
        <v>4272.526</v>
      </c>
      <c r="AB22" s="6">
        <f t="shared" si="1"/>
        <v>16.26519046549754</v>
      </c>
      <c r="AC22" s="6">
        <f aca="true" t="shared" si="2" ref="AC22:AD80">(U22+Y22)/1000</f>
        <v>12.99951771714386</v>
      </c>
      <c r="AD22" s="6">
        <f t="shared" si="2"/>
        <v>13.56304551099863</v>
      </c>
    </row>
    <row r="23" spans="1:30" ht="12.75">
      <c r="A23" s="5" t="s">
        <v>20</v>
      </c>
      <c r="B23" t="s">
        <v>20</v>
      </c>
      <c r="C23" t="s">
        <v>133</v>
      </c>
      <c r="G23" s="6">
        <v>519</v>
      </c>
      <c r="H23" s="6">
        <v>519</v>
      </c>
      <c r="I23" s="6">
        <v>519</v>
      </c>
      <c r="L23" s="6">
        <v>20356.99</v>
      </c>
      <c r="M23" s="6">
        <v>18313.03</v>
      </c>
      <c r="N23" s="6">
        <v>18650</v>
      </c>
      <c r="O23" s="10"/>
      <c r="P23" s="6">
        <v>100993.503868122</v>
      </c>
      <c r="Q23" s="6">
        <v>90933.64103308</v>
      </c>
      <c r="R23" s="6">
        <v>104822.33766127</v>
      </c>
      <c r="T23" s="15">
        <v>20602.6747890968</v>
      </c>
      <c r="U23" s="6">
        <v>18550.4627707483</v>
      </c>
      <c r="V23" s="6">
        <v>21383.756882899</v>
      </c>
      <c r="X23" s="6">
        <v>11929.196</v>
      </c>
      <c r="Y23" s="6">
        <v>10731.436</v>
      </c>
      <c r="Z23" s="6">
        <v>10928.9</v>
      </c>
      <c r="AB23" s="6">
        <f t="shared" si="1"/>
        <v>32.5318707890968</v>
      </c>
      <c r="AC23" s="6">
        <f t="shared" si="2"/>
        <v>29.281898770748302</v>
      </c>
      <c r="AD23" s="6">
        <f t="shared" si="2"/>
        <v>32.312656882899</v>
      </c>
    </row>
    <row r="24" spans="1:30" ht="12.75">
      <c r="A24" s="5" t="s">
        <v>21</v>
      </c>
      <c r="B24" t="s">
        <v>21</v>
      </c>
      <c r="C24" t="s">
        <v>133</v>
      </c>
      <c r="G24" s="6">
        <v>181</v>
      </c>
      <c r="H24" s="6">
        <v>181</v>
      </c>
      <c r="I24" s="6">
        <v>181</v>
      </c>
      <c r="L24" s="6">
        <v>33269.99</v>
      </c>
      <c r="M24" s="6">
        <v>54722</v>
      </c>
      <c r="N24" s="6">
        <v>30860</v>
      </c>
      <c r="O24" s="10"/>
      <c r="P24" s="6">
        <v>246144.695845553</v>
      </c>
      <c r="Q24" s="6">
        <v>251646.649419333</v>
      </c>
      <c r="R24" s="6">
        <v>249153.259509668</v>
      </c>
      <c r="T24" s="15">
        <v>31014.2316765396</v>
      </c>
      <c r="U24" s="6">
        <v>31707.4778268359</v>
      </c>
      <c r="V24" s="6">
        <v>31393.3106982182</v>
      </c>
      <c r="X24" s="6">
        <v>19496.214</v>
      </c>
      <c r="Y24" s="6">
        <v>32067.092</v>
      </c>
      <c r="Z24" s="6">
        <v>18083.96</v>
      </c>
      <c r="AB24" s="6">
        <f t="shared" si="1"/>
        <v>50.510445676539604</v>
      </c>
      <c r="AC24" s="6">
        <f t="shared" si="2"/>
        <v>63.7745698268359</v>
      </c>
      <c r="AD24" s="6">
        <f t="shared" si="2"/>
        <v>49.4772706982182</v>
      </c>
    </row>
    <row r="25" spans="1:30" ht="12.75">
      <c r="A25" s="5" t="s">
        <v>22</v>
      </c>
      <c r="B25" t="s">
        <v>22</v>
      </c>
      <c r="C25" t="s">
        <v>133</v>
      </c>
      <c r="G25" s="6">
        <v>367</v>
      </c>
      <c r="H25" s="6">
        <v>367</v>
      </c>
      <c r="I25" s="6">
        <v>367</v>
      </c>
      <c r="L25" s="6">
        <v>14865</v>
      </c>
      <c r="M25" s="6">
        <v>11749.01</v>
      </c>
      <c r="N25" s="6">
        <v>9733.01</v>
      </c>
      <c r="O25" s="10"/>
      <c r="P25" s="6">
        <v>52062.742454748</v>
      </c>
      <c r="Q25" s="6">
        <v>46877.946962773</v>
      </c>
      <c r="R25" s="6">
        <v>49038.674502555</v>
      </c>
      <c r="T25" s="15">
        <v>10620.7994607686</v>
      </c>
      <c r="U25" s="6">
        <v>9563.1011804057</v>
      </c>
      <c r="V25" s="6">
        <v>10003.8895985212</v>
      </c>
      <c r="X25" s="6">
        <v>8710.89</v>
      </c>
      <c r="Y25" s="6">
        <v>6884.92</v>
      </c>
      <c r="Z25" s="6">
        <v>5703.544</v>
      </c>
      <c r="AB25" s="6">
        <f t="shared" si="1"/>
        <v>19.331689460768597</v>
      </c>
      <c r="AC25" s="6">
        <f t="shared" si="2"/>
        <v>16.4480211804057</v>
      </c>
      <c r="AD25" s="6">
        <f t="shared" si="2"/>
        <v>15.7074335985212</v>
      </c>
    </row>
    <row r="26" spans="1:30" ht="12.75">
      <c r="A26" s="5" t="s">
        <v>23</v>
      </c>
      <c r="B26" t="s">
        <v>23</v>
      </c>
      <c r="C26" t="s">
        <v>133</v>
      </c>
      <c r="G26" s="6">
        <v>861</v>
      </c>
      <c r="H26" s="6">
        <v>861</v>
      </c>
      <c r="I26" s="6">
        <v>861</v>
      </c>
      <c r="L26" s="6">
        <v>51663</v>
      </c>
      <c r="M26" s="6">
        <v>27133</v>
      </c>
      <c r="N26" s="6">
        <v>24838.99</v>
      </c>
      <c r="O26" s="10"/>
      <c r="P26" s="6">
        <v>213335.924819086</v>
      </c>
      <c r="Q26" s="6">
        <v>163726.585554087</v>
      </c>
      <c r="R26" s="6">
        <v>171576.811066648</v>
      </c>
      <c r="T26" s="15">
        <v>26880.3265272048</v>
      </c>
      <c r="U26" s="6">
        <v>20629.549779815</v>
      </c>
      <c r="V26" s="6">
        <v>21618.6781943977</v>
      </c>
      <c r="X26" s="6">
        <v>30274.518</v>
      </c>
      <c r="Y26" s="6">
        <v>15899.938</v>
      </c>
      <c r="Z26" s="6">
        <v>14555.648</v>
      </c>
      <c r="AB26" s="6">
        <f t="shared" si="1"/>
        <v>57.154844527204794</v>
      </c>
      <c r="AC26" s="6">
        <f t="shared" si="2"/>
        <v>36.529487779815</v>
      </c>
      <c r="AD26" s="6">
        <f t="shared" si="2"/>
        <v>36.1743261943977</v>
      </c>
    </row>
    <row r="27" spans="1:30" ht="12.75">
      <c r="A27" s="5" t="s">
        <v>24</v>
      </c>
      <c r="B27" t="s">
        <v>24</v>
      </c>
      <c r="C27" t="s">
        <v>133</v>
      </c>
      <c r="G27" s="6">
        <v>402</v>
      </c>
      <c r="H27" s="6">
        <v>402</v>
      </c>
      <c r="I27" s="6">
        <v>402</v>
      </c>
      <c r="L27" s="6">
        <v>12260</v>
      </c>
      <c r="M27" s="6">
        <v>12257.99</v>
      </c>
      <c r="N27" s="6">
        <v>8286.98</v>
      </c>
      <c r="O27" s="10"/>
      <c r="P27" s="6">
        <v>39667.5675933058</v>
      </c>
      <c r="Q27" s="6">
        <v>38405.6379558494</v>
      </c>
      <c r="R27" s="6">
        <v>43783.5570375515</v>
      </c>
      <c r="T27" s="15">
        <v>4998.11351675653</v>
      </c>
      <c r="U27" s="6">
        <v>4839.11038243703</v>
      </c>
      <c r="V27" s="6">
        <v>5516.72818673149</v>
      </c>
      <c r="X27" s="6">
        <v>7184.36</v>
      </c>
      <c r="Y27" s="6">
        <v>7183.182</v>
      </c>
      <c r="Z27" s="6">
        <v>4856.17</v>
      </c>
      <c r="AB27" s="6">
        <f t="shared" si="1"/>
        <v>12.18247351675653</v>
      </c>
      <c r="AC27" s="6">
        <f t="shared" si="2"/>
        <v>12.02229238243703</v>
      </c>
      <c r="AD27" s="6">
        <f t="shared" si="2"/>
        <v>10.37289818673149</v>
      </c>
    </row>
    <row r="28" spans="1:30" ht="12.75">
      <c r="A28" s="5" t="s">
        <v>25</v>
      </c>
      <c r="B28" t="s">
        <v>25</v>
      </c>
      <c r="C28" t="s">
        <v>133</v>
      </c>
      <c r="G28" s="6">
        <v>366</v>
      </c>
      <c r="H28" s="6">
        <v>366</v>
      </c>
      <c r="I28" s="6">
        <v>366</v>
      </c>
      <c r="L28" s="6">
        <v>11693.4033030188</v>
      </c>
      <c r="M28" s="6">
        <v>7419.79955774546</v>
      </c>
      <c r="N28" s="6">
        <v>6729.99959886074</v>
      </c>
      <c r="O28" s="10"/>
      <c r="P28" s="6">
        <v>58467.02</v>
      </c>
      <c r="Q28" s="6">
        <v>37099</v>
      </c>
      <c r="R28" s="6">
        <v>33650</v>
      </c>
      <c r="T28" s="15">
        <v>34261.67372</v>
      </c>
      <c r="U28" s="6">
        <v>21740.014</v>
      </c>
      <c r="V28" s="6">
        <v>19718.9</v>
      </c>
      <c r="X28" s="6">
        <v>6852.334</v>
      </c>
      <c r="Y28" s="6">
        <v>4348.003</v>
      </c>
      <c r="Z28" s="6">
        <v>3943.78</v>
      </c>
      <c r="AB28" s="6">
        <f t="shared" si="1"/>
        <v>41.114007720000004</v>
      </c>
      <c r="AC28" s="6">
        <f t="shared" si="2"/>
        <v>26.088017</v>
      </c>
      <c r="AD28" s="6">
        <f t="shared" si="2"/>
        <v>23.66268</v>
      </c>
    </row>
    <row r="29" spans="1:30" ht="12.75">
      <c r="A29" s="5" t="s">
        <v>26</v>
      </c>
      <c r="B29" t="s">
        <v>26</v>
      </c>
      <c r="C29" t="s">
        <v>133</v>
      </c>
      <c r="G29" s="6">
        <v>672</v>
      </c>
      <c r="H29" s="6">
        <v>672</v>
      </c>
      <c r="I29" s="6">
        <v>672</v>
      </c>
      <c r="L29" s="6">
        <v>45714.97</v>
      </c>
      <c r="M29" s="6">
        <v>43647.01</v>
      </c>
      <c r="N29" s="6">
        <v>35308</v>
      </c>
      <c r="O29" s="10"/>
      <c r="P29" s="6">
        <v>189390.655850716</v>
      </c>
      <c r="Q29" s="6">
        <v>144581.699832795</v>
      </c>
      <c r="R29" s="6">
        <v>153789.510147007</v>
      </c>
      <c r="T29" s="15">
        <v>38635.6937935461</v>
      </c>
      <c r="U29" s="6">
        <v>29494.6667658903</v>
      </c>
      <c r="V29" s="6">
        <v>31373.0600699895</v>
      </c>
      <c r="X29" s="6">
        <v>26788.972</v>
      </c>
      <c r="Y29" s="6">
        <v>25577.148</v>
      </c>
      <c r="Z29" s="6">
        <v>20690.488</v>
      </c>
      <c r="AB29" s="6">
        <f t="shared" si="1"/>
        <v>65.4246657935461</v>
      </c>
      <c r="AC29" s="6">
        <f t="shared" si="2"/>
        <v>55.0718147658903</v>
      </c>
      <c r="AD29" s="6">
        <f t="shared" si="2"/>
        <v>52.0635480699895</v>
      </c>
    </row>
    <row r="30" spans="1:30" ht="12.75">
      <c r="A30" s="5" t="s">
        <v>27</v>
      </c>
      <c r="B30" t="s">
        <v>27</v>
      </c>
      <c r="C30" t="s">
        <v>133</v>
      </c>
      <c r="G30" s="6">
        <v>525</v>
      </c>
      <c r="H30" s="6">
        <v>525</v>
      </c>
      <c r="I30" s="6">
        <v>525</v>
      </c>
      <c r="L30" s="6">
        <v>21067</v>
      </c>
      <c r="M30" s="6">
        <v>18826</v>
      </c>
      <c r="N30" s="6">
        <v>17970</v>
      </c>
      <c r="O30" s="10"/>
      <c r="P30" s="6">
        <v>102396.748580997</v>
      </c>
      <c r="Q30" s="6">
        <v>64573.0776126951</v>
      </c>
      <c r="R30" s="6">
        <v>81013.5476076901</v>
      </c>
      <c r="T30" s="15">
        <v>20888.9367105235</v>
      </c>
      <c r="U30" s="6">
        <v>13172.9078329898</v>
      </c>
      <c r="V30" s="6">
        <v>16526.7637119688</v>
      </c>
      <c r="X30" s="6">
        <v>12345.262</v>
      </c>
      <c r="Y30" s="6">
        <v>11032.036</v>
      </c>
      <c r="Z30" s="6">
        <v>10530.42</v>
      </c>
      <c r="AB30" s="6">
        <f t="shared" si="1"/>
        <v>33.2341987105235</v>
      </c>
      <c r="AC30" s="6">
        <f t="shared" si="2"/>
        <v>24.2049438329898</v>
      </c>
      <c r="AD30" s="6">
        <f t="shared" si="2"/>
        <v>27.0571837119688</v>
      </c>
    </row>
    <row r="31" spans="1:30" ht="12.75">
      <c r="A31" s="5" t="s">
        <v>28</v>
      </c>
      <c r="B31" t="s">
        <v>28</v>
      </c>
      <c r="C31" t="s">
        <v>133</v>
      </c>
      <c r="G31" s="6">
        <v>417</v>
      </c>
      <c r="H31" s="6">
        <v>417</v>
      </c>
      <c r="I31" s="6">
        <v>417</v>
      </c>
      <c r="L31" s="6">
        <v>21564.02</v>
      </c>
      <c r="M31" s="6">
        <v>21746.98</v>
      </c>
      <c r="N31" s="6">
        <v>18848</v>
      </c>
      <c r="O31" s="10"/>
      <c r="P31" s="6">
        <v>75780.6468101552</v>
      </c>
      <c r="Q31" s="6">
        <v>75474.543953108</v>
      </c>
      <c r="R31" s="6">
        <v>82810.5699472362</v>
      </c>
      <c r="T31" s="15">
        <v>9548.36149807955</v>
      </c>
      <c r="U31" s="6">
        <v>9509.79253809161</v>
      </c>
      <c r="V31" s="6">
        <v>10434.1318133518</v>
      </c>
      <c r="X31" s="6">
        <v>12636.516</v>
      </c>
      <c r="Y31" s="6">
        <v>12743.73</v>
      </c>
      <c r="Z31" s="6">
        <v>11044.928</v>
      </c>
      <c r="AB31" s="6">
        <f t="shared" si="1"/>
        <v>22.18487749807955</v>
      </c>
      <c r="AC31" s="6">
        <f t="shared" si="2"/>
        <v>22.25352253809161</v>
      </c>
      <c r="AD31" s="6">
        <f t="shared" si="2"/>
        <v>21.4790598133518</v>
      </c>
    </row>
    <row r="32" spans="1:30" ht="12.75">
      <c r="A32" s="5" t="s">
        <v>29</v>
      </c>
      <c r="B32" t="s">
        <v>29</v>
      </c>
      <c r="C32" t="s">
        <v>133</v>
      </c>
      <c r="G32" s="6">
        <v>520</v>
      </c>
      <c r="H32" s="6">
        <v>520</v>
      </c>
      <c r="I32" s="6">
        <v>520</v>
      </c>
      <c r="L32" s="6">
        <v>12144.99</v>
      </c>
      <c r="M32" s="6">
        <v>11880</v>
      </c>
      <c r="N32" s="6">
        <v>13340.01</v>
      </c>
      <c r="O32" s="10"/>
      <c r="P32" s="6">
        <v>103429.934308707</v>
      </c>
      <c r="Q32" s="6">
        <v>93593.7290435496</v>
      </c>
      <c r="R32" s="6">
        <v>94022.4787486056</v>
      </c>
      <c r="T32" s="15">
        <v>13032.1717228971</v>
      </c>
      <c r="U32" s="6">
        <v>11792.8098594872</v>
      </c>
      <c r="V32" s="6">
        <v>11846.8323223243</v>
      </c>
      <c r="X32" s="6">
        <v>7116.964</v>
      </c>
      <c r="Y32" s="6">
        <v>6961.68</v>
      </c>
      <c r="Z32" s="6">
        <v>7817.246</v>
      </c>
      <c r="AB32" s="6">
        <f t="shared" si="1"/>
        <v>20.1491357228971</v>
      </c>
      <c r="AC32" s="6">
        <f t="shared" si="2"/>
        <v>18.7544898594872</v>
      </c>
      <c r="AD32" s="6">
        <f t="shared" si="2"/>
        <v>19.6640783223243</v>
      </c>
    </row>
    <row r="33" spans="1:30" ht="12.75">
      <c r="A33" s="5" t="s">
        <v>30</v>
      </c>
      <c r="B33" t="s">
        <v>30</v>
      </c>
      <c r="C33" t="s">
        <v>133</v>
      </c>
      <c r="E33" s="14"/>
      <c r="G33" s="6">
        <v>301</v>
      </c>
      <c r="H33" s="6">
        <v>301</v>
      </c>
      <c r="I33" s="6">
        <v>301</v>
      </c>
      <c r="L33" s="6">
        <v>21346</v>
      </c>
      <c r="M33" s="6">
        <v>15048.01</v>
      </c>
      <c r="N33" s="6">
        <v>15706.01</v>
      </c>
      <c r="O33" s="10"/>
      <c r="P33" s="6">
        <v>38912.6474258981</v>
      </c>
      <c r="Q33" s="6">
        <v>41965.1249443319</v>
      </c>
      <c r="R33" s="6">
        <v>39613.8743652416</v>
      </c>
      <c r="T33" s="15">
        <v>7938.18007488321</v>
      </c>
      <c r="U33" s="6">
        <v>8560.8854886437</v>
      </c>
      <c r="V33" s="6">
        <v>8081.23037050929</v>
      </c>
      <c r="X33" s="6">
        <v>12508.756</v>
      </c>
      <c r="Y33" s="6">
        <v>8818.134</v>
      </c>
      <c r="Z33" s="6">
        <v>9203.722</v>
      </c>
      <c r="AB33" s="6">
        <f t="shared" si="1"/>
        <v>20.44693607488321</v>
      </c>
      <c r="AC33" s="6">
        <f t="shared" si="2"/>
        <v>17.379019488643703</v>
      </c>
      <c r="AD33" s="6">
        <f t="shared" si="2"/>
        <v>17.28495237050929</v>
      </c>
    </row>
    <row r="34" spans="1:30" ht="12.75">
      <c r="A34" s="5" t="s">
        <v>31</v>
      </c>
      <c r="B34" t="s">
        <v>31</v>
      </c>
      <c r="C34" t="s">
        <v>133</v>
      </c>
      <c r="D34" t="s">
        <v>131</v>
      </c>
      <c r="E34" s="14" t="s">
        <v>132</v>
      </c>
      <c r="G34" s="6">
        <v>0</v>
      </c>
      <c r="H34" s="6">
        <v>0</v>
      </c>
      <c r="I34" s="6">
        <v>739</v>
      </c>
      <c r="L34" s="6">
        <v>31777.01</v>
      </c>
      <c r="M34" s="6">
        <v>16869.99</v>
      </c>
      <c r="N34" s="6">
        <v>19867.99</v>
      </c>
      <c r="O34" s="10"/>
      <c r="P34" s="6">
        <v>30886.106395317</v>
      </c>
      <c r="Q34" s="6">
        <v>74850.9828100133</v>
      </c>
      <c r="R34" s="6">
        <v>102872.732634949</v>
      </c>
      <c r="T34" s="15">
        <v>6300.76570464466</v>
      </c>
      <c r="U34" s="6">
        <v>15269.6004932427</v>
      </c>
      <c r="V34" s="6">
        <v>20986.0374575296</v>
      </c>
      <c r="X34" s="6">
        <v>18621.328</v>
      </c>
      <c r="Y34" s="6">
        <v>9885.814</v>
      </c>
      <c r="Z34" s="6">
        <v>11642.642</v>
      </c>
      <c r="AB34" s="6">
        <f t="shared" si="1"/>
        <v>24.922093704644663</v>
      </c>
      <c r="AC34" s="6">
        <f t="shared" si="2"/>
        <v>25.155414493242702</v>
      </c>
      <c r="AD34" s="6">
        <f t="shared" si="2"/>
        <v>32.6286794575296</v>
      </c>
    </row>
    <row r="35" spans="1:30" ht="12.75">
      <c r="A35" s="5" t="s">
        <v>32</v>
      </c>
      <c r="B35" t="s">
        <v>32</v>
      </c>
      <c r="C35" t="s">
        <v>133</v>
      </c>
      <c r="G35" s="6">
        <v>582</v>
      </c>
      <c r="H35" s="6">
        <v>582</v>
      </c>
      <c r="I35" s="6">
        <v>582</v>
      </c>
      <c r="L35" s="6">
        <v>18879.99</v>
      </c>
      <c r="M35" s="6">
        <v>15336</v>
      </c>
      <c r="N35" s="6">
        <v>15490.02</v>
      </c>
      <c r="O35" s="10"/>
      <c r="P35" s="6">
        <v>0</v>
      </c>
      <c r="Q35" s="6">
        <v>0</v>
      </c>
      <c r="R35" s="6">
        <v>0</v>
      </c>
      <c r="T35" s="15">
        <v>0</v>
      </c>
      <c r="U35" s="6">
        <v>0</v>
      </c>
      <c r="V35" s="6">
        <v>0</v>
      </c>
      <c r="X35" s="6">
        <v>11063.674</v>
      </c>
      <c r="Y35" s="6">
        <v>8986.896</v>
      </c>
      <c r="Z35" s="6">
        <v>9077.152</v>
      </c>
      <c r="AB35" s="6">
        <f t="shared" si="1"/>
        <v>11.063674</v>
      </c>
      <c r="AC35" s="6">
        <f t="shared" si="2"/>
        <v>8.986896</v>
      </c>
      <c r="AD35" s="6">
        <f t="shared" si="2"/>
        <v>9.077152</v>
      </c>
    </row>
    <row r="36" spans="1:30" ht="12.75">
      <c r="A36" s="5" t="s">
        <v>33</v>
      </c>
      <c r="B36" t="s">
        <v>33</v>
      </c>
      <c r="C36" t="s">
        <v>133</v>
      </c>
      <c r="G36" s="6">
        <v>240</v>
      </c>
      <c r="H36" s="6">
        <v>240</v>
      </c>
      <c r="I36" s="6">
        <v>240</v>
      </c>
      <c r="L36" s="6">
        <v>7569.99</v>
      </c>
      <c r="M36" s="6">
        <v>3857</v>
      </c>
      <c r="N36" s="6">
        <v>5434</v>
      </c>
      <c r="O36" s="10"/>
      <c r="P36" s="6">
        <v>43514.1588078997</v>
      </c>
      <c r="Q36" s="6">
        <v>41904.769198628</v>
      </c>
      <c r="R36" s="6">
        <v>42856.4212298285</v>
      </c>
      <c r="T36" s="15">
        <v>8876.88839681154</v>
      </c>
      <c r="U36" s="6">
        <v>8548.57291652012</v>
      </c>
      <c r="V36" s="6">
        <v>8742.70993088501</v>
      </c>
      <c r="X36" s="6">
        <v>4436.014</v>
      </c>
      <c r="Y36" s="6">
        <v>2260.202</v>
      </c>
      <c r="Z36" s="6">
        <v>3184.324</v>
      </c>
      <c r="AB36" s="6">
        <f t="shared" si="1"/>
        <v>13.31290239681154</v>
      </c>
      <c r="AC36" s="6">
        <f t="shared" si="2"/>
        <v>10.80877491652012</v>
      </c>
      <c r="AD36" s="6">
        <f t="shared" si="2"/>
        <v>11.927033930885012</v>
      </c>
    </row>
    <row r="37" spans="1:30" ht="12.75">
      <c r="A37" s="5" t="s">
        <v>34</v>
      </c>
      <c r="B37" t="s">
        <v>34</v>
      </c>
      <c r="C37" t="s">
        <v>133</v>
      </c>
      <c r="G37" s="6">
        <v>720</v>
      </c>
      <c r="H37" s="6">
        <v>720</v>
      </c>
      <c r="I37" s="6">
        <v>720</v>
      </c>
      <c r="L37" s="6">
        <v>15282.99</v>
      </c>
      <c r="M37" s="6">
        <v>10915.99</v>
      </c>
      <c r="N37" s="6">
        <v>16073</v>
      </c>
      <c r="O37" s="10"/>
      <c r="P37" s="6">
        <v>150146.529155983</v>
      </c>
      <c r="Q37" s="6">
        <v>167904.615425075</v>
      </c>
      <c r="R37" s="6">
        <v>195219.767405927</v>
      </c>
      <c r="T37" s="15">
        <v>30629.8919478205</v>
      </c>
      <c r="U37" s="6">
        <v>34252.5415467154</v>
      </c>
      <c r="V37" s="6">
        <v>39824.8325508091</v>
      </c>
      <c r="X37" s="6">
        <v>8955.832</v>
      </c>
      <c r="Y37" s="6">
        <v>6396.77</v>
      </c>
      <c r="Z37" s="6">
        <v>9418.778</v>
      </c>
      <c r="AB37" s="6">
        <f t="shared" si="1"/>
        <v>39.585723947820505</v>
      </c>
      <c r="AC37" s="6">
        <f t="shared" si="2"/>
        <v>40.649311546715396</v>
      </c>
      <c r="AD37" s="6">
        <f t="shared" si="2"/>
        <v>49.2436105508091</v>
      </c>
    </row>
    <row r="38" spans="1:30" ht="12.75">
      <c r="A38" s="5" t="s">
        <v>35</v>
      </c>
      <c r="B38" t="s">
        <v>35</v>
      </c>
      <c r="C38" t="s">
        <v>135</v>
      </c>
      <c r="G38" s="6">
        <v>85</v>
      </c>
      <c r="H38" s="6">
        <v>85</v>
      </c>
      <c r="I38" s="6">
        <v>85</v>
      </c>
      <c r="L38" s="6">
        <v>47673</v>
      </c>
      <c r="M38" s="6">
        <v>36237</v>
      </c>
      <c r="N38" s="6">
        <v>40225</v>
      </c>
      <c r="O38" s="10"/>
      <c r="P38" s="6">
        <v>111781.055265935</v>
      </c>
      <c r="Q38" s="6">
        <v>114027.38853871</v>
      </c>
      <c r="R38" s="6">
        <v>128610.273706248</v>
      </c>
      <c r="T38" s="15">
        <v>14084.4129635078</v>
      </c>
      <c r="U38" s="6">
        <v>14367.4509558774</v>
      </c>
      <c r="V38" s="6">
        <v>16204.8944869872</v>
      </c>
      <c r="X38" s="6">
        <v>27936.378</v>
      </c>
      <c r="Y38" s="6">
        <v>21234.882</v>
      </c>
      <c r="Z38" s="6">
        <v>23571.85</v>
      </c>
      <c r="AB38" s="6">
        <f t="shared" si="1"/>
        <v>42.0207909635078</v>
      </c>
      <c r="AC38" s="6">
        <f t="shared" si="2"/>
        <v>35.6023329558774</v>
      </c>
      <c r="AD38" s="6">
        <f t="shared" si="2"/>
        <v>39.7767444869872</v>
      </c>
    </row>
    <row r="39" spans="1:30" ht="12.75">
      <c r="A39" s="5" t="s">
        <v>36</v>
      </c>
      <c r="B39" t="s">
        <v>36</v>
      </c>
      <c r="C39" t="s">
        <v>128</v>
      </c>
      <c r="G39" s="6">
        <v>406</v>
      </c>
      <c r="H39" s="6">
        <v>406</v>
      </c>
      <c r="I39" s="6">
        <v>406</v>
      </c>
      <c r="L39" s="6">
        <v>3828</v>
      </c>
      <c r="M39" s="6">
        <v>4305</v>
      </c>
      <c r="N39" s="6">
        <v>4634</v>
      </c>
      <c r="O39" s="10"/>
      <c r="P39" s="6">
        <v>63333.2070165256</v>
      </c>
      <c r="Q39" s="6">
        <v>54861.5718319241</v>
      </c>
      <c r="R39" s="6">
        <v>59948.8439737638</v>
      </c>
      <c r="T39" s="15">
        <v>12919.9742313712</v>
      </c>
      <c r="U39" s="6">
        <v>11191.7606537125</v>
      </c>
      <c r="V39" s="6">
        <v>12229.5641706478</v>
      </c>
      <c r="X39" s="6">
        <v>2243.208</v>
      </c>
      <c r="Y39" s="6">
        <v>2522.73</v>
      </c>
      <c r="Z39" s="6">
        <v>2715.524</v>
      </c>
      <c r="AB39" s="6">
        <f t="shared" si="1"/>
        <v>15.1631822313712</v>
      </c>
      <c r="AC39" s="6">
        <f t="shared" si="2"/>
        <v>13.714490653712499</v>
      </c>
      <c r="AD39" s="6">
        <f t="shared" si="2"/>
        <v>14.9450881706478</v>
      </c>
    </row>
    <row r="40" spans="1:30" ht="12.75">
      <c r="A40" s="5" t="s">
        <v>37</v>
      </c>
      <c r="B40" t="s">
        <v>37</v>
      </c>
      <c r="C40" t="s">
        <v>128</v>
      </c>
      <c r="G40" s="6">
        <v>291</v>
      </c>
      <c r="H40" s="6">
        <v>291</v>
      </c>
      <c r="I40" s="6">
        <v>291</v>
      </c>
      <c r="L40" s="6">
        <v>3629.99978363514</v>
      </c>
      <c r="M40" s="6">
        <v>7088.39957749844</v>
      </c>
      <c r="N40" s="6">
        <v>5001.59970188141</v>
      </c>
      <c r="O40" s="10"/>
      <c r="P40" s="6">
        <v>14520</v>
      </c>
      <c r="Q40" s="6">
        <v>28353.6004225016</v>
      </c>
      <c r="R40" s="6">
        <v>20006.4002981186</v>
      </c>
      <c r="T40" s="15">
        <v>8508.72</v>
      </c>
      <c r="U40" s="6">
        <v>16615.2098475859</v>
      </c>
      <c r="V40" s="6">
        <v>11723.7505746975</v>
      </c>
      <c r="X40" s="6">
        <v>2127.18</v>
      </c>
      <c r="Y40" s="6">
        <v>4153.802</v>
      </c>
      <c r="Z40" s="6">
        <v>2930.937</v>
      </c>
      <c r="AB40" s="6">
        <f t="shared" si="1"/>
        <v>10.6359</v>
      </c>
      <c r="AC40" s="6">
        <f t="shared" si="2"/>
        <v>20.769011847585897</v>
      </c>
      <c r="AD40" s="6">
        <f t="shared" si="2"/>
        <v>14.6546875746975</v>
      </c>
    </row>
    <row r="41" spans="1:30" ht="12.75">
      <c r="A41" s="5" t="s">
        <v>38</v>
      </c>
      <c r="B41" t="s">
        <v>38</v>
      </c>
      <c r="C41" t="s">
        <v>135</v>
      </c>
      <c r="G41" s="6">
        <v>534</v>
      </c>
      <c r="H41" s="6">
        <v>534</v>
      </c>
      <c r="I41" s="6">
        <v>534</v>
      </c>
      <c r="L41" s="6">
        <v>46961.01</v>
      </c>
      <c r="M41" s="6">
        <v>40877.99</v>
      </c>
      <c r="N41" s="6">
        <v>36038</v>
      </c>
      <c r="O41" s="10"/>
      <c r="P41" s="6">
        <v>52556.7889897066</v>
      </c>
      <c r="Q41" s="6">
        <v>56310.1262159443</v>
      </c>
      <c r="R41" s="6">
        <v>58310.5281852546</v>
      </c>
      <c r="T41" s="15">
        <v>6622.15541270304</v>
      </c>
      <c r="U41" s="6">
        <v>7095.07590320898</v>
      </c>
      <c r="V41" s="6">
        <v>7347.12655134208</v>
      </c>
      <c r="X41" s="6">
        <v>27519.152</v>
      </c>
      <c r="Y41" s="6">
        <v>23954.502</v>
      </c>
      <c r="Z41" s="6">
        <v>21118.268</v>
      </c>
      <c r="AB41" s="6">
        <f t="shared" si="1"/>
        <v>34.14130741270304</v>
      </c>
      <c r="AC41" s="6">
        <f t="shared" si="2"/>
        <v>31.04957790320898</v>
      </c>
      <c r="AD41" s="6">
        <f t="shared" si="2"/>
        <v>28.46539455134208</v>
      </c>
    </row>
    <row r="42" spans="1:30" ht="12.75">
      <c r="A42" s="5" t="s">
        <v>39</v>
      </c>
      <c r="B42" t="s">
        <v>39</v>
      </c>
      <c r="C42" t="s">
        <v>128</v>
      </c>
      <c r="G42" s="6">
        <v>286</v>
      </c>
      <c r="H42" s="6">
        <v>286</v>
      </c>
      <c r="I42" s="6">
        <v>286</v>
      </c>
      <c r="J42" s="5"/>
      <c r="L42" s="6">
        <v>8435</v>
      </c>
      <c r="M42" s="6">
        <v>8340</v>
      </c>
      <c r="N42" s="6">
        <v>8348</v>
      </c>
      <c r="O42" s="10"/>
      <c r="P42" s="6">
        <v>30192.4050884105</v>
      </c>
      <c r="Q42" s="6">
        <v>22643.0137937953</v>
      </c>
      <c r="R42" s="6">
        <v>28998.9650567181</v>
      </c>
      <c r="T42" s="15">
        <v>6159.25063803573</v>
      </c>
      <c r="U42" s="6">
        <v>4619.17481393425</v>
      </c>
      <c r="V42" s="6">
        <v>5915.78887157048</v>
      </c>
      <c r="X42" s="6">
        <v>4942.91</v>
      </c>
      <c r="Y42" s="6">
        <v>4887.24</v>
      </c>
      <c r="Z42" s="6">
        <v>4891.928</v>
      </c>
      <c r="AB42" s="6">
        <f t="shared" si="1"/>
        <v>11.10216063803573</v>
      </c>
      <c r="AC42" s="6">
        <f t="shared" si="2"/>
        <v>9.506414813934251</v>
      </c>
      <c r="AD42" s="6">
        <f t="shared" si="2"/>
        <v>10.807716871570479</v>
      </c>
    </row>
    <row r="43" spans="1:30" ht="12.75">
      <c r="A43" s="5" t="s">
        <v>40</v>
      </c>
      <c r="C43" t="s">
        <v>129</v>
      </c>
      <c r="L43" s="6">
        <v>788</v>
      </c>
      <c r="M43" s="6">
        <v>2162.01</v>
      </c>
      <c r="N43" s="6">
        <v>2501.99</v>
      </c>
      <c r="O43" s="10"/>
      <c r="P43" s="6">
        <v>0</v>
      </c>
      <c r="Q43" s="6">
        <v>0</v>
      </c>
      <c r="R43" s="6">
        <v>0</v>
      </c>
      <c r="T43" s="15">
        <v>0</v>
      </c>
      <c r="U43" s="6">
        <v>0</v>
      </c>
      <c r="V43" s="6">
        <v>0</v>
      </c>
      <c r="X43" s="6">
        <v>461.768</v>
      </c>
      <c r="Y43" s="6">
        <v>1266.938</v>
      </c>
      <c r="Z43" s="6">
        <v>1466.166</v>
      </c>
      <c r="AB43" s="6">
        <f t="shared" si="1"/>
        <v>0.46176799999999996</v>
      </c>
      <c r="AC43" s="6">
        <f t="shared" si="2"/>
        <v>1.2669380000000001</v>
      </c>
      <c r="AD43" s="6">
        <f t="shared" si="2"/>
        <v>1.4661659999999999</v>
      </c>
    </row>
    <row r="44" spans="1:30" ht="12.75">
      <c r="A44" s="5" t="s">
        <v>41</v>
      </c>
      <c r="B44" t="s">
        <v>136</v>
      </c>
      <c r="C44" t="s">
        <v>129</v>
      </c>
      <c r="D44" t="s">
        <v>129</v>
      </c>
      <c r="E44" t="s">
        <v>137</v>
      </c>
      <c r="G44" s="6">
        <f>8253+3368</f>
        <v>11621</v>
      </c>
      <c r="H44" s="6">
        <f>8253+3368</f>
        <v>11621</v>
      </c>
      <c r="I44" s="6">
        <f>8253+3368</f>
        <v>11621</v>
      </c>
      <c r="L44" s="6">
        <v>449541.01</v>
      </c>
      <c r="M44" s="6">
        <v>444050.98</v>
      </c>
      <c r="N44" s="6">
        <v>462159</v>
      </c>
      <c r="O44" s="10"/>
      <c r="P44" s="6">
        <v>2463314.72469054</v>
      </c>
      <c r="Q44" s="6">
        <v>2413853.68129634</v>
      </c>
      <c r="R44" s="6">
        <v>2691849.7565741</v>
      </c>
      <c r="T44" s="15">
        <v>274979.461991788</v>
      </c>
      <c r="U44" s="6">
        <v>255197.022929282</v>
      </c>
      <c r="V44" s="6">
        <v>307279.96434879</v>
      </c>
      <c r="X44" s="6">
        <v>263431.032</v>
      </c>
      <c r="Y44" s="6">
        <v>260213.874</v>
      </c>
      <c r="Z44" s="6">
        <v>270825.174</v>
      </c>
      <c r="AB44" s="6">
        <f t="shared" si="1"/>
        <v>538.410493991788</v>
      </c>
      <c r="AC44" s="6">
        <f t="shared" si="2"/>
        <v>515.410896929282</v>
      </c>
      <c r="AD44" s="6">
        <f t="shared" si="2"/>
        <v>578.10513834879</v>
      </c>
    </row>
    <row r="45" spans="1:30" ht="12.75">
      <c r="A45" s="5" t="s">
        <v>42</v>
      </c>
      <c r="B45" t="s">
        <v>42</v>
      </c>
      <c r="C45" t="s">
        <v>138</v>
      </c>
      <c r="D45" t="s">
        <v>131</v>
      </c>
      <c r="G45" s="6">
        <v>135</v>
      </c>
      <c r="H45" s="39">
        <v>135</v>
      </c>
      <c r="I45" s="6">
        <v>135</v>
      </c>
      <c r="L45" s="6">
        <v>3928.01</v>
      </c>
      <c r="M45" s="6">
        <v>4684.01</v>
      </c>
      <c r="N45" s="6">
        <v>4825.98</v>
      </c>
      <c r="O45" s="10"/>
      <c r="P45" s="6">
        <v>29755</v>
      </c>
      <c r="Q45" s="6">
        <v>31372</v>
      </c>
      <c r="R45" s="6">
        <v>34562</v>
      </c>
      <c r="T45" s="15">
        <v>6070.02</v>
      </c>
      <c r="U45" s="6">
        <v>6399.888</v>
      </c>
      <c r="V45" s="6">
        <v>7050.648</v>
      </c>
      <c r="X45" s="6">
        <v>2301.814</v>
      </c>
      <c r="Y45" s="6">
        <v>2744.83</v>
      </c>
      <c r="Z45" s="6">
        <v>2828.024</v>
      </c>
      <c r="AB45" s="6">
        <f t="shared" si="1"/>
        <v>8.371834000000002</v>
      </c>
      <c r="AC45" s="6">
        <f t="shared" si="2"/>
        <v>9.144718000000001</v>
      </c>
      <c r="AD45" s="6">
        <f t="shared" si="2"/>
        <v>9.878672</v>
      </c>
    </row>
    <row r="46" spans="1:30" ht="12.75">
      <c r="A46" s="5" t="s">
        <v>43</v>
      </c>
      <c r="B46" t="s">
        <v>43</v>
      </c>
      <c r="C46" t="s">
        <v>128</v>
      </c>
      <c r="G46" s="6">
        <v>467</v>
      </c>
      <c r="H46" s="6">
        <v>467</v>
      </c>
      <c r="I46" s="6">
        <v>467</v>
      </c>
      <c r="L46" s="6">
        <v>33977.01</v>
      </c>
      <c r="M46" s="6">
        <v>31921.01</v>
      </c>
      <c r="N46" s="6">
        <v>41953</v>
      </c>
      <c r="O46" s="10"/>
      <c r="P46" s="6">
        <v>36740.8112629094</v>
      </c>
      <c r="Q46" s="6">
        <v>35080.3043566039</v>
      </c>
      <c r="R46" s="6">
        <v>42695.1709775587</v>
      </c>
      <c r="T46" s="15">
        <v>7495.12549763351</v>
      </c>
      <c r="U46" s="6">
        <v>7156.3820887472</v>
      </c>
      <c r="V46" s="6">
        <v>8709.81487942198</v>
      </c>
      <c r="X46" s="6">
        <v>19910.528</v>
      </c>
      <c r="Y46" s="6">
        <v>18705.712</v>
      </c>
      <c r="Z46" s="6">
        <v>24584.458</v>
      </c>
      <c r="AB46" s="6">
        <f t="shared" si="1"/>
        <v>27.40565349763351</v>
      </c>
      <c r="AC46" s="6">
        <f t="shared" si="2"/>
        <v>25.8620940887472</v>
      </c>
      <c r="AD46" s="6">
        <f t="shared" si="2"/>
        <v>33.29427287942198</v>
      </c>
    </row>
    <row r="47" spans="1:30" ht="12.75">
      <c r="A47" s="5" t="s">
        <v>44</v>
      </c>
      <c r="B47" t="s">
        <v>142</v>
      </c>
      <c r="C47" t="s">
        <v>134</v>
      </c>
      <c r="L47" s="6">
        <v>15174</v>
      </c>
      <c r="M47" s="6">
        <v>11619</v>
      </c>
      <c r="N47" s="6">
        <v>34525</v>
      </c>
      <c r="O47" s="10"/>
      <c r="X47" s="6">
        <v>8891.964</v>
      </c>
      <c r="Y47" s="6">
        <v>6808.734</v>
      </c>
      <c r="Z47" s="6">
        <v>20231.65</v>
      </c>
      <c r="AB47" s="6">
        <f t="shared" si="1"/>
        <v>8.891964</v>
      </c>
      <c r="AC47" s="6">
        <f t="shared" si="2"/>
        <v>6.808734</v>
      </c>
      <c r="AD47" s="6">
        <f t="shared" si="2"/>
        <v>20.231650000000002</v>
      </c>
    </row>
    <row r="48" spans="1:30" ht="12.75">
      <c r="A48" s="5" t="s">
        <v>45</v>
      </c>
      <c r="B48" t="s">
        <v>45</v>
      </c>
      <c r="C48" t="s">
        <v>128</v>
      </c>
      <c r="G48" s="6">
        <v>983</v>
      </c>
      <c r="H48" s="6">
        <v>983</v>
      </c>
      <c r="I48" s="6">
        <v>983</v>
      </c>
      <c r="L48" s="6">
        <v>47125.02</v>
      </c>
      <c r="M48" s="6">
        <v>44090.99</v>
      </c>
      <c r="N48" s="6">
        <v>45920.98</v>
      </c>
      <c r="O48" s="10"/>
      <c r="P48" s="6">
        <v>121954.722540344</v>
      </c>
      <c r="Q48" s="6">
        <v>115662.998257696</v>
      </c>
      <c r="R48" s="6">
        <v>115316.329828073</v>
      </c>
      <c r="T48" s="15">
        <v>24878.7633982301</v>
      </c>
      <c r="U48" s="6">
        <v>23595.2516445701</v>
      </c>
      <c r="V48" s="6">
        <v>23524.5312849268</v>
      </c>
      <c r="X48" s="6">
        <v>27615.262</v>
      </c>
      <c r="Y48" s="6">
        <v>25837.32</v>
      </c>
      <c r="Z48" s="6">
        <v>26909.694</v>
      </c>
      <c r="AB48" s="6">
        <f t="shared" si="1"/>
        <v>52.4940253982301</v>
      </c>
      <c r="AC48" s="6">
        <f t="shared" si="2"/>
        <v>49.432571644570096</v>
      </c>
      <c r="AD48" s="6">
        <f t="shared" si="2"/>
        <v>50.4342252849268</v>
      </c>
    </row>
    <row r="49" spans="1:30" ht="12.75">
      <c r="A49" s="5" t="s">
        <v>46</v>
      </c>
      <c r="B49" t="s">
        <v>46</v>
      </c>
      <c r="C49" t="s">
        <v>133</v>
      </c>
      <c r="G49" s="6">
        <v>535</v>
      </c>
      <c r="H49" s="6">
        <v>747</v>
      </c>
      <c r="I49" s="6">
        <v>747</v>
      </c>
      <c r="L49" s="6">
        <v>41396</v>
      </c>
      <c r="M49" s="6">
        <v>59593.99</v>
      </c>
      <c r="N49" s="6">
        <v>66207</v>
      </c>
      <c r="O49" s="10"/>
      <c r="P49" s="6">
        <v>71889.1679267995</v>
      </c>
      <c r="Q49" s="6">
        <v>72678.0651617997</v>
      </c>
      <c r="R49" s="6">
        <v>58282.3647001968</v>
      </c>
      <c r="T49" s="15">
        <v>14665.3902570671</v>
      </c>
      <c r="U49" s="6">
        <v>14826.3252930071</v>
      </c>
      <c r="V49" s="6">
        <v>11889.6023988401</v>
      </c>
      <c r="X49" s="6">
        <v>24258.056</v>
      </c>
      <c r="Y49" s="6">
        <v>34922.078</v>
      </c>
      <c r="Z49" s="6">
        <v>38797.302</v>
      </c>
      <c r="AB49" s="6">
        <f t="shared" si="1"/>
        <v>38.923446257067106</v>
      </c>
      <c r="AC49" s="6">
        <f t="shared" si="2"/>
        <v>49.748403293007094</v>
      </c>
      <c r="AD49" s="6">
        <f t="shared" si="2"/>
        <v>50.686904398840106</v>
      </c>
    </row>
    <row r="50" spans="1:30" ht="12.75">
      <c r="A50" s="5" t="s">
        <v>47</v>
      </c>
      <c r="B50" t="s">
        <v>47</v>
      </c>
      <c r="C50" t="s">
        <v>129</v>
      </c>
      <c r="G50" s="6">
        <v>7995</v>
      </c>
      <c r="H50" s="6">
        <v>7995</v>
      </c>
      <c r="I50" s="6">
        <v>7995</v>
      </c>
      <c r="L50" s="6">
        <v>344894</v>
      </c>
      <c r="M50" s="6">
        <v>342989</v>
      </c>
      <c r="N50" s="6">
        <v>342989</v>
      </c>
      <c r="O50" s="10"/>
      <c r="P50" s="6">
        <v>1597203.8974785</v>
      </c>
      <c r="Q50" s="6">
        <v>1453527.60256805</v>
      </c>
      <c r="R50" s="6">
        <v>1366243.87343887</v>
      </c>
      <c r="T50" s="15">
        <v>325829.595085614</v>
      </c>
      <c r="U50" s="6">
        <v>296519.630923883</v>
      </c>
      <c r="V50" s="6">
        <v>278713.75018153</v>
      </c>
      <c r="X50" s="6">
        <v>202107.884</v>
      </c>
      <c r="Y50" s="6">
        <v>200991.554</v>
      </c>
      <c r="Z50" s="6">
        <v>200991.554</v>
      </c>
      <c r="AB50" s="6">
        <f t="shared" si="1"/>
        <v>527.937479085614</v>
      </c>
      <c r="AC50" s="6">
        <f t="shared" si="2"/>
        <v>497.511184923883</v>
      </c>
      <c r="AD50" s="6">
        <f t="shared" si="2"/>
        <v>479.70530418153004</v>
      </c>
    </row>
    <row r="51" spans="1:30" ht="12.75">
      <c r="A51" s="5" t="s">
        <v>48</v>
      </c>
      <c r="B51" t="s">
        <v>48</v>
      </c>
      <c r="C51" t="s">
        <v>133</v>
      </c>
      <c r="G51" s="6">
        <v>633</v>
      </c>
      <c r="H51" s="6">
        <v>633</v>
      </c>
      <c r="I51" s="6">
        <v>633</v>
      </c>
      <c r="L51" s="6">
        <v>15974.99</v>
      </c>
      <c r="M51" s="6">
        <v>17691</v>
      </c>
      <c r="N51" s="6">
        <v>17229</v>
      </c>
      <c r="O51" s="10"/>
      <c r="P51" s="6">
        <v>57602.38</v>
      </c>
      <c r="Q51" s="6">
        <v>59243.58</v>
      </c>
      <c r="R51" s="6">
        <v>79871.1017481093</v>
      </c>
      <c r="T51" s="15">
        <v>11750.88552</v>
      </c>
      <c r="U51" s="6">
        <v>12085.69032</v>
      </c>
      <c r="V51" s="6">
        <v>16293.7047566143</v>
      </c>
      <c r="X51" s="6">
        <v>9361.344</v>
      </c>
      <c r="Y51" s="6">
        <v>10366.926</v>
      </c>
      <c r="Z51" s="6">
        <v>10096.194</v>
      </c>
      <c r="AB51" s="6">
        <f t="shared" si="1"/>
        <v>21.11222952</v>
      </c>
      <c r="AC51" s="6">
        <f t="shared" si="2"/>
        <v>22.45261632</v>
      </c>
      <c r="AD51" s="6">
        <f t="shared" si="2"/>
        <v>26.389898756614297</v>
      </c>
    </row>
    <row r="52" spans="1:30" ht="12.75">
      <c r="A52" s="5" t="s">
        <v>49</v>
      </c>
      <c r="B52" t="s">
        <v>49</v>
      </c>
      <c r="C52" t="s">
        <v>133</v>
      </c>
      <c r="G52" s="6">
        <v>243</v>
      </c>
      <c r="H52" s="6">
        <v>243</v>
      </c>
      <c r="I52" s="6">
        <v>243</v>
      </c>
      <c r="L52" s="6">
        <v>8621</v>
      </c>
      <c r="M52" s="6">
        <v>7507</v>
      </c>
      <c r="N52" s="6">
        <v>7486.98</v>
      </c>
      <c r="O52" s="10"/>
      <c r="P52" s="6">
        <v>54524.8903137979</v>
      </c>
      <c r="Q52" s="6">
        <v>40116.8367200046</v>
      </c>
      <c r="R52" s="6">
        <v>38001.7300542112</v>
      </c>
      <c r="T52" s="15">
        <v>11123.0776240148</v>
      </c>
      <c r="U52" s="6">
        <v>8183.83469088093</v>
      </c>
      <c r="V52" s="6">
        <v>7752.35293105908</v>
      </c>
      <c r="X52" s="6">
        <v>5051.906</v>
      </c>
      <c r="Y52" s="6">
        <v>4399.102</v>
      </c>
      <c r="Z52" s="6">
        <v>4387.37</v>
      </c>
      <c r="AB52" s="6">
        <f t="shared" si="1"/>
        <v>16.1749836240148</v>
      </c>
      <c r="AC52" s="6">
        <f t="shared" si="2"/>
        <v>12.58293669088093</v>
      </c>
      <c r="AD52" s="6">
        <f t="shared" si="2"/>
        <v>12.139722931059081</v>
      </c>
    </row>
    <row r="53" spans="1:30" ht="12.75">
      <c r="A53" s="5" t="s">
        <v>50</v>
      </c>
      <c r="B53" t="s">
        <v>50</v>
      </c>
      <c r="C53" t="s">
        <v>129</v>
      </c>
      <c r="G53" s="6">
        <v>1398</v>
      </c>
      <c r="H53" s="6">
        <v>1398</v>
      </c>
      <c r="I53" s="6">
        <v>1398</v>
      </c>
      <c r="L53" s="6">
        <v>37079</v>
      </c>
      <c r="M53" s="6">
        <v>41661.02</v>
      </c>
      <c r="N53" s="6">
        <v>42039.98</v>
      </c>
      <c r="O53" s="10"/>
      <c r="P53" s="6">
        <v>424794.882904138</v>
      </c>
      <c r="Q53" s="6">
        <v>377726.786435544</v>
      </c>
      <c r="R53" s="6">
        <v>485896.698137392</v>
      </c>
      <c r="T53" s="15">
        <v>112995.438852501</v>
      </c>
      <c r="U53" s="6">
        <v>100475.325191855</v>
      </c>
      <c r="V53" s="6">
        <v>129248.521704546</v>
      </c>
      <c r="X53" s="6">
        <v>21728.294</v>
      </c>
      <c r="Y53" s="6">
        <v>24413.358</v>
      </c>
      <c r="Z53" s="6">
        <v>24635.428</v>
      </c>
      <c r="AB53" s="6">
        <f t="shared" si="1"/>
        <v>134.723732852501</v>
      </c>
      <c r="AC53" s="6">
        <f t="shared" si="2"/>
        <v>124.888683191855</v>
      </c>
      <c r="AD53" s="6">
        <f t="shared" si="2"/>
        <v>153.883949704546</v>
      </c>
    </row>
    <row r="54" spans="1:30" ht="12.75">
      <c r="A54" s="5" t="s">
        <v>51</v>
      </c>
      <c r="B54" t="s">
        <v>51</v>
      </c>
      <c r="C54" t="s">
        <v>128</v>
      </c>
      <c r="D54" t="s">
        <v>129</v>
      </c>
      <c r="G54" s="6">
        <v>356</v>
      </c>
      <c r="H54" s="6">
        <v>356</v>
      </c>
      <c r="I54" s="6">
        <v>356</v>
      </c>
      <c r="L54" s="6">
        <v>917.99</v>
      </c>
      <c r="M54" s="6">
        <v>1204.99</v>
      </c>
      <c r="N54" s="6">
        <v>1177.99</v>
      </c>
      <c r="O54" s="10"/>
      <c r="P54" s="6">
        <v>39660.1816456085</v>
      </c>
      <c r="Q54" s="6">
        <v>40719.5817279383</v>
      </c>
      <c r="R54" s="6">
        <v>49710.6038701925</v>
      </c>
      <c r="T54" s="15">
        <v>10549.6083177319</v>
      </c>
      <c r="U54" s="6">
        <v>10831.4087396316</v>
      </c>
      <c r="V54" s="6">
        <v>13223.0206294712</v>
      </c>
      <c r="X54" s="6">
        <v>537.942</v>
      </c>
      <c r="Y54" s="6">
        <v>706.124</v>
      </c>
      <c r="Z54" s="6">
        <v>690.302</v>
      </c>
      <c r="AB54" s="6">
        <f t="shared" si="1"/>
        <v>11.0875503177319</v>
      </c>
      <c r="AC54" s="6">
        <f t="shared" si="2"/>
        <v>11.537532739631601</v>
      </c>
      <c r="AD54" s="6">
        <f t="shared" si="2"/>
        <v>13.9133226294712</v>
      </c>
    </row>
    <row r="55" spans="1:30" ht="12.75">
      <c r="A55" s="5" t="s">
        <v>52</v>
      </c>
      <c r="B55" t="s">
        <v>52</v>
      </c>
      <c r="C55" t="s">
        <v>138</v>
      </c>
      <c r="E55" s="15" t="s">
        <v>139</v>
      </c>
      <c r="G55" s="6">
        <v>178</v>
      </c>
      <c r="H55" s="6">
        <v>178</v>
      </c>
      <c r="I55" s="6">
        <v>178</v>
      </c>
      <c r="L55" s="6">
        <v>3246.02</v>
      </c>
      <c r="M55" s="6">
        <v>4421</v>
      </c>
      <c r="N55" s="6">
        <v>4520</v>
      </c>
      <c r="O55" s="10"/>
      <c r="P55" s="6">
        <v>60269.8686051206</v>
      </c>
      <c r="Q55" s="6">
        <v>42894.9859233919</v>
      </c>
      <c r="R55" s="6">
        <v>63066.1541929979</v>
      </c>
      <c r="T55" s="15">
        <v>16031.7850489621</v>
      </c>
      <c r="U55" s="6">
        <v>11410.0662556222</v>
      </c>
      <c r="V55" s="6">
        <v>16775.5970153374</v>
      </c>
      <c r="X55" s="6">
        <v>1902.168</v>
      </c>
      <c r="Y55" s="6">
        <v>2590.706</v>
      </c>
      <c r="Z55" s="6">
        <v>2648.72</v>
      </c>
      <c r="AB55" s="6">
        <f t="shared" si="1"/>
        <v>17.9339530489621</v>
      </c>
      <c r="AC55" s="6">
        <f t="shared" si="2"/>
        <v>14.0007722556222</v>
      </c>
      <c r="AD55" s="6">
        <f t="shared" si="2"/>
        <v>19.4243170153374</v>
      </c>
    </row>
    <row r="56" spans="1:30" ht="12.75">
      <c r="A56" s="5" t="s">
        <v>53</v>
      </c>
      <c r="B56" t="s">
        <v>53</v>
      </c>
      <c r="C56" t="s">
        <v>133</v>
      </c>
      <c r="G56" s="6">
        <v>467</v>
      </c>
      <c r="H56" s="6">
        <v>467</v>
      </c>
      <c r="I56" s="6">
        <v>467</v>
      </c>
      <c r="L56" s="6">
        <v>31401.99</v>
      </c>
      <c r="M56" s="6">
        <v>28389</v>
      </c>
      <c r="N56" s="6">
        <v>28305</v>
      </c>
      <c r="O56" s="10"/>
      <c r="P56" s="6">
        <v>153066.795330822</v>
      </c>
      <c r="Q56" s="6">
        <v>146739.455728459</v>
      </c>
      <c r="R56" s="6">
        <v>163230.095269638</v>
      </c>
      <c r="T56" s="15">
        <v>31225.6262474876</v>
      </c>
      <c r="U56" s="6">
        <v>29934.8489686057</v>
      </c>
      <c r="V56" s="6">
        <v>33298.9394350061</v>
      </c>
      <c r="X56" s="6">
        <v>18401.566</v>
      </c>
      <c r="Y56" s="6">
        <v>16635.954</v>
      </c>
      <c r="Z56" s="6">
        <v>16586.73</v>
      </c>
      <c r="AB56" s="6">
        <f t="shared" si="1"/>
        <v>49.6271922474876</v>
      </c>
      <c r="AC56" s="6">
        <f t="shared" si="2"/>
        <v>46.5708029686057</v>
      </c>
      <c r="AD56" s="6">
        <f t="shared" si="2"/>
        <v>49.8856694350061</v>
      </c>
    </row>
    <row r="57" spans="1:30" ht="12.75">
      <c r="A57" s="5" t="s">
        <v>54</v>
      </c>
      <c r="B57" t="s">
        <v>54</v>
      </c>
      <c r="C57" t="s">
        <v>133</v>
      </c>
      <c r="G57" s="6">
        <v>124</v>
      </c>
      <c r="H57" s="6">
        <v>124</v>
      </c>
      <c r="I57" s="6">
        <v>124</v>
      </c>
      <c r="L57" s="6">
        <v>7343</v>
      </c>
      <c r="M57" s="6">
        <v>6458</v>
      </c>
      <c r="N57" s="6">
        <v>5141</v>
      </c>
      <c r="O57" s="10"/>
      <c r="P57" s="6">
        <v>27705.251164401</v>
      </c>
      <c r="Q57" s="6">
        <v>25005.2580410211</v>
      </c>
      <c r="R57" s="6">
        <v>25978.0668101115</v>
      </c>
      <c r="T57" s="15">
        <v>5651.8712375378</v>
      </c>
      <c r="U57" s="6">
        <v>5101.07264036831</v>
      </c>
      <c r="V57" s="6">
        <v>5299.52562926274</v>
      </c>
      <c r="X57" s="6">
        <v>4302.998</v>
      </c>
      <c r="Y57" s="6">
        <v>3784.388</v>
      </c>
      <c r="Z57" s="6">
        <v>3012.626</v>
      </c>
      <c r="AB57" s="6">
        <f t="shared" si="1"/>
        <v>9.9548692375378</v>
      </c>
      <c r="AC57" s="6">
        <f t="shared" si="2"/>
        <v>8.88546064036831</v>
      </c>
      <c r="AD57" s="6">
        <f t="shared" si="2"/>
        <v>8.31215162926274</v>
      </c>
    </row>
    <row r="58" spans="1:30" ht="12.75">
      <c r="A58" s="5" t="s">
        <v>55</v>
      </c>
      <c r="B58" t="s">
        <v>55</v>
      </c>
      <c r="C58" t="s">
        <v>133</v>
      </c>
      <c r="G58" s="6">
        <v>395</v>
      </c>
      <c r="H58" s="6">
        <v>395</v>
      </c>
      <c r="I58" s="6">
        <v>395</v>
      </c>
      <c r="L58" s="6">
        <v>34127</v>
      </c>
      <c r="M58" s="6">
        <v>34043.01</v>
      </c>
      <c r="N58" s="6">
        <v>35985.01</v>
      </c>
      <c r="O58" s="10"/>
      <c r="P58" s="6">
        <v>59486.5542259512</v>
      </c>
      <c r="Q58" s="6">
        <v>60269.2759896688</v>
      </c>
      <c r="R58" s="6">
        <v>68023.6129575302</v>
      </c>
      <c r="T58" s="15">
        <v>12135.2570620941</v>
      </c>
      <c r="U58" s="6">
        <v>12294.9323018924</v>
      </c>
      <c r="V58" s="6">
        <v>13876.8170433362</v>
      </c>
      <c r="X58" s="6">
        <v>19998.422</v>
      </c>
      <c r="Y58" s="6">
        <v>19949.204</v>
      </c>
      <c r="Z58" s="6">
        <v>21087.216</v>
      </c>
      <c r="AB58" s="6">
        <f t="shared" si="1"/>
        <v>32.133679062094096</v>
      </c>
      <c r="AC58" s="6">
        <f t="shared" si="2"/>
        <v>32.244136301892404</v>
      </c>
      <c r="AD58" s="6">
        <f t="shared" si="2"/>
        <v>34.964033043336194</v>
      </c>
    </row>
    <row r="59" spans="1:30" ht="12.75">
      <c r="A59" s="5" t="s">
        <v>56</v>
      </c>
      <c r="B59" t="s">
        <v>56</v>
      </c>
      <c r="C59" t="s">
        <v>138</v>
      </c>
      <c r="G59" s="6">
        <v>159</v>
      </c>
      <c r="H59" s="6">
        <v>159</v>
      </c>
      <c r="I59" s="6">
        <v>159</v>
      </c>
      <c r="L59" s="6">
        <v>4114.99</v>
      </c>
      <c r="M59" s="6">
        <v>7440</v>
      </c>
      <c r="N59" s="6">
        <v>9244</v>
      </c>
      <c r="O59" s="10"/>
      <c r="P59" s="6">
        <v>52066.4353804356</v>
      </c>
      <c r="Q59" s="6">
        <v>40455.2635109549</v>
      </c>
      <c r="R59" s="6">
        <v>50367.0437631641</v>
      </c>
      <c r="T59" s="15">
        <v>10621.5528176089</v>
      </c>
      <c r="U59" s="6">
        <v>8252.8737562348</v>
      </c>
      <c r="V59" s="6">
        <v>10274.8769276855</v>
      </c>
      <c r="X59" s="6">
        <v>2411.384</v>
      </c>
      <c r="Y59" s="6">
        <v>4359.84</v>
      </c>
      <c r="Z59" s="6">
        <v>5416.984</v>
      </c>
      <c r="AB59" s="6">
        <f t="shared" si="1"/>
        <v>13.032936817608899</v>
      </c>
      <c r="AC59" s="6">
        <f t="shared" si="2"/>
        <v>12.6127137562348</v>
      </c>
      <c r="AD59" s="6">
        <f t="shared" si="2"/>
        <v>15.6918609276855</v>
      </c>
    </row>
    <row r="60" spans="1:30" ht="12.75">
      <c r="A60" s="5" t="s">
        <v>57</v>
      </c>
      <c r="B60" t="s">
        <v>57</v>
      </c>
      <c r="C60" t="s">
        <v>128</v>
      </c>
      <c r="G60" s="6">
        <v>2318</v>
      </c>
      <c r="H60" s="6">
        <v>2318</v>
      </c>
      <c r="I60" s="6">
        <v>2318</v>
      </c>
      <c r="L60" s="6">
        <v>22415.99</v>
      </c>
      <c r="M60" s="6">
        <v>21870</v>
      </c>
      <c r="N60" s="6">
        <v>71185.99</v>
      </c>
      <c r="O60" s="10"/>
      <c r="P60" s="6">
        <v>171360.855762237</v>
      </c>
      <c r="Q60" s="6">
        <v>176789.221212826</v>
      </c>
      <c r="R60" s="6">
        <v>190459.397192168</v>
      </c>
      <c r="T60" s="15">
        <v>21591.4678260419</v>
      </c>
      <c r="U60" s="6">
        <v>22275.4418728161</v>
      </c>
      <c r="V60" s="6">
        <v>23997.8840462132</v>
      </c>
      <c r="X60" s="6">
        <v>13135.77</v>
      </c>
      <c r="Y60" s="6">
        <v>12815.82</v>
      </c>
      <c r="Z60" s="6">
        <v>41714.99</v>
      </c>
      <c r="AB60" s="6">
        <f t="shared" si="1"/>
        <v>34.7272378260419</v>
      </c>
      <c r="AC60" s="6">
        <f t="shared" si="2"/>
        <v>35.091261872816105</v>
      </c>
      <c r="AD60" s="6">
        <f t="shared" si="2"/>
        <v>65.7128740462132</v>
      </c>
    </row>
    <row r="61" spans="1:30" ht="12.75">
      <c r="A61" s="5" t="s">
        <v>58</v>
      </c>
      <c r="B61" t="s">
        <v>58</v>
      </c>
      <c r="C61" t="s">
        <v>138</v>
      </c>
      <c r="G61" s="6">
        <v>725</v>
      </c>
      <c r="H61" s="6">
        <v>725</v>
      </c>
      <c r="I61" s="6">
        <v>725</v>
      </c>
      <c r="L61" s="6">
        <v>36707.99</v>
      </c>
      <c r="M61" s="6">
        <v>34513.03</v>
      </c>
      <c r="N61" s="6">
        <v>34934</v>
      </c>
      <c r="O61" s="10"/>
      <c r="P61" s="6">
        <v>142882.748543531</v>
      </c>
      <c r="Q61" s="6">
        <v>131672.323576481</v>
      </c>
      <c r="R61" s="6">
        <v>155125.332248596</v>
      </c>
      <c r="T61" s="15">
        <v>29148.0807028804</v>
      </c>
      <c r="U61" s="6">
        <v>26861.1540096021</v>
      </c>
      <c r="V61" s="6">
        <v>31645.5677787136</v>
      </c>
      <c r="X61" s="6">
        <v>21510.882</v>
      </c>
      <c r="Y61" s="6">
        <v>20224.636</v>
      </c>
      <c r="Z61" s="6">
        <v>20471.324</v>
      </c>
      <c r="AB61" s="6">
        <f t="shared" si="1"/>
        <v>50.6589627028804</v>
      </c>
      <c r="AC61" s="6">
        <f t="shared" si="2"/>
        <v>47.08579000960211</v>
      </c>
      <c r="AD61" s="6">
        <f t="shared" si="2"/>
        <v>52.1168917787136</v>
      </c>
    </row>
    <row r="62" spans="1:30" ht="12.75">
      <c r="A62" s="5" t="s">
        <v>59</v>
      </c>
      <c r="B62" t="s">
        <v>59</v>
      </c>
      <c r="C62" t="s">
        <v>133</v>
      </c>
      <c r="G62" s="6">
        <v>647</v>
      </c>
      <c r="H62" s="6">
        <v>647</v>
      </c>
      <c r="I62" s="6">
        <v>647</v>
      </c>
      <c r="L62" s="6">
        <v>24411</v>
      </c>
      <c r="M62" s="6">
        <v>16059.99</v>
      </c>
      <c r="N62" s="6">
        <v>15292</v>
      </c>
      <c r="O62" s="10"/>
      <c r="P62" s="6">
        <v>0</v>
      </c>
      <c r="Q62" s="6">
        <v>0</v>
      </c>
      <c r="R62" s="6">
        <v>0</v>
      </c>
      <c r="T62" s="15">
        <v>0</v>
      </c>
      <c r="U62" s="6">
        <v>0</v>
      </c>
      <c r="V62" s="6">
        <v>0</v>
      </c>
      <c r="X62" s="6">
        <v>14304.846</v>
      </c>
      <c r="Y62" s="6">
        <v>9411.154</v>
      </c>
      <c r="Z62" s="6">
        <v>8961.112</v>
      </c>
      <c r="AB62" s="6">
        <f t="shared" si="1"/>
        <v>14.304846</v>
      </c>
      <c r="AC62" s="6">
        <f t="shared" si="2"/>
        <v>9.411154</v>
      </c>
      <c r="AD62" s="6">
        <f t="shared" si="2"/>
        <v>8.961112</v>
      </c>
    </row>
    <row r="63" spans="1:30" ht="12.75">
      <c r="A63" s="5" t="s">
        <v>60</v>
      </c>
      <c r="B63" t="s">
        <v>60</v>
      </c>
      <c r="C63" t="s">
        <v>133</v>
      </c>
      <c r="G63" s="6">
        <v>347</v>
      </c>
      <c r="H63" s="6">
        <v>347</v>
      </c>
      <c r="I63" s="6">
        <v>347</v>
      </c>
      <c r="L63" s="6">
        <v>16648.99</v>
      </c>
      <c r="M63" s="6">
        <v>12577.01</v>
      </c>
      <c r="N63" s="6">
        <v>12393.99</v>
      </c>
      <c r="O63" s="10"/>
      <c r="P63" s="6">
        <v>236768.62</v>
      </c>
      <c r="Q63" s="6">
        <v>224272.62</v>
      </c>
      <c r="R63" s="6">
        <v>192962</v>
      </c>
      <c r="T63" s="15">
        <v>48300.79848</v>
      </c>
      <c r="U63" s="6">
        <v>45751.61448</v>
      </c>
      <c r="V63" s="6">
        <v>39364.248</v>
      </c>
      <c r="X63" s="6">
        <v>9756.308</v>
      </c>
      <c r="Y63" s="6">
        <v>7370.128</v>
      </c>
      <c r="Z63" s="6">
        <v>7262.878</v>
      </c>
      <c r="AB63" s="6">
        <f t="shared" si="1"/>
        <v>58.05710648</v>
      </c>
      <c r="AC63" s="6">
        <f t="shared" si="2"/>
        <v>53.121742479999995</v>
      </c>
      <c r="AD63" s="6">
        <f t="shared" si="2"/>
        <v>46.627126</v>
      </c>
    </row>
    <row r="64" spans="1:30" ht="12.75">
      <c r="A64" s="5" t="s">
        <v>61</v>
      </c>
      <c r="B64" t="s">
        <v>61</v>
      </c>
      <c r="C64" t="s">
        <v>140</v>
      </c>
      <c r="G64" s="6">
        <v>5317</v>
      </c>
      <c r="H64" s="6">
        <v>5317</v>
      </c>
      <c r="I64" s="6">
        <v>5317</v>
      </c>
      <c r="L64" s="6">
        <v>164003</v>
      </c>
      <c r="M64" s="6">
        <v>183113</v>
      </c>
      <c r="N64" s="6">
        <v>138936</v>
      </c>
      <c r="O64" s="10"/>
      <c r="P64" s="6">
        <v>663728.006992371</v>
      </c>
      <c r="Q64" s="6">
        <v>673613.479483612</v>
      </c>
      <c r="R64" s="6">
        <v>802535.212207399</v>
      </c>
      <c r="T64" s="15">
        <v>83772.071945216</v>
      </c>
      <c r="U64" s="6">
        <v>84936.4283773901</v>
      </c>
      <c r="V64" s="6">
        <v>101119.436738132</v>
      </c>
      <c r="X64" s="6">
        <v>96105.758</v>
      </c>
      <c r="Y64" s="6">
        <v>107304.218</v>
      </c>
      <c r="Z64" s="6">
        <v>81416.496</v>
      </c>
      <c r="AB64" s="6">
        <f t="shared" si="1"/>
        <v>179.877829945216</v>
      </c>
      <c r="AC64" s="6">
        <f t="shared" si="2"/>
        <v>192.24064637739008</v>
      </c>
      <c r="AD64" s="6">
        <f t="shared" si="2"/>
        <v>182.535932738132</v>
      </c>
    </row>
    <row r="65" spans="1:30" ht="12.75">
      <c r="A65" s="5" t="s">
        <v>62</v>
      </c>
      <c r="B65" t="s">
        <v>62</v>
      </c>
      <c r="C65" t="s">
        <v>133</v>
      </c>
      <c r="D65" t="s">
        <v>131</v>
      </c>
      <c r="G65" s="6">
        <v>180</v>
      </c>
      <c r="H65" s="6">
        <v>180</v>
      </c>
      <c r="I65" s="6">
        <v>180</v>
      </c>
      <c r="L65" s="6">
        <v>2431.80385505319</v>
      </c>
      <c r="M65" s="6">
        <v>3778.99977475405</v>
      </c>
      <c r="N65" s="6">
        <v>3689.99778005898</v>
      </c>
      <c r="O65" s="10"/>
      <c r="P65" s="6">
        <v>9727.21614494681</v>
      </c>
      <c r="Q65" s="6">
        <v>15116.0002252459</v>
      </c>
      <c r="R65" s="6">
        <v>14759.992219941</v>
      </c>
      <c r="T65" s="15">
        <v>5700.14866093883</v>
      </c>
      <c r="U65" s="6">
        <v>8857.97613199412</v>
      </c>
      <c r="V65" s="6">
        <v>8649.35544088544</v>
      </c>
      <c r="X65" s="6">
        <v>1425.037</v>
      </c>
      <c r="Y65" s="6">
        <v>2214.494</v>
      </c>
      <c r="Z65" s="6">
        <v>2162.339</v>
      </c>
      <c r="AB65" s="6">
        <f t="shared" si="1"/>
        <v>7.125185660938831</v>
      </c>
      <c r="AC65" s="6">
        <f t="shared" si="2"/>
        <v>11.072470131994121</v>
      </c>
      <c r="AD65" s="6">
        <f t="shared" si="2"/>
        <v>10.81169444088544</v>
      </c>
    </row>
    <row r="66" spans="1:30" ht="12.75">
      <c r="A66" s="5" t="s">
        <v>63</v>
      </c>
      <c r="B66" t="s">
        <v>63</v>
      </c>
      <c r="C66" t="s">
        <v>135</v>
      </c>
      <c r="G66" s="6">
        <v>734</v>
      </c>
      <c r="H66" s="6">
        <v>734</v>
      </c>
      <c r="I66" s="6">
        <v>734</v>
      </c>
      <c r="L66" s="6">
        <v>8435</v>
      </c>
      <c r="M66" s="6">
        <v>8340</v>
      </c>
      <c r="N66" s="6">
        <v>8348</v>
      </c>
      <c r="O66" s="10"/>
      <c r="P66" s="6">
        <v>167882.949595255</v>
      </c>
      <c r="Q66" s="6">
        <v>150957.871510534</v>
      </c>
      <c r="R66" s="6">
        <v>176024.233871599</v>
      </c>
      <c r="T66" s="15">
        <v>34248.1217174321</v>
      </c>
      <c r="U66" s="6">
        <v>30795.405788149</v>
      </c>
      <c r="V66" s="6">
        <v>35908.9437098061</v>
      </c>
      <c r="X66" s="6">
        <v>4942.91</v>
      </c>
      <c r="Y66" s="6">
        <v>4887.24</v>
      </c>
      <c r="Z66" s="6">
        <v>4891.928</v>
      </c>
      <c r="AB66" s="6">
        <f t="shared" si="1"/>
        <v>39.1910317174321</v>
      </c>
      <c r="AC66" s="6">
        <f t="shared" si="2"/>
        <v>35.682645788148996</v>
      </c>
      <c r="AD66" s="6">
        <f t="shared" si="2"/>
        <v>40.8008717098061</v>
      </c>
    </row>
    <row r="67" spans="1:30" ht="12.75">
      <c r="A67" s="5" t="s">
        <v>64</v>
      </c>
      <c r="B67" t="s">
        <v>64</v>
      </c>
      <c r="C67" t="s">
        <v>135</v>
      </c>
      <c r="D67" t="s">
        <v>131</v>
      </c>
      <c r="G67" s="6">
        <v>600</v>
      </c>
      <c r="H67" s="6">
        <v>600</v>
      </c>
      <c r="I67" s="6">
        <v>600</v>
      </c>
      <c r="L67" s="6">
        <v>21941.01</v>
      </c>
      <c r="M67" s="6">
        <v>19584</v>
      </c>
      <c r="N67" s="6">
        <v>31126.99</v>
      </c>
      <c r="O67" s="10"/>
      <c r="P67" s="6">
        <v>58250.8010780791</v>
      </c>
      <c r="Q67" s="6">
        <v>48615.5490726699</v>
      </c>
      <c r="R67" s="6">
        <v>0</v>
      </c>
      <c r="T67" s="15">
        <v>11883.1634199281</v>
      </c>
      <c r="U67" s="6">
        <v>9917.57201082467</v>
      </c>
      <c r="V67" s="6">
        <v>0</v>
      </c>
      <c r="X67" s="6">
        <v>12857.432</v>
      </c>
      <c r="Y67" s="6">
        <v>11476.224</v>
      </c>
      <c r="Z67" s="6">
        <v>18240.416</v>
      </c>
      <c r="AB67" s="6">
        <f t="shared" si="1"/>
        <v>24.740595419928102</v>
      </c>
      <c r="AC67" s="6">
        <f t="shared" si="2"/>
        <v>21.39379601082467</v>
      </c>
      <c r="AD67" s="6">
        <f t="shared" si="2"/>
        <v>18.240416</v>
      </c>
    </row>
    <row r="68" spans="1:30" ht="12.75">
      <c r="A68" s="5" t="s">
        <v>65</v>
      </c>
      <c r="B68" t="s">
        <v>65</v>
      </c>
      <c r="C68" t="s">
        <v>129</v>
      </c>
      <c r="G68" s="6">
        <v>10608</v>
      </c>
      <c r="H68" s="6">
        <v>10608</v>
      </c>
      <c r="I68" s="6">
        <v>10608</v>
      </c>
      <c r="L68" s="6">
        <v>414200.01</v>
      </c>
      <c r="M68" s="6">
        <v>390527</v>
      </c>
      <c r="N68" s="6">
        <v>385396.97</v>
      </c>
      <c r="O68" s="10"/>
      <c r="P68" s="6">
        <v>1342698.68230837</v>
      </c>
      <c r="Q68" s="6">
        <v>1204697.37540891</v>
      </c>
      <c r="R68" s="6">
        <v>1440798.57372116</v>
      </c>
      <c r="T68" s="15">
        <v>134173.271203333</v>
      </c>
      <c r="U68" s="6">
        <v>120383.068664962</v>
      </c>
      <c r="V68" s="6">
        <v>143976.202798467</v>
      </c>
      <c r="X68" s="6">
        <v>242721.206</v>
      </c>
      <c r="Y68" s="6">
        <v>228848.822</v>
      </c>
      <c r="Z68" s="6">
        <v>225842.624</v>
      </c>
      <c r="AB68" s="6">
        <f aca="true" t="shared" si="3" ref="AB68:AB122">(T68+X68)/1000</f>
        <v>376.894477203333</v>
      </c>
      <c r="AC68" s="6">
        <f t="shared" si="2"/>
        <v>349.231890664962</v>
      </c>
      <c r="AD68" s="6">
        <f t="shared" si="2"/>
        <v>369.818826798467</v>
      </c>
    </row>
    <row r="69" spans="1:30" ht="12.75">
      <c r="A69" s="5" t="s">
        <v>66</v>
      </c>
      <c r="B69" t="s">
        <v>66</v>
      </c>
      <c r="C69" t="s">
        <v>129</v>
      </c>
      <c r="E69" s="14"/>
      <c r="G69" s="6">
        <v>6395</v>
      </c>
      <c r="H69" s="6">
        <v>6395</v>
      </c>
      <c r="I69" s="6">
        <v>6395</v>
      </c>
      <c r="L69" s="6">
        <v>256391</v>
      </c>
      <c r="M69" s="6">
        <v>262658</v>
      </c>
      <c r="N69" s="6">
        <v>251383</v>
      </c>
      <c r="O69" s="10"/>
      <c r="P69" s="6">
        <v>1650880.88430812</v>
      </c>
      <c r="Q69" s="6">
        <v>1384490.77399528</v>
      </c>
      <c r="R69" s="6">
        <v>657677.070896972</v>
      </c>
      <c r="T69" s="15">
        <v>336779.700398857</v>
      </c>
      <c r="U69" s="6">
        <v>282436.117895037</v>
      </c>
      <c r="V69" s="6">
        <v>134166.122462982</v>
      </c>
      <c r="X69" s="6">
        <v>150245.126</v>
      </c>
      <c r="Y69" s="6">
        <v>153917.588</v>
      </c>
      <c r="Z69" s="6">
        <v>147310.438</v>
      </c>
      <c r="AB69" s="6">
        <f t="shared" si="3"/>
        <v>487.024826398857</v>
      </c>
      <c r="AC69" s="6">
        <f t="shared" si="2"/>
        <v>436.35370589503697</v>
      </c>
      <c r="AD69" s="6">
        <f t="shared" si="2"/>
        <v>281.476560462982</v>
      </c>
    </row>
    <row r="70" spans="1:30" ht="12.75">
      <c r="A70" s="5" t="s">
        <v>67</v>
      </c>
      <c r="B70" t="s">
        <v>67</v>
      </c>
      <c r="C70" t="s">
        <v>128</v>
      </c>
      <c r="G70" s="6">
        <v>668</v>
      </c>
      <c r="H70" s="6">
        <v>668</v>
      </c>
      <c r="I70" s="6">
        <v>668</v>
      </c>
      <c r="L70" s="6">
        <v>26040.98</v>
      </c>
      <c r="M70" s="6">
        <v>34238.02</v>
      </c>
      <c r="N70" s="6">
        <v>41658</v>
      </c>
      <c r="O70" s="10"/>
      <c r="P70" s="6">
        <v>40357.8501746513</v>
      </c>
      <c r="Q70" s="6">
        <v>37774.0695044263</v>
      </c>
      <c r="R70" s="6">
        <v>44420.3953702429</v>
      </c>
      <c r="T70" s="15">
        <v>8233.00143562887</v>
      </c>
      <c r="U70" s="6">
        <v>7705.91017890297</v>
      </c>
      <c r="V70" s="6">
        <v>9061.76065552955</v>
      </c>
      <c r="X70" s="6">
        <v>15260.014</v>
      </c>
      <c r="Y70" s="6">
        <v>20063.48</v>
      </c>
      <c r="Z70" s="6">
        <v>24411.588</v>
      </c>
      <c r="AB70" s="6">
        <f t="shared" si="3"/>
        <v>23.49301543562887</v>
      </c>
      <c r="AC70" s="6">
        <f t="shared" si="2"/>
        <v>27.76939017890297</v>
      </c>
      <c r="AD70" s="6">
        <f t="shared" si="2"/>
        <v>33.473348655529556</v>
      </c>
    </row>
    <row r="71" spans="1:30" ht="12.75">
      <c r="A71" s="5" t="s">
        <v>68</v>
      </c>
      <c r="B71" t="s">
        <v>68</v>
      </c>
      <c r="C71" t="s">
        <v>133</v>
      </c>
      <c r="E71" s="14"/>
      <c r="G71" s="6">
        <v>677</v>
      </c>
      <c r="H71" s="6">
        <v>677</v>
      </c>
      <c r="I71" s="6">
        <v>677</v>
      </c>
      <c r="L71" s="6">
        <v>36934</v>
      </c>
      <c r="M71" s="6">
        <v>36785.99</v>
      </c>
      <c r="N71" s="6">
        <v>36484.01</v>
      </c>
      <c r="O71" s="10"/>
      <c r="P71" s="6">
        <v>105920.860336642</v>
      </c>
      <c r="Q71" s="6">
        <v>114963.036684462</v>
      </c>
      <c r="R71" s="6">
        <v>112426.881322194</v>
      </c>
      <c r="T71" s="15">
        <v>21607.8555086751</v>
      </c>
      <c r="U71" s="6">
        <v>23452.4594836303</v>
      </c>
      <c r="V71" s="6">
        <v>22935.0837897275</v>
      </c>
      <c r="X71" s="6">
        <v>21643.324</v>
      </c>
      <c r="Y71" s="6">
        <v>21556.59</v>
      </c>
      <c r="Z71" s="6">
        <v>21379.63</v>
      </c>
      <c r="AB71" s="6">
        <f t="shared" si="3"/>
        <v>43.2511795086751</v>
      </c>
      <c r="AC71" s="6">
        <f t="shared" si="2"/>
        <v>45.0090494836303</v>
      </c>
      <c r="AD71" s="6">
        <f t="shared" si="2"/>
        <v>44.314713789727506</v>
      </c>
    </row>
    <row r="72" spans="1:30" ht="12.75">
      <c r="A72" s="5" t="s">
        <v>69</v>
      </c>
      <c r="B72" t="s">
        <v>69</v>
      </c>
      <c r="C72" t="s">
        <v>133</v>
      </c>
      <c r="G72" s="6">
        <v>878</v>
      </c>
      <c r="H72" s="6">
        <v>1129</v>
      </c>
      <c r="I72" s="6">
        <v>1129</v>
      </c>
      <c r="L72" s="6">
        <v>28748.02</v>
      </c>
      <c r="M72" s="6">
        <v>28534</v>
      </c>
      <c r="N72" s="6">
        <v>27009.98</v>
      </c>
      <c r="O72" s="10"/>
      <c r="P72" s="6">
        <v>91505.4054833369</v>
      </c>
      <c r="Q72" s="6">
        <v>101330.079649702</v>
      </c>
      <c r="R72" s="6">
        <v>123848.470538859</v>
      </c>
      <c r="T72" s="15">
        <v>18667.1027186007</v>
      </c>
      <c r="U72" s="6">
        <v>20671.3362485392</v>
      </c>
      <c r="V72" s="6">
        <v>25265.0879899273</v>
      </c>
      <c r="X72" s="6">
        <v>16846.34</v>
      </c>
      <c r="Y72" s="6">
        <v>16720.924</v>
      </c>
      <c r="Z72" s="6">
        <v>15827.848</v>
      </c>
      <c r="AB72" s="6">
        <f t="shared" si="3"/>
        <v>35.5134427186007</v>
      </c>
      <c r="AC72" s="6">
        <f t="shared" si="2"/>
        <v>37.392260248539195</v>
      </c>
      <c r="AD72" s="6">
        <f t="shared" si="2"/>
        <v>41.0929359899273</v>
      </c>
    </row>
    <row r="73" spans="1:30" ht="12.75">
      <c r="A73" s="5" t="s">
        <v>70</v>
      </c>
      <c r="B73" t="s">
        <v>70</v>
      </c>
      <c r="C73" t="s">
        <v>134</v>
      </c>
      <c r="G73" s="6">
        <v>2671</v>
      </c>
      <c r="H73" s="6">
        <v>2671</v>
      </c>
      <c r="I73" s="6">
        <v>2671</v>
      </c>
      <c r="L73" s="6">
        <v>28726</v>
      </c>
      <c r="M73" s="6">
        <v>38764.99</v>
      </c>
      <c r="N73" s="6">
        <v>42956</v>
      </c>
      <c r="O73" s="10"/>
      <c r="P73" s="6">
        <v>194077.138286167</v>
      </c>
      <c r="Q73" s="6">
        <v>232772.374778932</v>
      </c>
      <c r="R73" s="6">
        <v>238973.091494072</v>
      </c>
      <c r="T73" s="15">
        <v>24453.719424057</v>
      </c>
      <c r="U73" s="6">
        <v>29329.3192221455</v>
      </c>
      <c r="V73" s="6">
        <v>30110.6095282531</v>
      </c>
      <c r="X73" s="6">
        <v>16833.436</v>
      </c>
      <c r="Y73" s="6">
        <v>22716.284</v>
      </c>
      <c r="Z73" s="6">
        <v>25172.216</v>
      </c>
      <c r="AB73" s="6">
        <f t="shared" si="3"/>
        <v>41.287155424057</v>
      </c>
      <c r="AC73" s="6">
        <f t="shared" si="2"/>
        <v>52.045603222145495</v>
      </c>
      <c r="AD73" s="6">
        <f t="shared" si="2"/>
        <v>55.282825528253106</v>
      </c>
    </row>
    <row r="74" spans="1:30" ht="12.75">
      <c r="A74" s="5" t="s">
        <v>71</v>
      </c>
      <c r="B74" t="s">
        <v>71</v>
      </c>
      <c r="C74" t="s">
        <v>134</v>
      </c>
      <c r="G74" s="6">
        <v>1017</v>
      </c>
      <c r="H74" s="6">
        <v>1017</v>
      </c>
      <c r="I74" s="6">
        <v>1017</v>
      </c>
      <c r="L74" s="6">
        <v>14895</v>
      </c>
      <c r="M74" s="6">
        <v>44290.99</v>
      </c>
      <c r="N74" s="6">
        <v>46235.99</v>
      </c>
      <c r="O74" s="10"/>
      <c r="P74" s="6">
        <v>129760.294224243</v>
      </c>
      <c r="Q74" s="6">
        <v>118512.017904777</v>
      </c>
      <c r="R74" s="6">
        <v>158387.426049338</v>
      </c>
      <c r="T74" s="15">
        <v>26471.1000217455</v>
      </c>
      <c r="U74" s="6">
        <v>24176.4516525744</v>
      </c>
      <c r="V74" s="6">
        <v>32311.034914065</v>
      </c>
      <c r="X74" s="6">
        <v>8728.47</v>
      </c>
      <c r="Y74" s="6">
        <v>25954.52</v>
      </c>
      <c r="Z74" s="6">
        <v>27094.29</v>
      </c>
      <c r="AB74" s="6">
        <f t="shared" si="3"/>
        <v>35.1995700217455</v>
      </c>
      <c r="AC74" s="6">
        <f t="shared" si="2"/>
        <v>50.1309716525744</v>
      </c>
      <c r="AD74" s="6">
        <f t="shared" si="2"/>
        <v>59.405324914065</v>
      </c>
    </row>
    <row r="75" spans="1:30" ht="12.75">
      <c r="A75" s="5" t="s">
        <v>72</v>
      </c>
      <c r="B75" t="s">
        <v>72</v>
      </c>
      <c r="C75" t="s">
        <v>133</v>
      </c>
      <c r="G75" s="6">
        <v>247</v>
      </c>
      <c r="H75" s="6">
        <v>247</v>
      </c>
      <c r="I75" s="6">
        <v>247</v>
      </c>
      <c r="L75" s="6">
        <v>1046.01</v>
      </c>
      <c r="M75" s="6">
        <v>5815.99</v>
      </c>
      <c r="N75" s="6">
        <v>11020</v>
      </c>
      <c r="O75" s="10"/>
      <c r="P75" s="6">
        <v>63211.6990003971</v>
      </c>
      <c r="Q75" s="6">
        <v>63589.5578801988</v>
      </c>
      <c r="R75" s="6">
        <v>68486.3630515206</v>
      </c>
      <c r="T75" s="15">
        <v>12895.186596081</v>
      </c>
      <c r="U75" s="6">
        <v>12972.2698075606</v>
      </c>
      <c r="V75" s="6">
        <v>13971.2180625102</v>
      </c>
      <c r="X75" s="6">
        <v>612.962</v>
      </c>
      <c r="Y75" s="6">
        <v>3408.17</v>
      </c>
      <c r="Z75" s="6">
        <v>6457.72</v>
      </c>
      <c r="AB75" s="6">
        <f t="shared" si="3"/>
        <v>13.508148596080998</v>
      </c>
      <c r="AC75" s="6">
        <f t="shared" si="2"/>
        <v>16.3804398075606</v>
      </c>
      <c r="AD75" s="6">
        <f t="shared" si="2"/>
        <v>20.4289380625102</v>
      </c>
    </row>
    <row r="76" spans="1:30" ht="12.75">
      <c r="A76" s="5" t="s">
        <v>73</v>
      </c>
      <c r="B76" t="s">
        <v>73</v>
      </c>
      <c r="C76" t="s">
        <v>133</v>
      </c>
      <c r="G76" s="6">
        <v>370</v>
      </c>
      <c r="H76" s="6">
        <v>370</v>
      </c>
      <c r="I76" s="6">
        <v>370</v>
      </c>
      <c r="L76" s="6">
        <v>13224.01</v>
      </c>
      <c r="M76" s="6">
        <v>12912</v>
      </c>
      <c r="N76" s="6">
        <v>11183.98</v>
      </c>
      <c r="O76" s="10"/>
      <c r="P76" s="6">
        <v>67183.089752051</v>
      </c>
      <c r="Q76" s="6">
        <v>58726.3545844194</v>
      </c>
      <c r="R76" s="6">
        <v>65185.8374548392</v>
      </c>
      <c r="T76" s="15">
        <v>13705.3503094184</v>
      </c>
      <c r="U76" s="6">
        <v>11980.1763352216</v>
      </c>
      <c r="V76" s="6">
        <v>13297.9108407872</v>
      </c>
      <c r="X76" s="6">
        <v>7749.27</v>
      </c>
      <c r="Y76" s="6">
        <v>7566.432</v>
      </c>
      <c r="Z76" s="6">
        <v>6553.812</v>
      </c>
      <c r="AB76" s="6">
        <f t="shared" si="3"/>
        <v>21.454620309418402</v>
      </c>
      <c r="AC76" s="6">
        <f t="shared" si="2"/>
        <v>19.546608335221602</v>
      </c>
      <c r="AD76" s="6">
        <f t="shared" si="2"/>
        <v>19.851722840787204</v>
      </c>
    </row>
    <row r="77" spans="1:30" ht="12.75">
      <c r="A77" s="5" t="s">
        <v>74</v>
      </c>
      <c r="B77" t="s">
        <v>74</v>
      </c>
      <c r="C77" t="s">
        <v>128</v>
      </c>
      <c r="D77" t="s">
        <v>131</v>
      </c>
      <c r="G77" s="6">
        <v>2520</v>
      </c>
      <c r="H77" s="6">
        <v>2520</v>
      </c>
      <c r="I77" s="6">
        <v>2520</v>
      </c>
      <c r="L77" s="6">
        <v>40750</v>
      </c>
      <c r="M77" s="6">
        <v>40563</v>
      </c>
      <c r="N77" s="6">
        <v>27043</v>
      </c>
      <c r="O77" s="10"/>
      <c r="P77" s="6">
        <v>107371.61448783</v>
      </c>
      <c r="Q77" s="6">
        <v>77835.5811777291</v>
      </c>
      <c r="R77" s="6">
        <v>60520.3216762789</v>
      </c>
      <c r="T77" s="15">
        <v>28560.8494537628</v>
      </c>
      <c r="U77" s="6">
        <v>20704.2645932759</v>
      </c>
      <c r="V77" s="6">
        <v>16098.4055658902</v>
      </c>
      <c r="X77" s="6">
        <v>23879.5</v>
      </c>
      <c r="Y77" s="6">
        <v>23769.918</v>
      </c>
      <c r="Z77" s="6">
        <v>15847.198</v>
      </c>
      <c r="AB77" s="6">
        <f t="shared" si="3"/>
        <v>52.4403494537628</v>
      </c>
      <c r="AC77" s="6">
        <f t="shared" si="2"/>
        <v>44.4741825932759</v>
      </c>
      <c r="AD77" s="6">
        <f t="shared" si="2"/>
        <v>31.9456035658902</v>
      </c>
    </row>
    <row r="78" spans="1:30" ht="12.75">
      <c r="A78" s="5" t="s">
        <v>75</v>
      </c>
      <c r="B78" t="s">
        <v>75</v>
      </c>
      <c r="C78" t="s">
        <v>133</v>
      </c>
      <c r="D78" t="s">
        <v>131</v>
      </c>
      <c r="G78" s="6">
        <v>100</v>
      </c>
      <c r="H78" s="6">
        <v>100</v>
      </c>
      <c r="I78" s="6">
        <v>100</v>
      </c>
      <c r="L78" s="6">
        <v>0</v>
      </c>
      <c r="M78" s="6">
        <v>36805</v>
      </c>
      <c r="N78" s="6">
        <v>38621</v>
      </c>
      <c r="O78" s="10"/>
      <c r="P78" s="6">
        <v>0</v>
      </c>
      <c r="Q78" s="6">
        <v>0</v>
      </c>
      <c r="R78" s="6">
        <v>113501.920745921</v>
      </c>
      <c r="T78" s="15">
        <v>0</v>
      </c>
      <c r="U78" s="6">
        <v>0</v>
      </c>
      <c r="V78" s="6">
        <v>23154.3918321679</v>
      </c>
      <c r="X78" s="6">
        <v>0</v>
      </c>
      <c r="Y78" s="6">
        <v>21567.73</v>
      </c>
      <c r="Z78" s="6">
        <v>22631.906</v>
      </c>
      <c r="AB78" s="6">
        <f t="shared" si="3"/>
        <v>0</v>
      </c>
      <c r="AC78" s="6">
        <f t="shared" si="2"/>
        <v>21.56773</v>
      </c>
      <c r="AD78" s="6">
        <f t="shared" si="2"/>
        <v>45.7862978321679</v>
      </c>
    </row>
    <row r="79" spans="1:30" ht="12.75">
      <c r="A79" s="5" t="s">
        <v>76</v>
      </c>
      <c r="B79" t="s">
        <v>76</v>
      </c>
      <c r="C79" t="s">
        <v>141</v>
      </c>
      <c r="G79" s="6">
        <v>425</v>
      </c>
      <c r="H79" s="6">
        <v>425</v>
      </c>
      <c r="I79" s="6">
        <v>2369</v>
      </c>
      <c r="L79" s="6">
        <v>125183</v>
      </c>
      <c r="M79" s="6">
        <v>111403.99</v>
      </c>
      <c r="N79" s="6">
        <v>177796.01</v>
      </c>
      <c r="O79" s="10"/>
      <c r="P79" s="6">
        <v>476883.896814558</v>
      </c>
      <c r="Q79" s="6">
        <v>475524.296467873</v>
      </c>
      <c r="R79" s="6">
        <v>534228.762867931</v>
      </c>
      <c r="T79" s="15">
        <v>97284.3149501698</v>
      </c>
      <c r="U79" s="6">
        <v>97006.9564794461</v>
      </c>
      <c r="V79" s="6">
        <v>108982.667625058</v>
      </c>
      <c r="X79" s="6">
        <v>73357.238</v>
      </c>
      <c r="Y79" s="6">
        <v>65282.738</v>
      </c>
      <c r="Z79" s="6">
        <v>104188.462</v>
      </c>
      <c r="AB79" s="6">
        <f t="shared" si="3"/>
        <v>170.6415529501698</v>
      </c>
      <c r="AC79" s="6">
        <f t="shared" si="2"/>
        <v>162.2896944794461</v>
      </c>
      <c r="AD79" s="6">
        <f t="shared" si="2"/>
        <v>213.171129625058</v>
      </c>
    </row>
    <row r="80" spans="1:30" ht="12.75">
      <c r="A80" s="5" t="s">
        <v>77</v>
      </c>
      <c r="B80" t="s">
        <v>77</v>
      </c>
      <c r="C80" t="s">
        <v>133</v>
      </c>
      <c r="G80" s="6">
        <v>200</v>
      </c>
      <c r="H80" s="6">
        <v>200</v>
      </c>
      <c r="I80" s="6">
        <v>200</v>
      </c>
      <c r="L80" s="6">
        <v>4738.00371759295</v>
      </c>
      <c r="M80" s="6">
        <v>4731.8037179625</v>
      </c>
      <c r="N80" s="6">
        <v>4508.19573129058</v>
      </c>
      <c r="O80" s="10"/>
      <c r="P80" s="6">
        <v>18952.016</v>
      </c>
      <c r="Q80" s="6">
        <v>18927.216</v>
      </c>
      <c r="R80" s="6">
        <v>18032.784</v>
      </c>
      <c r="T80" s="15">
        <v>11105.881376</v>
      </c>
      <c r="U80" s="6">
        <v>11091.348576</v>
      </c>
      <c r="V80" s="6">
        <v>10567.211424</v>
      </c>
      <c r="X80" s="6">
        <v>2776.47</v>
      </c>
      <c r="Y80" s="6">
        <v>2772.837</v>
      </c>
      <c r="Z80" s="6">
        <v>2641.803</v>
      </c>
      <c r="AB80" s="6">
        <f t="shared" si="3"/>
        <v>13.882351375999999</v>
      </c>
      <c r="AC80" s="6">
        <f t="shared" si="2"/>
        <v>13.864185576</v>
      </c>
      <c r="AD80" s="6">
        <f t="shared" si="2"/>
        <v>13.209014424</v>
      </c>
    </row>
    <row r="81" spans="1:30" ht="12.75">
      <c r="A81" s="5" t="s">
        <v>78</v>
      </c>
      <c r="B81" t="s">
        <v>78</v>
      </c>
      <c r="C81" t="s">
        <v>138</v>
      </c>
      <c r="G81" s="6">
        <v>772</v>
      </c>
      <c r="H81" s="6">
        <v>772</v>
      </c>
      <c r="I81" s="6">
        <v>772</v>
      </c>
      <c r="L81" s="6">
        <v>0</v>
      </c>
      <c r="M81" s="6">
        <v>0</v>
      </c>
      <c r="N81" s="6">
        <v>0</v>
      </c>
      <c r="O81" s="10"/>
      <c r="P81" s="6">
        <v>153195.478171176</v>
      </c>
      <c r="Q81" s="6">
        <v>136310.288420552</v>
      </c>
      <c r="R81" s="6">
        <v>148521.618467405</v>
      </c>
      <c r="T81" s="15">
        <v>31251.8775469199</v>
      </c>
      <c r="U81" s="6">
        <v>27807.2988377925</v>
      </c>
      <c r="V81" s="6">
        <v>30298.4101673507</v>
      </c>
      <c r="X81" s="6">
        <v>0</v>
      </c>
      <c r="Y81" s="6">
        <v>0</v>
      </c>
      <c r="Z81" s="6">
        <v>0</v>
      </c>
      <c r="AB81" s="6">
        <f t="shared" si="3"/>
        <v>31.2518775469199</v>
      </c>
      <c r="AC81" s="6">
        <f aca="true" t="shared" si="4" ref="AC81:AD119">(U81+Y81)/1000</f>
        <v>27.807298837792498</v>
      </c>
      <c r="AD81" s="6">
        <f t="shared" si="4"/>
        <v>30.2984101673507</v>
      </c>
    </row>
    <row r="82" spans="1:30" ht="12.75">
      <c r="A82" s="5" t="s">
        <v>79</v>
      </c>
      <c r="B82" t="s">
        <v>79</v>
      </c>
      <c r="C82" t="s">
        <v>138</v>
      </c>
      <c r="G82" s="6">
        <v>2533</v>
      </c>
      <c r="H82" s="6">
        <v>2533</v>
      </c>
      <c r="I82" s="6">
        <v>2533</v>
      </c>
      <c r="L82" s="6">
        <v>336782.01</v>
      </c>
      <c r="M82" s="6">
        <v>353742.01</v>
      </c>
      <c r="N82" s="6">
        <v>320515.01</v>
      </c>
      <c r="O82" s="10"/>
      <c r="P82" s="6">
        <v>355952.133382582</v>
      </c>
      <c r="Q82" s="6">
        <v>338186.611700218</v>
      </c>
      <c r="R82" s="6">
        <v>374446.654067228</v>
      </c>
      <c r="T82" s="15">
        <v>44849.9688062053</v>
      </c>
      <c r="U82" s="6">
        <v>42611.5130742275</v>
      </c>
      <c r="V82" s="6">
        <v>47180.2784124708</v>
      </c>
      <c r="X82" s="6">
        <v>197354.258</v>
      </c>
      <c r="Y82" s="6">
        <v>207292.818</v>
      </c>
      <c r="Z82" s="6">
        <v>187821.796</v>
      </c>
      <c r="AB82" s="6">
        <f t="shared" si="3"/>
        <v>242.2042268062053</v>
      </c>
      <c r="AC82" s="6">
        <f t="shared" si="4"/>
        <v>249.90433107422749</v>
      </c>
      <c r="AD82" s="6">
        <f t="shared" si="4"/>
        <v>235.0020744124708</v>
      </c>
    </row>
    <row r="83" spans="1:30" ht="12.75">
      <c r="A83" s="5" t="s">
        <v>80</v>
      </c>
      <c r="B83" t="s">
        <v>80</v>
      </c>
      <c r="C83" t="s">
        <v>138</v>
      </c>
      <c r="E83" s="14"/>
      <c r="G83" s="6">
        <v>3576</v>
      </c>
      <c r="H83" s="6">
        <v>3576</v>
      </c>
      <c r="I83" s="6">
        <v>3576</v>
      </c>
      <c r="L83" s="6">
        <v>254531.01</v>
      </c>
      <c r="M83" s="6">
        <v>212722.01</v>
      </c>
      <c r="N83" s="6">
        <v>177959.01</v>
      </c>
      <c r="O83" s="10"/>
      <c r="P83" s="6">
        <v>231638.587414214</v>
      </c>
      <c r="Q83" s="6">
        <v>214041.689624328</v>
      </c>
      <c r="R83" s="6">
        <v>191998.659438209</v>
      </c>
      <c r="T83" s="15">
        <v>47254.2718324997</v>
      </c>
      <c r="U83" s="6">
        <v>43664.5046833629</v>
      </c>
      <c r="V83" s="6">
        <v>39167.7265253946</v>
      </c>
      <c r="X83" s="6">
        <v>149155.172</v>
      </c>
      <c r="Y83" s="6">
        <v>124655.098</v>
      </c>
      <c r="Z83" s="6">
        <v>104283.98</v>
      </c>
      <c r="AB83" s="6">
        <f t="shared" si="3"/>
        <v>196.40944383249968</v>
      </c>
      <c r="AC83" s="6">
        <f t="shared" si="4"/>
        <v>168.3196026833629</v>
      </c>
      <c r="AD83" s="6">
        <f t="shared" si="4"/>
        <v>143.4517065253946</v>
      </c>
    </row>
    <row r="84" spans="1:30" ht="12.75">
      <c r="A84" s="5" t="s">
        <v>81</v>
      </c>
      <c r="B84" t="s">
        <v>81</v>
      </c>
      <c r="C84" t="s">
        <v>138</v>
      </c>
      <c r="E84" s="14"/>
      <c r="G84" s="6">
        <v>2650</v>
      </c>
      <c r="H84" s="6">
        <v>2650</v>
      </c>
      <c r="I84" s="6">
        <v>2650</v>
      </c>
      <c r="L84" s="6">
        <v>319727</v>
      </c>
      <c r="M84" s="6">
        <v>314262</v>
      </c>
      <c r="N84" s="6">
        <v>284205</v>
      </c>
      <c r="O84" s="10"/>
      <c r="P84" s="6">
        <v>814719.074357679</v>
      </c>
      <c r="Q84" s="6">
        <v>757485.753743659</v>
      </c>
      <c r="R84" s="6">
        <v>847270.233388299</v>
      </c>
      <c r="T84" s="15">
        <v>81413.2945527205</v>
      </c>
      <c r="U84" s="6">
        <v>75694.0799963988</v>
      </c>
      <c r="V84" s="6">
        <v>84666.0686457804</v>
      </c>
      <c r="X84" s="6">
        <v>187360.022</v>
      </c>
      <c r="Y84" s="6">
        <v>184157.532</v>
      </c>
      <c r="Z84" s="6">
        <v>166544.13</v>
      </c>
      <c r="AB84" s="6">
        <f t="shared" si="3"/>
        <v>268.7733165527205</v>
      </c>
      <c r="AC84" s="6">
        <f t="shared" si="4"/>
        <v>259.8516119963988</v>
      </c>
      <c r="AD84" s="6">
        <f t="shared" si="4"/>
        <v>251.2101986457804</v>
      </c>
    </row>
    <row r="85" spans="1:30" ht="12.75">
      <c r="A85" s="5" t="s">
        <v>82</v>
      </c>
      <c r="B85" t="s">
        <v>82</v>
      </c>
      <c r="C85" t="s">
        <v>140</v>
      </c>
      <c r="E85" s="14"/>
      <c r="G85" s="6">
        <v>1117</v>
      </c>
      <c r="H85" s="6">
        <v>1117</v>
      </c>
      <c r="I85" s="6">
        <v>1117</v>
      </c>
      <c r="L85" s="6">
        <v>108133.99</v>
      </c>
      <c r="M85" s="6">
        <v>98080.99</v>
      </c>
      <c r="N85" s="6">
        <v>85643.03</v>
      </c>
      <c r="O85" s="10"/>
      <c r="P85" s="6">
        <v>714944.467366607</v>
      </c>
      <c r="Q85" s="6">
        <v>654077.121358626</v>
      </c>
      <c r="R85" s="6">
        <v>380913.428673231</v>
      </c>
      <c r="T85" s="15">
        <v>145848.671342788</v>
      </c>
      <c r="U85" s="6">
        <v>133431.73275716</v>
      </c>
      <c r="V85" s="6">
        <v>77706.3394493392</v>
      </c>
      <c r="X85" s="6">
        <v>63366.518</v>
      </c>
      <c r="Y85" s="6">
        <v>57475.46</v>
      </c>
      <c r="Z85" s="6">
        <v>50186.816</v>
      </c>
      <c r="AB85" s="6">
        <f t="shared" si="3"/>
        <v>209.21518934278802</v>
      </c>
      <c r="AC85" s="6">
        <f t="shared" si="4"/>
        <v>190.90719275716</v>
      </c>
      <c r="AD85" s="6">
        <f t="shared" si="4"/>
        <v>127.89315544933919</v>
      </c>
    </row>
    <row r="86" spans="1:30" ht="12.75">
      <c r="A86" s="5" t="s">
        <v>83</v>
      </c>
      <c r="B86" t="s">
        <v>83</v>
      </c>
      <c r="C86" t="s">
        <v>129</v>
      </c>
      <c r="D86" t="s">
        <v>133</v>
      </c>
      <c r="E86" s="14"/>
      <c r="G86" s="6">
        <v>838</v>
      </c>
      <c r="H86" s="6">
        <v>838</v>
      </c>
      <c r="I86" s="6">
        <v>838</v>
      </c>
      <c r="L86" s="6">
        <v>14922.99</v>
      </c>
      <c r="M86" s="6">
        <v>24477.01</v>
      </c>
      <c r="N86" s="6">
        <v>0</v>
      </c>
      <c r="O86" s="10"/>
      <c r="P86" s="6">
        <v>243340.841321195</v>
      </c>
      <c r="Q86" s="6">
        <v>213149.707335777</v>
      </c>
      <c r="R86" s="6">
        <v>221999.562136956</v>
      </c>
      <c r="T86" s="15">
        <v>49641.5316295238</v>
      </c>
      <c r="U86" s="6">
        <v>43482.5402964986</v>
      </c>
      <c r="V86" s="6">
        <v>45287.9106759391</v>
      </c>
      <c r="X86" s="6">
        <v>8744.872</v>
      </c>
      <c r="Y86" s="6">
        <v>14343.528</v>
      </c>
      <c r="Z86" s="6">
        <v>0</v>
      </c>
      <c r="AB86" s="6">
        <f t="shared" si="3"/>
        <v>58.386403629523805</v>
      </c>
      <c r="AC86" s="6">
        <f t="shared" si="4"/>
        <v>57.8260682964986</v>
      </c>
      <c r="AD86" s="6">
        <f t="shared" si="4"/>
        <v>45.2879106759391</v>
      </c>
    </row>
    <row r="87" spans="1:30" ht="12.75">
      <c r="A87" s="5" t="s">
        <v>84</v>
      </c>
      <c r="B87" t="s">
        <v>84</v>
      </c>
      <c r="C87" t="s">
        <v>129</v>
      </c>
      <c r="D87" t="s">
        <v>133</v>
      </c>
      <c r="G87" s="6">
        <v>490</v>
      </c>
      <c r="H87" s="6">
        <v>490</v>
      </c>
      <c r="I87" s="6">
        <v>490</v>
      </c>
      <c r="L87" s="6">
        <v>8248</v>
      </c>
      <c r="M87" s="6">
        <v>7442</v>
      </c>
      <c r="N87" s="6">
        <v>7293</v>
      </c>
      <c r="O87" s="10"/>
      <c r="P87" s="6">
        <v>92835.4447802584</v>
      </c>
      <c r="Q87" s="6">
        <v>75401.6302796488</v>
      </c>
      <c r="R87" s="6">
        <v>93162.5207208543</v>
      </c>
      <c r="T87" s="15">
        <v>18938.4307351727</v>
      </c>
      <c r="U87" s="6">
        <v>15381.9325770484</v>
      </c>
      <c r="V87" s="6">
        <v>19005.1542270543</v>
      </c>
      <c r="X87" s="6">
        <v>4833.328</v>
      </c>
      <c r="Y87" s="6">
        <v>4361.012</v>
      </c>
      <c r="Z87" s="6">
        <v>4273.698</v>
      </c>
      <c r="AB87" s="6">
        <f t="shared" si="3"/>
        <v>23.771758735172703</v>
      </c>
      <c r="AC87" s="6">
        <f t="shared" si="4"/>
        <v>19.742944577048398</v>
      </c>
      <c r="AD87" s="6">
        <f t="shared" si="4"/>
        <v>23.2788522270543</v>
      </c>
    </row>
    <row r="88" spans="1:30" ht="12.75">
      <c r="A88" s="5" t="s">
        <v>85</v>
      </c>
      <c r="B88" t="s">
        <v>85</v>
      </c>
      <c r="C88" t="s">
        <v>129</v>
      </c>
      <c r="D88" t="s">
        <v>131</v>
      </c>
      <c r="G88" s="6">
        <v>1505</v>
      </c>
      <c r="H88" s="6">
        <v>1505</v>
      </c>
      <c r="I88" s="6">
        <v>1505</v>
      </c>
      <c r="L88" s="6">
        <v>66582.01</v>
      </c>
      <c r="M88" s="6">
        <v>70627.01</v>
      </c>
      <c r="N88" s="6">
        <v>70331</v>
      </c>
      <c r="O88" s="10"/>
      <c r="P88" s="6">
        <v>168049.228722874</v>
      </c>
      <c r="Q88" s="6">
        <v>148490.68188108</v>
      </c>
      <c r="R88" s="6">
        <v>200673.299118936</v>
      </c>
      <c r="T88" s="15">
        <v>34282.0426594662</v>
      </c>
      <c r="U88" s="6">
        <v>30292.0991037404</v>
      </c>
      <c r="V88" s="6">
        <v>40937.3530202629</v>
      </c>
      <c r="X88" s="6">
        <v>39017.058</v>
      </c>
      <c r="Y88" s="6">
        <v>41387.428</v>
      </c>
      <c r="Z88" s="6">
        <v>41213.966</v>
      </c>
      <c r="AB88" s="6">
        <f t="shared" si="3"/>
        <v>73.2991006594662</v>
      </c>
      <c r="AC88" s="6">
        <f t="shared" si="4"/>
        <v>71.6795271037404</v>
      </c>
      <c r="AD88" s="6">
        <f t="shared" si="4"/>
        <v>82.15131902026289</v>
      </c>
    </row>
    <row r="89" spans="1:30" ht="12.75">
      <c r="A89" s="5" t="s">
        <v>86</v>
      </c>
      <c r="B89" t="s">
        <v>86</v>
      </c>
      <c r="C89" t="s">
        <v>129</v>
      </c>
      <c r="D89" t="s">
        <v>133</v>
      </c>
      <c r="G89" s="6">
        <v>913</v>
      </c>
      <c r="H89" s="6">
        <v>913</v>
      </c>
      <c r="I89" s="6">
        <v>913</v>
      </c>
      <c r="L89" s="6">
        <v>97555.01</v>
      </c>
      <c r="M89" s="6">
        <v>94405.98</v>
      </c>
      <c r="N89" s="6">
        <v>64368</v>
      </c>
      <c r="O89" s="10"/>
      <c r="P89" s="6">
        <v>0</v>
      </c>
      <c r="Q89" s="6">
        <v>0</v>
      </c>
      <c r="R89" s="6">
        <v>35245.8091250184</v>
      </c>
      <c r="T89" s="15">
        <v>0</v>
      </c>
      <c r="U89" s="6">
        <v>0</v>
      </c>
      <c r="V89" s="6">
        <v>4440.97194975232</v>
      </c>
      <c r="X89" s="6">
        <v>57167.236</v>
      </c>
      <c r="Y89" s="6">
        <v>55321.904</v>
      </c>
      <c r="Z89" s="6">
        <v>37719.648</v>
      </c>
      <c r="AB89" s="6">
        <f t="shared" si="3"/>
        <v>57.167235999999995</v>
      </c>
      <c r="AC89" s="6">
        <f t="shared" si="4"/>
        <v>55.321904</v>
      </c>
      <c r="AD89" s="6">
        <f t="shared" si="4"/>
        <v>42.160619949752316</v>
      </c>
    </row>
    <row r="90" spans="1:30" ht="12.75">
      <c r="A90" s="5" t="s">
        <v>87</v>
      </c>
      <c r="B90" t="s">
        <v>87</v>
      </c>
      <c r="C90" t="s">
        <v>128</v>
      </c>
      <c r="G90" s="6">
        <v>306</v>
      </c>
      <c r="H90" s="6">
        <v>306</v>
      </c>
      <c r="I90" s="6">
        <v>306</v>
      </c>
      <c r="L90" s="6">
        <v>4653</v>
      </c>
      <c r="M90" s="6">
        <v>4479.99</v>
      </c>
      <c r="N90" s="6">
        <v>4183</v>
      </c>
      <c r="O90" s="10"/>
      <c r="P90" s="6">
        <v>20955.7333316529</v>
      </c>
      <c r="Q90" s="6">
        <v>20491.9618944146</v>
      </c>
      <c r="R90" s="6">
        <v>32370.4532455035</v>
      </c>
      <c r="T90" s="15">
        <v>4274.9695996572</v>
      </c>
      <c r="U90" s="6">
        <v>4180.36022646058</v>
      </c>
      <c r="V90" s="6">
        <v>6603.57246208271</v>
      </c>
      <c r="X90" s="6">
        <v>2726.658</v>
      </c>
      <c r="Y90" s="6">
        <v>2625.274</v>
      </c>
      <c r="Z90" s="6">
        <v>2451.238</v>
      </c>
      <c r="AB90" s="6">
        <f t="shared" si="3"/>
        <v>7.0016275996572</v>
      </c>
      <c r="AC90" s="6">
        <f t="shared" si="4"/>
        <v>6.80563422646058</v>
      </c>
      <c r="AD90" s="6">
        <f t="shared" si="4"/>
        <v>9.054810462082711</v>
      </c>
    </row>
    <row r="91" spans="1:30" ht="12.75">
      <c r="A91" s="5" t="s">
        <v>88</v>
      </c>
      <c r="B91" t="s">
        <v>88</v>
      </c>
      <c r="C91" t="s">
        <v>129</v>
      </c>
      <c r="G91" s="6">
        <v>3207</v>
      </c>
      <c r="H91" s="6">
        <v>3207</v>
      </c>
      <c r="I91" s="6">
        <v>3207</v>
      </c>
      <c r="L91" s="6">
        <v>133456.01</v>
      </c>
      <c r="M91" s="6">
        <v>137731.01</v>
      </c>
      <c r="N91" s="6">
        <v>123528.01</v>
      </c>
      <c r="O91" s="10"/>
      <c r="P91" s="6">
        <v>415412.7095972</v>
      </c>
      <c r="Q91" s="6">
        <v>461349.344444127</v>
      </c>
      <c r="R91" s="6">
        <v>516175.824734694</v>
      </c>
      <c r="T91" s="15">
        <v>52300.161280223</v>
      </c>
      <c r="U91" s="6">
        <v>58083.5505595125</v>
      </c>
      <c r="V91" s="6">
        <v>64986.1649845837</v>
      </c>
      <c r="X91" s="6">
        <v>78205.222</v>
      </c>
      <c r="Y91" s="6">
        <v>80710.372</v>
      </c>
      <c r="Z91" s="6">
        <v>72387.414</v>
      </c>
      <c r="AB91" s="6">
        <f t="shared" si="3"/>
        <v>130.50538328022301</v>
      </c>
      <c r="AC91" s="6">
        <f t="shared" si="4"/>
        <v>138.79392255951248</v>
      </c>
      <c r="AD91" s="6">
        <f t="shared" si="4"/>
        <v>137.3735789845837</v>
      </c>
    </row>
    <row r="92" spans="1:30" ht="12.75">
      <c r="A92" s="5" t="s">
        <v>89</v>
      </c>
      <c r="B92" t="s">
        <v>89</v>
      </c>
      <c r="C92" t="s">
        <v>128</v>
      </c>
      <c r="E92" s="14"/>
      <c r="G92" s="6">
        <v>512</v>
      </c>
      <c r="H92" s="6">
        <v>512</v>
      </c>
      <c r="I92" s="6">
        <v>512</v>
      </c>
      <c r="L92" s="6">
        <v>7066</v>
      </c>
      <c r="M92" s="6">
        <v>6749.99</v>
      </c>
      <c r="N92" s="6">
        <v>8273.99</v>
      </c>
      <c r="O92" s="10"/>
      <c r="P92" s="6">
        <v>87596.2761929916</v>
      </c>
      <c r="Q92" s="6">
        <v>64930.0588761572</v>
      </c>
      <c r="R92" s="6">
        <v>94474.1440040084</v>
      </c>
      <c r="T92" s="15">
        <v>17869.6403433703</v>
      </c>
      <c r="U92" s="6">
        <v>13245.7320107361</v>
      </c>
      <c r="V92" s="6">
        <v>19272.7253768177</v>
      </c>
      <c r="X92" s="6">
        <v>4140.676</v>
      </c>
      <c r="Y92" s="6">
        <v>3955.494</v>
      </c>
      <c r="Z92" s="6">
        <v>4848.558</v>
      </c>
      <c r="AB92" s="6">
        <f t="shared" si="3"/>
        <v>22.010316343370302</v>
      </c>
      <c r="AC92" s="6">
        <f t="shared" si="4"/>
        <v>17.2012260107361</v>
      </c>
      <c r="AD92" s="6">
        <f t="shared" si="4"/>
        <v>24.1212833768177</v>
      </c>
    </row>
    <row r="93" spans="1:30" ht="12.75">
      <c r="A93" s="5" t="s">
        <v>90</v>
      </c>
      <c r="B93" t="s">
        <v>90</v>
      </c>
      <c r="C93" t="s">
        <v>128</v>
      </c>
      <c r="G93" s="6">
        <v>547</v>
      </c>
      <c r="H93" s="6">
        <v>547</v>
      </c>
      <c r="I93" s="6">
        <v>547</v>
      </c>
      <c r="L93" s="6">
        <v>3995.79776183188</v>
      </c>
      <c r="M93" s="6">
        <v>4671.39772156298</v>
      </c>
      <c r="N93" s="6">
        <v>5389.60367875457</v>
      </c>
      <c r="O93" s="10"/>
      <c r="P93" s="6">
        <v>15983.192</v>
      </c>
      <c r="Q93" s="6">
        <v>18685.592278437</v>
      </c>
      <c r="R93" s="6">
        <v>21558.4163212454</v>
      </c>
      <c r="T93" s="15">
        <v>9366.150512</v>
      </c>
      <c r="U93" s="6">
        <v>10949.7570751641</v>
      </c>
      <c r="V93" s="6">
        <v>12633.2319642498</v>
      </c>
      <c r="X93" s="6">
        <v>2341.537</v>
      </c>
      <c r="Y93" s="6">
        <v>2737.439</v>
      </c>
      <c r="Z93" s="6">
        <v>3158.308</v>
      </c>
      <c r="AB93" s="6">
        <f t="shared" si="3"/>
        <v>11.707687512</v>
      </c>
      <c r="AC93" s="6">
        <f t="shared" si="4"/>
        <v>13.687196075164099</v>
      </c>
      <c r="AD93" s="6">
        <f t="shared" si="4"/>
        <v>15.791539964249802</v>
      </c>
    </row>
    <row r="94" spans="1:30" ht="12.75">
      <c r="A94" s="5" t="s">
        <v>91</v>
      </c>
      <c r="B94" t="s">
        <v>91</v>
      </c>
      <c r="C94" t="s">
        <v>133</v>
      </c>
      <c r="D94" t="s">
        <v>135</v>
      </c>
      <c r="G94" s="6">
        <v>360</v>
      </c>
      <c r="H94" s="6">
        <v>360</v>
      </c>
      <c r="I94" s="6">
        <v>360</v>
      </c>
      <c r="L94" s="6">
        <v>25252</v>
      </c>
      <c r="M94" s="6">
        <v>20550</v>
      </c>
      <c r="N94" s="6">
        <v>56719</v>
      </c>
      <c r="O94" s="10"/>
      <c r="P94" s="6">
        <v>148271.424516303</v>
      </c>
      <c r="Q94" s="6">
        <v>128900.276736051</v>
      </c>
      <c r="R94" s="6">
        <v>163324.014713131</v>
      </c>
      <c r="T94" s="15">
        <v>30247.3706013257</v>
      </c>
      <c r="U94" s="6">
        <v>26295.6564541545</v>
      </c>
      <c r="V94" s="6">
        <v>33318.0990014788</v>
      </c>
      <c r="X94" s="6">
        <v>14797.672</v>
      </c>
      <c r="Y94" s="6">
        <v>12042.3</v>
      </c>
      <c r="Z94" s="6">
        <v>33237.334</v>
      </c>
      <c r="AB94" s="6">
        <f t="shared" si="3"/>
        <v>45.045042601325704</v>
      </c>
      <c r="AC94" s="6">
        <f t="shared" si="4"/>
        <v>38.337956454154494</v>
      </c>
      <c r="AD94" s="6">
        <f t="shared" si="4"/>
        <v>66.5554330014788</v>
      </c>
    </row>
    <row r="95" spans="1:30" ht="12.75">
      <c r="A95" s="5" t="s">
        <v>92</v>
      </c>
      <c r="B95" t="s">
        <v>92</v>
      </c>
      <c r="C95" t="s">
        <v>129</v>
      </c>
      <c r="G95" s="6">
        <v>8666</v>
      </c>
      <c r="H95" s="6">
        <v>8666</v>
      </c>
      <c r="I95" s="6">
        <v>8666</v>
      </c>
      <c r="L95" s="6">
        <v>271706.99</v>
      </c>
      <c r="M95" s="6">
        <v>277534.99</v>
      </c>
      <c r="N95" s="6">
        <v>253279</v>
      </c>
      <c r="O95" s="10"/>
      <c r="P95" s="6">
        <v>1183988.61622727</v>
      </c>
      <c r="Q95" s="6">
        <v>1094814.46743884</v>
      </c>
      <c r="R95" s="6">
        <v>1204630.17881173</v>
      </c>
      <c r="T95" s="15">
        <v>118313.682585589</v>
      </c>
      <c r="U95" s="6">
        <v>109402.683113133</v>
      </c>
      <c r="V95" s="6">
        <v>120376.353839532</v>
      </c>
      <c r="X95" s="6">
        <v>159220.296</v>
      </c>
      <c r="Y95" s="6">
        <v>162635.504</v>
      </c>
      <c r="Z95" s="6">
        <v>148421.494</v>
      </c>
      <c r="AB95" s="6">
        <f t="shared" si="3"/>
        <v>277.53397858558895</v>
      </c>
      <c r="AC95" s="6">
        <f t="shared" si="4"/>
        <v>272.03818711313295</v>
      </c>
      <c r="AD95" s="6">
        <f t="shared" si="4"/>
        <v>268.79784783953204</v>
      </c>
    </row>
    <row r="96" spans="1:30" ht="12.75">
      <c r="A96" s="5" t="s">
        <v>93</v>
      </c>
      <c r="B96" t="s">
        <v>93</v>
      </c>
      <c r="C96" t="s">
        <v>140</v>
      </c>
      <c r="G96" s="6">
        <v>300</v>
      </c>
      <c r="H96" s="6">
        <v>300</v>
      </c>
      <c r="I96" s="6">
        <v>300</v>
      </c>
      <c r="L96" s="6">
        <v>4808</v>
      </c>
      <c r="M96" s="6">
        <v>4570.01</v>
      </c>
      <c r="N96" s="6">
        <v>5779.98</v>
      </c>
      <c r="O96" s="10"/>
      <c r="P96" s="6">
        <v>103683.610564354</v>
      </c>
      <c r="Q96" s="6">
        <v>95951.5546410642</v>
      </c>
      <c r="R96" s="6">
        <v>122765.539449266</v>
      </c>
      <c r="T96" s="15">
        <v>60758.5957907117</v>
      </c>
      <c r="U96" s="6">
        <v>56227.6110196636</v>
      </c>
      <c r="V96" s="6">
        <v>71940.6061172698</v>
      </c>
      <c r="X96" s="6">
        <v>2817.488</v>
      </c>
      <c r="Y96" s="6">
        <v>2678.026</v>
      </c>
      <c r="Z96" s="6">
        <v>3387.068</v>
      </c>
      <c r="AB96" s="6">
        <f t="shared" si="3"/>
        <v>63.57608379071169</v>
      </c>
      <c r="AC96" s="6">
        <f t="shared" si="4"/>
        <v>58.9056370196636</v>
      </c>
      <c r="AD96" s="6">
        <f t="shared" si="4"/>
        <v>75.3276741172698</v>
      </c>
    </row>
    <row r="97" spans="1:30" ht="12.75">
      <c r="A97" s="5" t="s">
        <v>94</v>
      </c>
      <c r="B97" t="s">
        <v>94</v>
      </c>
      <c r="C97" t="s">
        <v>129</v>
      </c>
      <c r="D97" t="s">
        <v>140</v>
      </c>
      <c r="G97" s="6">
        <v>3281</v>
      </c>
      <c r="H97" s="6">
        <v>3281</v>
      </c>
      <c r="I97" s="6">
        <v>3281</v>
      </c>
      <c r="L97" s="6">
        <v>4879.99</v>
      </c>
      <c r="M97" s="6">
        <v>6463</v>
      </c>
      <c r="N97" s="6">
        <v>9755.02</v>
      </c>
      <c r="O97" s="10"/>
      <c r="P97" s="6">
        <v>0</v>
      </c>
      <c r="Q97" s="6">
        <v>0</v>
      </c>
      <c r="R97" s="6">
        <v>0</v>
      </c>
      <c r="T97" s="15">
        <v>0</v>
      </c>
      <c r="U97" s="6">
        <v>0</v>
      </c>
      <c r="V97" s="6">
        <v>0</v>
      </c>
      <c r="X97" s="6">
        <v>2859.674</v>
      </c>
      <c r="Y97" s="6">
        <v>3787.318</v>
      </c>
      <c r="Z97" s="6">
        <v>5716.442</v>
      </c>
      <c r="AB97" s="6">
        <f t="shared" si="3"/>
        <v>2.859674</v>
      </c>
      <c r="AC97" s="6">
        <f t="shared" si="4"/>
        <v>3.7873180000000004</v>
      </c>
      <c r="AD97" s="6">
        <f t="shared" si="4"/>
        <v>5.716442</v>
      </c>
    </row>
    <row r="98" spans="1:30" ht="12.75">
      <c r="A98" s="5" t="s">
        <v>95</v>
      </c>
      <c r="B98" t="s">
        <v>95</v>
      </c>
      <c r="C98" t="s">
        <v>129</v>
      </c>
      <c r="G98" s="6">
        <v>5493</v>
      </c>
      <c r="H98" s="6">
        <v>5493</v>
      </c>
      <c r="I98" s="6">
        <v>5493</v>
      </c>
      <c r="L98" s="6">
        <v>163180.99</v>
      </c>
      <c r="M98" s="6">
        <v>144679</v>
      </c>
      <c r="N98" s="6">
        <v>148903.98</v>
      </c>
      <c r="O98" s="10"/>
      <c r="P98" s="6">
        <v>883754.084978611</v>
      </c>
      <c r="Q98" s="6">
        <v>863611.93813499</v>
      </c>
      <c r="R98" s="6">
        <v>948245.228162078</v>
      </c>
      <c r="T98" s="15">
        <v>180285.833335637</v>
      </c>
      <c r="U98" s="6">
        <v>176176.835379538</v>
      </c>
      <c r="V98" s="6">
        <v>193442.026545064</v>
      </c>
      <c r="X98" s="6">
        <v>95624.06</v>
      </c>
      <c r="Y98" s="6">
        <v>84781.894</v>
      </c>
      <c r="Z98" s="6">
        <v>87257.732</v>
      </c>
      <c r="AB98" s="6">
        <f t="shared" si="3"/>
        <v>275.909893335637</v>
      </c>
      <c r="AC98" s="6">
        <f t="shared" si="4"/>
        <v>260.958729379538</v>
      </c>
      <c r="AD98" s="6">
        <f t="shared" si="4"/>
        <v>280.699758545064</v>
      </c>
    </row>
    <row r="99" spans="1:30" ht="12.75">
      <c r="A99" s="5" t="s">
        <v>96</v>
      </c>
      <c r="B99" t="s">
        <v>96</v>
      </c>
      <c r="C99" t="s">
        <v>133</v>
      </c>
      <c r="G99" s="6">
        <v>120</v>
      </c>
      <c r="H99" s="6">
        <v>120</v>
      </c>
      <c r="I99" s="6">
        <v>120</v>
      </c>
      <c r="L99" s="6">
        <v>640</v>
      </c>
      <c r="M99" s="6">
        <v>10078.01</v>
      </c>
      <c r="N99" s="6">
        <v>8811</v>
      </c>
      <c r="O99" s="10"/>
      <c r="P99" s="6">
        <v>50798.4297544468</v>
      </c>
      <c r="Q99" s="6">
        <v>48080.3871692888</v>
      </c>
      <c r="R99" s="6">
        <v>55116.1836437913</v>
      </c>
      <c r="T99" s="15">
        <v>10362.8796699071</v>
      </c>
      <c r="U99" s="6">
        <v>9808.39898253492</v>
      </c>
      <c r="V99" s="6">
        <v>11243.7014633334</v>
      </c>
      <c r="X99" s="6">
        <v>375.04</v>
      </c>
      <c r="Y99" s="6">
        <v>5905.714</v>
      </c>
      <c r="Z99" s="6">
        <v>5163.246</v>
      </c>
      <c r="AB99" s="6">
        <f t="shared" si="3"/>
        <v>10.737919669907102</v>
      </c>
      <c r="AC99" s="6">
        <f t="shared" si="4"/>
        <v>15.71411298253492</v>
      </c>
      <c r="AD99" s="6">
        <f t="shared" si="4"/>
        <v>16.4069474633334</v>
      </c>
    </row>
    <row r="100" spans="1:30" ht="12.75">
      <c r="A100" s="5" t="s">
        <v>97</v>
      </c>
      <c r="B100" t="s">
        <v>97</v>
      </c>
      <c r="C100" t="s">
        <v>128</v>
      </c>
      <c r="D100" t="s">
        <v>131</v>
      </c>
      <c r="G100" s="6">
        <v>201</v>
      </c>
      <c r="H100" s="6">
        <v>201</v>
      </c>
      <c r="I100" s="6">
        <v>201</v>
      </c>
      <c r="L100" s="6">
        <v>3344.98</v>
      </c>
      <c r="M100" s="6">
        <v>4255.02</v>
      </c>
      <c r="N100" s="6">
        <v>3891</v>
      </c>
      <c r="O100" s="10"/>
      <c r="P100" s="6">
        <v>19939.0745157486</v>
      </c>
      <c r="Q100" s="6">
        <v>19464.0797244786</v>
      </c>
      <c r="R100" s="6">
        <v>18493.9026777279</v>
      </c>
      <c r="T100" s="15">
        <v>4067.57120121272</v>
      </c>
      <c r="U100" s="6">
        <v>3970.67226379364</v>
      </c>
      <c r="V100" s="6">
        <v>3772.7561462565</v>
      </c>
      <c r="X100" s="6">
        <v>1960.158</v>
      </c>
      <c r="Y100" s="6">
        <v>2493.442</v>
      </c>
      <c r="Z100" s="6">
        <v>2280.126</v>
      </c>
      <c r="AB100" s="6">
        <f t="shared" si="3"/>
        <v>6.02772920121272</v>
      </c>
      <c r="AC100" s="6">
        <f t="shared" si="4"/>
        <v>6.46411426379364</v>
      </c>
      <c r="AD100" s="6">
        <f t="shared" si="4"/>
        <v>6.052882146256501</v>
      </c>
    </row>
    <row r="101" spans="1:30" ht="12.75">
      <c r="A101" s="5" t="s">
        <v>98</v>
      </c>
      <c r="B101" t="s">
        <v>98</v>
      </c>
      <c r="C101" t="s">
        <v>128</v>
      </c>
      <c r="G101" s="6">
        <v>210</v>
      </c>
      <c r="H101" s="6">
        <v>210</v>
      </c>
      <c r="I101" s="6">
        <v>210</v>
      </c>
      <c r="L101" s="6">
        <v>2974.01</v>
      </c>
      <c r="M101" s="6">
        <v>3382.99</v>
      </c>
      <c r="N101" s="6">
        <v>3407</v>
      </c>
      <c r="O101" s="10"/>
      <c r="P101" s="6">
        <v>50764.1096815001</v>
      </c>
      <c r="Q101" s="6">
        <v>48992.3901297817</v>
      </c>
      <c r="R101" s="6">
        <v>51764.9501864466</v>
      </c>
      <c r="T101" s="15">
        <v>10355.878375026</v>
      </c>
      <c r="U101" s="6">
        <v>9994.44758647548</v>
      </c>
      <c r="V101" s="6">
        <v>10560.0498380351</v>
      </c>
      <c r="X101" s="6">
        <v>1742.77</v>
      </c>
      <c r="Y101" s="6">
        <v>1982.432</v>
      </c>
      <c r="Z101" s="6">
        <v>1996.502</v>
      </c>
      <c r="AB101" s="6">
        <f t="shared" si="3"/>
        <v>12.098648375026002</v>
      </c>
      <c r="AC101" s="6">
        <f t="shared" si="4"/>
        <v>11.976879586475482</v>
      </c>
      <c r="AD101" s="6">
        <f t="shared" si="4"/>
        <v>12.5565518380351</v>
      </c>
    </row>
    <row r="102" spans="1:30" ht="12.75">
      <c r="A102" s="5" t="s">
        <v>99</v>
      </c>
      <c r="B102" t="s">
        <v>99</v>
      </c>
      <c r="C102" t="s">
        <v>129</v>
      </c>
      <c r="E102" s="14"/>
      <c r="G102" s="6">
        <v>8697</v>
      </c>
      <c r="H102" s="6">
        <v>8697</v>
      </c>
      <c r="I102" s="6">
        <v>8697</v>
      </c>
      <c r="L102" s="6">
        <v>271918.99</v>
      </c>
      <c r="M102" s="6">
        <v>248028.99</v>
      </c>
      <c r="N102" s="6">
        <v>262576</v>
      </c>
      <c r="O102" s="10"/>
      <c r="P102" s="6">
        <v>1897132.23405112</v>
      </c>
      <c r="Q102" s="6">
        <v>1211042.97060953</v>
      </c>
      <c r="R102" s="6">
        <v>1317773.94855156</v>
      </c>
      <c r="T102" s="15">
        <v>189576.739071727</v>
      </c>
      <c r="U102" s="6">
        <v>121017.171667383</v>
      </c>
      <c r="V102" s="6">
        <v>131682.590973966</v>
      </c>
      <c r="X102" s="6">
        <v>159344.528</v>
      </c>
      <c r="Y102" s="6">
        <v>145344.988</v>
      </c>
      <c r="Z102" s="6">
        <v>153869.536</v>
      </c>
      <c r="AB102" s="6">
        <f t="shared" si="3"/>
        <v>348.92126707172696</v>
      </c>
      <c r="AC102" s="6">
        <f t="shared" si="4"/>
        <v>266.362159667383</v>
      </c>
      <c r="AD102" s="6">
        <f t="shared" si="4"/>
        <v>285.55212697396604</v>
      </c>
    </row>
    <row r="103" spans="1:30" ht="12.75">
      <c r="A103" s="5" t="s">
        <v>100</v>
      </c>
      <c r="B103" t="s">
        <v>100</v>
      </c>
      <c r="C103" t="s">
        <v>141</v>
      </c>
      <c r="G103" s="6">
        <v>880</v>
      </c>
      <c r="H103" s="6">
        <v>880</v>
      </c>
      <c r="I103" s="6">
        <v>880</v>
      </c>
      <c r="L103" s="6">
        <v>12481</v>
      </c>
      <c r="M103" s="6">
        <v>12344.02</v>
      </c>
      <c r="N103" s="6">
        <v>13630</v>
      </c>
      <c r="O103" s="10"/>
      <c r="P103" s="6">
        <v>188339.359339834</v>
      </c>
      <c r="Q103" s="6">
        <v>549411.526475202</v>
      </c>
      <c r="R103" s="6">
        <v>172087.663085181</v>
      </c>
      <c r="T103" s="15">
        <v>18820.3863397863</v>
      </c>
      <c r="U103" s="6">
        <v>54901.6266384213</v>
      </c>
      <c r="V103" s="6">
        <v>17196.3859011019</v>
      </c>
      <c r="X103" s="6">
        <v>7313.866</v>
      </c>
      <c r="Y103" s="6">
        <v>7233.596</v>
      </c>
      <c r="Z103" s="6">
        <v>7987.18</v>
      </c>
      <c r="AB103" s="6">
        <f t="shared" si="3"/>
        <v>26.134252339786297</v>
      </c>
      <c r="AC103" s="6">
        <f t="shared" si="4"/>
        <v>62.1352226384213</v>
      </c>
      <c r="AD103" s="6">
        <f t="shared" si="4"/>
        <v>25.1835659011019</v>
      </c>
    </row>
    <row r="104" spans="1:30" ht="12.75">
      <c r="A104" s="5" t="s">
        <v>101</v>
      </c>
      <c r="B104" t="s">
        <v>101</v>
      </c>
      <c r="C104" t="s">
        <v>141</v>
      </c>
      <c r="G104" s="6">
        <v>2268</v>
      </c>
      <c r="H104" s="6">
        <v>2268</v>
      </c>
      <c r="I104" s="6">
        <v>2268</v>
      </c>
      <c r="L104" s="6">
        <v>159686</v>
      </c>
      <c r="M104" s="6">
        <v>144397</v>
      </c>
      <c r="N104" s="6">
        <v>131399</v>
      </c>
      <c r="O104" s="10"/>
      <c r="P104" s="6">
        <v>732190.33569576</v>
      </c>
      <c r="Q104" s="6">
        <v>549411.526475202</v>
      </c>
      <c r="R104" s="6">
        <v>598649.767361915</v>
      </c>
      <c r="T104" s="15">
        <v>73166.3580058569</v>
      </c>
      <c r="U104" s="6">
        <v>54901.6266384213</v>
      </c>
      <c r="V104" s="6">
        <v>59821.9084076043</v>
      </c>
      <c r="X104" s="6">
        <v>93575.996</v>
      </c>
      <c r="Y104" s="6">
        <v>84616.642</v>
      </c>
      <c r="Z104" s="6">
        <v>76999.814</v>
      </c>
      <c r="AB104" s="6">
        <f t="shared" si="3"/>
        <v>166.7423540058569</v>
      </c>
      <c r="AC104" s="6">
        <f t="shared" si="4"/>
        <v>139.51826863842132</v>
      </c>
      <c r="AD104" s="6">
        <f t="shared" si="4"/>
        <v>136.8217224076043</v>
      </c>
    </row>
    <row r="105" spans="1:30" ht="12.75">
      <c r="A105" s="5" t="s">
        <v>102</v>
      </c>
      <c r="B105" t="s">
        <v>102</v>
      </c>
      <c r="C105" t="s">
        <v>133</v>
      </c>
      <c r="G105" s="6">
        <v>234</v>
      </c>
      <c r="H105" s="6">
        <v>234</v>
      </c>
      <c r="I105" s="6">
        <v>234</v>
      </c>
      <c r="L105" s="6">
        <v>11051</v>
      </c>
      <c r="M105" s="6">
        <v>12948.02</v>
      </c>
      <c r="N105" s="6">
        <v>10021</v>
      </c>
      <c r="O105" s="10"/>
      <c r="P105" s="6">
        <v>62073.4876173114</v>
      </c>
      <c r="Q105" s="6">
        <v>58114.3111757166</v>
      </c>
      <c r="R105" s="6">
        <v>63708.1606152342</v>
      </c>
      <c r="T105" s="15">
        <v>6202.88304319752</v>
      </c>
      <c r="U105" s="6">
        <v>5807.25023187557</v>
      </c>
      <c r="V105" s="6">
        <v>6366.23274061585</v>
      </c>
      <c r="X105" s="6">
        <v>6475.886</v>
      </c>
      <c r="Y105" s="6">
        <v>7587.54</v>
      </c>
      <c r="Z105" s="6">
        <v>5872.306</v>
      </c>
      <c r="AB105" s="6">
        <f t="shared" si="3"/>
        <v>12.678769043197521</v>
      </c>
      <c r="AC105" s="6">
        <f t="shared" si="4"/>
        <v>13.39479023187557</v>
      </c>
      <c r="AD105" s="6">
        <f t="shared" si="4"/>
        <v>12.23853874061585</v>
      </c>
    </row>
    <row r="106" spans="1:30" ht="12.75">
      <c r="A106" s="5" t="s">
        <v>103</v>
      </c>
      <c r="B106" t="s">
        <v>103</v>
      </c>
      <c r="C106" t="s">
        <v>133</v>
      </c>
      <c r="G106" s="6">
        <v>560</v>
      </c>
      <c r="H106" s="6">
        <v>560</v>
      </c>
      <c r="I106" s="6">
        <v>560</v>
      </c>
      <c r="L106" s="6">
        <v>20132.01</v>
      </c>
      <c r="M106" s="6">
        <v>17663</v>
      </c>
      <c r="N106" s="6">
        <v>15296</v>
      </c>
      <c r="O106" s="10"/>
      <c r="P106" s="6">
        <v>60476.5056110275</v>
      </c>
      <c r="Q106" s="6">
        <v>57653.884554401</v>
      </c>
      <c r="R106" s="6">
        <v>58791.8632322207</v>
      </c>
      <c r="T106" s="15">
        <v>12337.2071446496</v>
      </c>
      <c r="U106" s="6">
        <v>11761.3924490978</v>
      </c>
      <c r="V106" s="6">
        <v>11993.540099373</v>
      </c>
      <c r="X106" s="6">
        <v>11797.358</v>
      </c>
      <c r="Y106" s="6">
        <v>10350.518</v>
      </c>
      <c r="Z106" s="6">
        <v>8963.456</v>
      </c>
      <c r="AB106" s="6">
        <f t="shared" si="3"/>
        <v>24.1345651446496</v>
      </c>
      <c r="AC106" s="6">
        <f t="shared" si="4"/>
        <v>22.1119104490978</v>
      </c>
      <c r="AD106" s="6">
        <f t="shared" si="4"/>
        <v>20.956996099372997</v>
      </c>
    </row>
    <row r="107" spans="1:30" ht="12.75">
      <c r="A107" s="5" t="s">
        <v>104</v>
      </c>
      <c r="B107" t="s">
        <v>104</v>
      </c>
      <c r="C107" t="s">
        <v>133</v>
      </c>
      <c r="G107" s="6">
        <v>160</v>
      </c>
      <c r="H107" s="6">
        <v>160</v>
      </c>
      <c r="I107" s="6">
        <v>160</v>
      </c>
      <c r="L107" s="6">
        <v>18128.99</v>
      </c>
      <c r="M107" s="6">
        <v>7967.03</v>
      </c>
      <c r="N107" s="6">
        <v>8835.98</v>
      </c>
      <c r="O107" s="10"/>
      <c r="P107" s="6">
        <v>53422.7189078266</v>
      </c>
      <c r="Q107" s="6">
        <v>53323.5256874588</v>
      </c>
      <c r="R107" s="6">
        <v>52410.0437236213</v>
      </c>
      <c r="T107" s="15">
        <v>15227.3654804007</v>
      </c>
      <c r="U107" s="6">
        <v>15199.091902219</v>
      </c>
      <c r="V107" s="6">
        <v>14938.7172150544</v>
      </c>
      <c r="X107" s="6">
        <v>10623.588</v>
      </c>
      <c r="Y107" s="6">
        <v>4668.68</v>
      </c>
      <c r="Z107" s="6">
        <v>5177.884</v>
      </c>
      <c r="AB107" s="6">
        <f t="shared" si="3"/>
        <v>25.850953480400698</v>
      </c>
      <c r="AC107" s="6">
        <f t="shared" si="4"/>
        <v>19.867771902219</v>
      </c>
      <c r="AD107" s="6">
        <f t="shared" si="4"/>
        <v>20.1166012150544</v>
      </c>
    </row>
    <row r="108" spans="1:30" ht="12.75">
      <c r="A108" s="5" t="s">
        <v>105</v>
      </c>
      <c r="B108" t="s">
        <v>105</v>
      </c>
      <c r="C108" t="s">
        <v>128</v>
      </c>
      <c r="D108" t="s">
        <v>131</v>
      </c>
      <c r="G108" s="6">
        <v>139</v>
      </c>
      <c r="H108" s="6">
        <v>139</v>
      </c>
      <c r="I108" s="6">
        <v>139</v>
      </c>
      <c r="L108" s="6">
        <v>2042.40187826335</v>
      </c>
      <c r="M108" s="6">
        <v>1653.59990143776</v>
      </c>
      <c r="N108" s="6">
        <v>2411.59785625756</v>
      </c>
      <c r="O108" s="10"/>
      <c r="P108" s="6">
        <v>8169.608</v>
      </c>
      <c r="Q108" s="6">
        <v>6614.40009856224</v>
      </c>
      <c r="R108" s="6">
        <v>9646.39214374244</v>
      </c>
      <c r="T108" s="15">
        <v>4787.390288</v>
      </c>
      <c r="U108" s="6">
        <v>3876.03845775748</v>
      </c>
      <c r="V108" s="6">
        <v>5652.78579623307</v>
      </c>
      <c r="X108" s="6">
        <v>1196.848</v>
      </c>
      <c r="Y108" s="6">
        <v>969.01</v>
      </c>
      <c r="Z108" s="6">
        <v>1413.196</v>
      </c>
      <c r="AB108" s="6">
        <f t="shared" si="3"/>
        <v>5.984238287999999</v>
      </c>
      <c r="AC108" s="6">
        <f t="shared" si="4"/>
        <v>4.84504845775748</v>
      </c>
      <c r="AD108" s="6">
        <f t="shared" si="4"/>
        <v>7.0659817962330695</v>
      </c>
    </row>
    <row r="109" spans="1:30" ht="12.75">
      <c r="A109" s="5" t="s">
        <v>106</v>
      </c>
      <c r="B109" t="s">
        <v>106</v>
      </c>
      <c r="C109" t="s">
        <v>129</v>
      </c>
      <c r="G109" s="6">
        <v>1307</v>
      </c>
      <c r="H109" s="6">
        <v>1307</v>
      </c>
      <c r="I109" s="6">
        <v>1307</v>
      </c>
      <c r="L109" s="6">
        <v>61696.98</v>
      </c>
      <c r="M109" s="6">
        <v>61818.98</v>
      </c>
      <c r="N109" s="6">
        <v>56242.99</v>
      </c>
      <c r="O109" s="10"/>
      <c r="P109" s="6">
        <v>197939.097977374</v>
      </c>
      <c r="Q109" s="6">
        <v>194644.725727741</v>
      </c>
      <c r="R109" s="6">
        <v>238136.353234615</v>
      </c>
      <c r="T109" s="15">
        <v>40379.5759873844</v>
      </c>
      <c r="U109" s="6">
        <v>39707.5240484591</v>
      </c>
      <c r="V109" s="6">
        <v>48579.8160598616</v>
      </c>
      <c r="X109" s="6">
        <v>36154.43</v>
      </c>
      <c r="Y109" s="6">
        <v>36225.922</v>
      </c>
      <c r="Z109" s="6">
        <v>32958.392</v>
      </c>
      <c r="AB109" s="6">
        <f t="shared" si="3"/>
        <v>76.5340059873844</v>
      </c>
      <c r="AC109" s="6">
        <f t="shared" si="4"/>
        <v>75.9334460484591</v>
      </c>
      <c r="AD109" s="6">
        <f t="shared" si="4"/>
        <v>81.5382080598616</v>
      </c>
    </row>
    <row r="110" spans="1:30" ht="12.75">
      <c r="A110" s="5" t="s">
        <v>107</v>
      </c>
      <c r="B110" t="s">
        <v>107</v>
      </c>
      <c r="C110" t="s">
        <v>133</v>
      </c>
      <c r="D110" t="s">
        <v>131</v>
      </c>
      <c r="E110" s="14" t="s">
        <v>132</v>
      </c>
      <c r="G110" s="6">
        <v>0</v>
      </c>
      <c r="H110" s="6">
        <v>0</v>
      </c>
      <c r="I110" s="6">
        <v>1108</v>
      </c>
      <c r="L110" s="6">
        <v>111.395993360281</v>
      </c>
      <c r="M110" s="6">
        <v>12784.9972379547</v>
      </c>
      <c r="N110" s="6">
        <v>17623.1969495755</v>
      </c>
      <c r="O110" s="10"/>
      <c r="P110" s="6">
        <v>445.584</v>
      </c>
      <c r="Q110" s="6">
        <v>51139.992</v>
      </c>
      <c r="R110" s="6">
        <v>70492.792</v>
      </c>
      <c r="T110" s="15">
        <v>261.112224</v>
      </c>
      <c r="U110" s="6">
        <v>29968.035312</v>
      </c>
      <c r="V110" s="6">
        <v>41308.776112</v>
      </c>
      <c r="X110" s="6">
        <v>65.278</v>
      </c>
      <c r="Y110" s="6">
        <v>7492.008</v>
      </c>
      <c r="Z110" s="6">
        <v>10327.193</v>
      </c>
      <c r="AB110" s="6">
        <f t="shared" si="3"/>
        <v>0.32639022400000006</v>
      </c>
      <c r="AC110" s="6">
        <f t="shared" si="4"/>
        <v>37.460043312</v>
      </c>
      <c r="AD110" s="6">
        <f t="shared" si="4"/>
        <v>51.635969112</v>
      </c>
    </row>
    <row r="111" spans="1:30" ht="12.75">
      <c r="A111" s="5" t="s">
        <v>108</v>
      </c>
      <c r="B111" t="s">
        <v>108</v>
      </c>
      <c r="C111" t="s">
        <v>135</v>
      </c>
      <c r="G111" s="6">
        <v>419</v>
      </c>
      <c r="H111" s="6">
        <v>419</v>
      </c>
      <c r="I111" s="6">
        <v>419</v>
      </c>
      <c r="L111" s="6">
        <v>36170</v>
      </c>
      <c r="M111" s="6">
        <v>31995</v>
      </c>
      <c r="N111" s="6">
        <v>34823.01</v>
      </c>
      <c r="O111" s="10"/>
      <c r="P111" s="6">
        <v>105353.565498022</v>
      </c>
      <c r="Q111" s="6">
        <v>86927.8858468471</v>
      </c>
      <c r="R111" s="6">
        <v>95112.494543679</v>
      </c>
      <c r="T111" s="15">
        <v>21492.1273615965</v>
      </c>
      <c r="U111" s="6">
        <v>17733.2887127568</v>
      </c>
      <c r="V111" s="6">
        <v>19402.9488869105</v>
      </c>
      <c r="X111" s="6">
        <v>21195.62</v>
      </c>
      <c r="Y111" s="6">
        <v>18749.07</v>
      </c>
      <c r="Z111" s="6">
        <v>20406.284</v>
      </c>
      <c r="AB111" s="6">
        <f t="shared" si="3"/>
        <v>42.6877473615965</v>
      </c>
      <c r="AC111" s="6">
        <f t="shared" si="4"/>
        <v>36.482358712756806</v>
      </c>
      <c r="AD111" s="6">
        <f t="shared" si="4"/>
        <v>39.80923288691049</v>
      </c>
    </row>
    <row r="112" spans="1:30" ht="12.75">
      <c r="A112" s="5" t="s">
        <v>109</v>
      </c>
      <c r="B112" t="s">
        <v>109</v>
      </c>
      <c r="C112" t="s">
        <v>140</v>
      </c>
      <c r="D112" t="s">
        <v>131</v>
      </c>
      <c r="E112" s="14" t="s">
        <v>132</v>
      </c>
      <c r="G112" s="6">
        <v>0</v>
      </c>
      <c r="H112" s="6">
        <v>0</v>
      </c>
      <c r="I112" s="6">
        <v>1273</v>
      </c>
      <c r="L112" s="6">
        <v>9044.01</v>
      </c>
      <c r="M112" s="6">
        <v>41314</v>
      </c>
      <c r="N112" s="6">
        <v>39629.01</v>
      </c>
      <c r="O112" s="10"/>
      <c r="P112" s="6">
        <v>0</v>
      </c>
      <c r="Q112" s="6">
        <v>131249.004436527</v>
      </c>
      <c r="R112" s="6">
        <v>133767.157340938</v>
      </c>
      <c r="T112" s="15">
        <v>0</v>
      </c>
      <c r="U112" s="6">
        <v>26774.7969050516</v>
      </c>
      <c r="V112" s="6">
        <v>27288.5000975515</v>
      </c>
      <c r="X112" s="6">
        <v>5299.79</v>
      </c>
      <c r="Y112" s="6">
        <v>24210.004</v>
      </c>
      <c r="Z112" s="6">
        <v>23222.6</v>
      </c>
      <c r="AB112" s="6">
        <f t="shared" si="3"/>
        <v>5.29979</v>
      </c>
      <c r="AC112" s="6">
        <f t="shared" si="4"/>
        <v>50.9848009050516</v>
      </c>
      <c r="AD112" s="6">
        <f t="shared" si="4"/>
        <v>50.5111000975515</v>
      </c>
    </row>
    <row r="113" spans="1:30" ht="12.75">
      <c r="A113" s="5" t="s">
        <v>110</v>
      </c>
      <c r="B113" t="s">
        <v>110</v>
      </c>
      <c r="C113" t="s">
        <v>129</v>
      </c>
      <c r="G113" s="6">
        <v>2026</v>
      </c>
      <c r="H113" s="6">
        <v>2026</v>
      </c>
      <c r="I113" s="6">
        <v>2026</v>
      </c>
      <c r="L113" s="6">
        <v>33220</v>
      </c>
      <c r="M113" s="6">
        <v>31934</v>
      </c>
      <c r="N113" s="6">
        <v>86413.03</v>
      </c>
      <c r="O113" s="10"/>
      <c r="P113" s="6">
        <v>360645.37042441</v>
      </c>
      <c r="Q113" s="6">
        <v>414627.538570906</v>
      </c>
      <c r="R113" s="6">
        <v>519952.299205458</v>
      </c>
      <c r="T113" s="15">
        <v>73571.6555665796</v>
      </c>
      <c r="U113" s="6">
        <v>84584.0178684647</v>
      </c>
      <c r="V113" s="6">
        <v>106070.269037914</v>
      </c>
      <c r="X113" s="6">
        <v>19466.92</v>
      </c>
      <c r="Y113" s="6">
        <v>18713.324</v>
      </c>
      <c r="Z113" s="6">
        <v>50638.036</v>
      </c>
      <c r="AB113" s="6">
        <f t="shared" si="3"/>
        <v>93.0385755665796</v>
      </c>
      <c r="AC113" s="6">
        <f t="shared" si="4"/>
        <v>103.29734186846468</v>
      </c>
      <c r="AD113" s="6">
        <f t="shared" si="4"/>
        <v>156.708305037914</v>
      </c>
    </row>
    <row r="114" spans="1:30" ht="12.75">
      <c r="A114" s="5" t="s">
        <v>111</v>
      </c>
      <c r="B114" t="s">
        <v>111</v>
      </c>
      <c r="C114" t="s">
        <v>133</v>
      </c>
      <c r="G114" s="6">
        <v>428</v>
      </c>
      <c r="H114" s="6">
        <v>428</v>
      </c>
      <c r="I114" s="6">
        <v>428</v>
      </c>
      <c r="L114" s="6">
        <v>18484.01</v>
      </c>
      <c r="M114" s="6">
        <v>15290.02</v>
      </c>
      <c r="N114" s="6">
        <v>15271.99</v>
      </c>
      <c r="O114" s="10"/>
      <c r="P114" s="6">
        <v>60172.912492622</v>
      </c>
      <c r="Q114" s="6">
        <v>47657.3683216528</v>
      </c>
      <c r="R114" s="6">
        <v>57193.3094426324</v>
      </c>
      <c r="T114" s="15">
        <v>12275.2741484949</v>
      </c>
      <c r="U114" s="6">
        <v>9722.10313761717</v>
      </c>
      <c r="V114" s="6">
        <v>11667.435126297</v>
      </c>
      <c r="X114" s="6">
        <v>10831.63</v>
      </c>
      <c r="Y114" s="6">
        <v>8959.952</v>
      </c>
      <c r="Z114" s="6">
        <v>8949.386</v>
      </c>
      <c r="AB114" s="6">
        <f t="shared" si="3"/>
        <v>23.1069041484949</v>
      </c>
      <c r="AC114" s="6">
        <f t="shared" si="4"/>
        <v>18.682055137617173</v>
      </c>
      <c r="AD114" s="6">
        <f t="shared" si="4"/>
        <v>20.616821126297</v>
      </c>
    </row>
    <row r="115" spans="1:30" ht="12.75">
      <c r="A115" s="5" t="s">
        <v>112</v>
      </c>
      <c r="B115" t="s">
        <v>112</v>
      </c>
      <c r="C115" t="s">
        <v>140</v>
      </c>
      <c r="G115" s="6">
        <v>1227</v>
      </c>
      <c r="H115" s="6">
        <v>1227</v>
      </c>
      <c r="I115" s="6">
        <v>1227</v>
      </c>
      <c r="L115" s="6">
        <v>0</v>
      </c>
      <c r="M115" s="6">
        <v>0</v>
      </c>
      <c r="N115" s="6">
        <v>0</v>
      </c>
      <c r="O115" s="10"/>
      <c r="P115" s="6">
        <v>66915.09</v>
      </c>
      <c r="Q115" s="6">
        <v>54082.49</v>
      </c>
      <c r="R115" s="6">
        <v>51744</v>
      </c>
      <c r="T115" s="15">
        <v>13650.67836</v>
      </c>
      <c r="U115" s="6">
        <v>11032.82796</v>
      </c>
      <c r="V115" s="6">
        <v>10555.776</v>
      </c>
      <c r="X115" s="6">
        <v>0</v>
      </c>
      <c r="Y115" s="6">
        <v>0</v>
      </c>
      <c r="Z115" s="6">
        <v>0</v>
      </c>
      <c r="AB115" s="6">
        <f t="shared" si="3"/>
        <v>13.65067836</v>
      </c>
      <c r="AC115" s="6">
        <f t="shared" si="4"/>
        <v>11.03282796</v>
      </c>
      <c r="AD115" s="6">
        <f t="shared" si="4"/>
        <v>10.555776</v>
      </c>
    </row>
    <row r="116" spans="1:30" ht="12.75">
      <c r="A116" s="5" t="s">
        <v>113</v>
      </c>
      <c r="B116" t="s">
        <v>113</v>
      </c>
      <c r="C116" t="s">
        <v>128</v>
      </c>
      <c r="G116" s="6">
        <v>940</v>
      </c>
      <c r="H116" s="6">
        <v>940</v>
      </c>
      <c r="I116" s="6">
        <v>940</v>
      </c>
      <c r="L116" s="6">
        <v>83995</v>
      </c>
      <c r="M116" s="6">
        <v>79039.01</v>
      </c>
      <c r="N116" s="6">
        <v>81600.99</v>
      </c>
      <c r="O116" s="10"/>
      <c r="P116" s="6">
        <v>248999.197634944</v>
      </c>
      <c r="Q116" s="6">
        <v>190707.795998553</v>
      </c>
      <c r="R116" s="6">
        <v>222255.526009847</v>
      </c>
      <c r="T116" s="15">
        <v>24882.0061521537</v>
      </c>
      <c r="U116" s="6">
        <v>19057.0596145316</v>
      </c>
      <c r="V116" s="6">
        <v>22209.562994797</v>
      </c>
      <c r="X116" s="6">
        <v>49221.07</v>
      </c>
      <c r="Y116" s="6">
        <v>46316.86</v>
      </c>
      <c r="Z116" s="6">
        <v>47818.18</v>
      </c>
      <c r="AB116" s="6">
        <f t="shared" si="3"/>
        <v>74.10307615215369</v>
      </c>
      <c r="AC116" s="6">
        <f t="shared" si="4"/>
        <v>65.3739196145316</v>
      </c>
      <c r="AD116" s="6">
        <f t="shared" si="4"/>
        <v>70.02774299479701</v>
      </c>
    </row>
    <row r="117" spans="1:30" ht="12.75">
      <c r="A117" s="5" t="s">
        <v>114</v>
      </c>
      <c r="B117" t="s">
        <v>114</v>
      </c>
      <c r="C117" t="s">
        <v>140</v>
      </c>
      <c r="G117" s="6">
        <v>2573</v>
      </c>
      <c r="H117" s="6">
        <v>2573</v>
      </c>
      <c r="I117" s="6">
        <v>2573</v>
      </c>
      <c r="L117" s="6">
        <v>573783.99</v>
      </c>
      <c r="M117" s="6">
        <v>577912.99</v>
      </c>
      <c r="N117" s="6">
        <v>542066.99</v>
      </c>
      <c r="O117" s="10"/>
      <c r="P117" s="6">
        <v>163727.08</v>
      </c>
      <c r="Q117" s="6">
        <v>155218.58</v>
      </c>
      <c r="R117" s="6">
        <v>74085</v>
      </c>
      <c r="T117" s="15">
        <v>33400.32432</v>
      </c>
      <c r="U117" s="6">
        <v>31664.59032</v>
      </c>
      <c r="V117" s="6">
        <v>15113.34</v>
      </c>
      <c r="X117" s="6">
        <v>336237.418</v>
      </c>
      <c r="Y117" s="6">
        <v>338657.012</v>
      </c>
      <c r="Z117" s="6">
        <v>317651.256</v>
      </c>
      <c r="AB117" s="6">
        <f t="shared" si="3"/>
        <v>369.63774232000003</v>
      </c>
      <c r="AC117" s="6">
        <f t="shared" si="4"/>
        <v>370.32160232</v>
      </c>
      <c r="AD117" s="6">
        <f t="shared" si="4"/>
        <v>332.76459600000004</v>
      </c>
    </row>
    <row r="118" spans="1:30" ht="12.75">
      <c r="A118" s="5" t="s">
        <v>115</v>
      </c>
      <c r="B118" t="s">
        <v>115</v>
      </c>
      <c r="C118" t="s">
        <v>140</v>
      </c>
      <c r="E118" s="14"/>
      <c r="G118" s="6">
        <v>681</v>
      </c>
      <c r="H118" s="6">
        <v>681</v>
      </c>
      <c r="I118" s="6">
        <v>681</v>
      </c>
      <c r="L118" s="6">
        <v>0</v>
      </c>
      <c r="M118" s="6">
        <v>0</v>
      </c>
      <c r="N118" s="6">
        <v>0</v>
      </c>
      <c r="O118" s="10"/>
      <c r="P118" s="6">
        <v>104400.34</v>
      </c>
      <c r="Q118" s="6">
        <v>84833.32</v>
      </c>
      <c r="R118" s="6">
        <v>70675</v>
      </c>
      <c r="T118" s="15">
        <v>21297.66936</v>
      </c>
      <c r="U118" s="6">
        <v>17305.99728</v>
      </c>
      <c r="V118" s="6">
        <v>14417.7</v>
      </c>
      <c r="X118" s="6">
        <v>0</v>
      </c>
      <c r="Y118" s="6">
        <v>0</v>
      </c>
      <c r="Z118" s="6">
        <v>0</v>
      </c>
      <c r="AB118" s="6">
        <f t="shared" si="3"/>
        <v>21.29766936</v>
      </c>
      <c r="AC118" s="6">
        <f t="shared" si="4"/>
        <v>17.30599728</v>
      </c>
      <c r="AD118" s="6">
        <f t="shared" si="4"/>
        <v>14.4177</v>
      </c>
    </row>
    <row r="119" spans="1:30" ht="12.75">
      <c r="A119" s="5" t="s">
        <v>116</v>
      </c>
      <c r="B119" t="s">
        <v>116</v>
      </c>
      <c r="C119" t="s">
        <v>140</v>
      </c>
      <c r="G119" s="6">
        <v>2077</v>
      </c>
      <c r="H119" s="6">
        <v>2077</v>
      </c>
      <c r="I119" s="6">
        <v>2077</v>
      </c>
      <c r="L119" s="6">
        <v>0</v>
      </c>
      <c r="M119" s="6">
        <v>0</v>
      </c>
      <c r="N119" s="6">
        <v>0</v>
      </c>
      <c r="O119" s="10"/>
      <c r="P119" s="6">
        <v>1146044.03392327</v>
      </c>
      <c r="Q119" s="6">
        <v>1049824.27105198</v>
      </c>
      <c r="R119" s="6">
        <v>1119149.47086136</v>
      </c>
      <c r="T119" s="15">
        <v>233792.982920347</v>
      </c>
      <c r="U119" s="6">
        <v>214164.151294603</v>
      </c>
      <c r="V119" s="6">
        <v>228306.492055718</v>
      </c>
      <c r="X119" s="6">
        <v>0</v>
      </c>
      <c r="Y119" s="6">
        <v>0</v>
      </c>
      <c r="Z119" s="6">
        <v>0</v>
      </c>
      <c r="AB119" s="6">
        <f t="shared" si="3"/>
        <v>233.79298292034701</v>
      </c>
      <c r="AC119" s="6">
        <f t="shared" si="4"/>
        <v>214.16415129460302</v>
      </c>
      <c r="AD119" s="6">
        <f t="shared" si="4"/>
        <v>228.306492055718</v>
      </c>
    </row>
    <row r="120" spans="1:30" ht="12.75">
      <c r="A120" s="5" t="s">
        <v>117</v>
      </c>
      <c r="B120" t="s">
        <v>117</v>
      </c>
      <c r="C120" t="s">
        <v>140</v>
      </c>
      <c r="G120" s="6">
        <v>131</v>
      </c>
      <c r="H120" s="6">
        <v>131</v>
      </c>
      <c r="I120" s="6">
        <v>131</v>
      </c>
      <c r="L120" s="6">
        <v>2706.40383868575</v>
      </c>
      <c r="M120" s="6">
        <v>2716.19983810186</v>
      </c>
      <c r="N120" s="6">
        <v>3059.60181763351</v>
      </c>
      <c r="O120" s="10"/>
      <c r="P120" s="6">
        <v>10825.616</v>
      </c>
      <c r="Q120" s="6">
        <v>10864.8001618981</v>
      </c>
      <c r="R120" s="6">
        <v>12238.408</v>
      </c>
      <c r="T120" s="15">
        <v>6343.810976</v>
      </c>
      <c r="U120" s="6">
        <v>6366.7728948723</v>
      </c>
      <c r="V120" s="6">
        <v>7171.707088</v>
      </c>
      <c r="X120" s="6">
        <v>1585.953</v>
      </c>
      <c r="Y120" s="6">
        <v>1591.693</v>
      </c>
      <c r="Z120" s="6">
        <v>1792.927</v>
      </c>
      <c r="AB120" s="6">
        <f t="shared" si="3"/>
        <v>7.929763976</v>
      </c>
      <c r="AC120" s="6">
        <f aca="true" t="shared" si="5" ref="AC120:AD122">(U120+Y120)/1000</f>
        <v>7.9584658948723</v>
      </c>
      <c r="AD120" s="6">
        <f t="shared" si="5"/>
        <v>8.964634088</v>
      </c>
    </row>
    <row r="121" spans="1:30" ht="12.75">
      <c r="A121" s="5" t="s">
        <v>118</v>
      </c>
      <c r="B121" t="s">
        <v>118</v>
      </c>
      <c r="C121" t="s">
        <v>135</v>
      </c>
      <c r="G121" s="6">
        <v>878</v>
      </c>
      <c r="H121" s="6">
        <v>878</v>
      </c>
      <c r="I121" s="6">
        <v>878</v>
      </c>
      <c r="L121" s="6">
        <v>36848.99</v>
      </c>
      <c r="M121" s="6">
        <v>33548.01</v>
      </c>
      <c r="N121" s="6">
        <v>32315.99</v>
      </c>
      <c r="O121" s="10"/>
      <c r="P121" s="6">
        <v>228455.453212474</v>
      </c>
      <c r="Q121" s="6">
        <v>128679.471765651</v>
      </c>
      <c r="R121" s="6">
        <v>249188.649104607</v>
      </c>
      <c r="T121" s="15">
        <v>46604.9124553446</v>
      </c>
      <c r="U121" s="6">
        <v>26250.6122401929</v>
      </c>
      <c r="V121" s="6">
        <v>50834.4844173398</v>
      </c>
      <c r="X121" s="6">
        <v>21593.508</v>
      </c>
      <c r="Y121" s="6">
        <v>19659.134</v>
      </c>
      <c r="Z121" s="6">
        <v>18937.17</v>
      </c>
      <c r="AB121" s="6">
        <f t="shared" si="3"/>
        <v>68.1984204553446</v>
      </c>
      <c r="AC121" s="6">
        <f t="shared" si="5"/>
        <v>45.909746240192895</v>
      </c>
      <c r="AD121" s="6">
        <f t="shared" si="5"/>
        <v>69.7716544173398</v>
      </c>
    </row>
    <row r="122" spans="7:31" ht="12.75">
      <c r="G122" s="6">
        <f>SUM(G7:G121)</f>
        <v>165243</v>
      </c>
      <c r="H122" s="6">
        <f>SUM(H7:H121)</f>
        <v>165706</v>
      </c>
      <c r="I122" s="6">
        <f>SUM(I7:I121)</f>
        <v>171370</v>
      </c>
      <c r="L122" s="15">
        <f>SUM(L6:L121)</f>
        <v>7092504.958562065</v>
      </c>
      <c r="M122" s="6">
        <f>SUM(M6:M121)</f>
        <v>7042707.873759022</v>
      </c>
      <c r="N122" s="6">
        <f>SUM(N6:N121)</f>
        <v>7010099.951632758</v>
      </c>
      <c r="P122" s="15">
        <f>SUM(P6:P121)</f>
        <v>28756923.07516586</v>
      </c>
      <c r="Q122" s="6">
        <f>SUM(Q6:Q121)</f>
        <v>26839371.461513713</v>
      </c>
      <c r="R122" s="6">
        <f>SUM(R6:R121)</f>
        <v>27744114.44507917</v>
      </c>
      <c r="T122" s="15">
        <f>SUM(T6:T121)</f>
        <v>4696995.029212317</v>
      </c>
      <c r="U122" s="15">
        <f>SUM(U6:U121)</f>
        <v>4402280.8970934255</v>
      </c>
      <c r="V122" s="15">
        <f>SUM(V6:V121)</f>
        <v>4547654.38678775</v>
      </c>
      <c r="X122" s="6">
        <f>SUM(X6:X121)</f>
        <v>4156207.9050000003</v>
      </c>
      <c r="Y122" s="6">
        <f>SUM(Y6:Y121)</f>
        <v>4127026.8159999987</v>
      </c>
      <c r="Z122" s="6">
        <f>SUM(Z6:Z121)</f>
        <v>4107918.5689999987</v>
      </c>
      <c r="AB122" s="6">
        <f t="shared" si="3"/>
        <v>8853.202934212317</v>
      </c>
      <c r="AC122" s="6">
        <f t="shared" si="5"/>
        <v>8529.307713093423</v>
      </c>
      <c r="AD122" s="6">
        <f t="shared" si="5"/>
        <v>8655.572955787748</v>
      </c>
      <c r="AE122" s="19">
        <f>(AB122-AD122)/AB122*100</f>
        <v>2.2322992016917187</v>
      </c>
    </row>
    <row r="124" spans="1:30" ht="12.75">
      <c r="A124" s="5" t="s">
        <v>170</v>
      </c>
      <c r="AB124">
        <v>149</v>
      </c>
      <c r="AC124">
        <v>158</v>
      </c>
      <c r="AD124">
        <v>152</v>
      </c>
    </row>
    <row r="125" spans="1:30" ht="12.75">
      <c r="A125" s="5" t="s">
        <v>171</v>
      </c>
      <c r="G125" s="6">
        <f>I122-G122</f>
        <v>6127</v>
      </c>
      <c r="AB125">
        <f>161+324</f>
        <v>485</v>
      </c>
      <c r="AC125">
        <f>161+324</f>
        <v>485</v>
      </c>
      <c r="AD125">
        <f>183+288</f>
        <v>471</v>
      </c>
    </row>
    <row r="139" ht="12.75">
      <c r="AD139" s="18"/>
    </row>
    <row r="140" ht="12.75">
      <c r="AD140" s="18"/>
    </row>
    <row r="141" ht="12.75">
      <c r="AD141" s="18"/>
    </row>
  </sheetData>
  <sheetProtection/>
  <autoFilter ref="A5:AE12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1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A1" sqref="A1:T16384"/>
    </sheetView>
  </sheetViews>
  <sheetFormatPr defaultColWidth="9.140625" defaultRowHeight="12.75"/>
  <cols>
    <col min="1" max="1" width="32.8515625" style="14" customWidth="1"/>
    <col min="2" max="2" width="16.421875" style="0" customWidth="1"/>
    <col min="20" max="20" width="9.140625" style="14" customWidth="1"/>
  </cols>
  <sheetData>
    <row r="1" spans="4:28" ht="12.75">
      <c r="D1" t="s">
        <v>123</v>
      </c>
      <c r="F1" s="16"/>
      <c r="G1" t="s">
        <v>124</v>
      </c>
      <c r="K1" s="16"/>
      <c r="L1" s="6" t="s">
        <v>121</v>
      </c>
      <c r="M1" s="6"/>
      <c r="N1" s="6"/>
      <c r="O1" s="9"/>
      <c r="P1" s="7" t="s">
        <v>119</v>
      </c>
      <c r="Q1" s="6"/>
      <c r="R1" s="6"/>
      <c r="S1" s="9"/>
      <c r="T1" s="15" t="s">
        <v>120</v>
      </c>
      <c r="U1" s="6"/>
      <c r="V1" s="6"/>
      <c r="W1" s="13"/>
      <c r="X1" s="6" t="s">
        <v>122</v>
      </c>
      <c r="Y1" s="6"/>
      <c r="Z1" s="6"/>
      <c r="AA1" s="9"/>
      <c r="AB1" t="s">
        <v>143</v>
      </c>
    </row>
    <row r="2" spans="2:31" ht="12.75">
      <c r="B2" t="s">
        <v>125</v>
      </c>
      <c r="C2" t="s">
        <v>126</v>
      </c>
      <c r="D2" t="s">
        <v>127</v>
      </c>
      <c r="E2" t="s">
        <v>127</v>
      </c>
      <c r="F2" s="16"/>
      <c r="G2" s="1">
        <v>2007</v>
      </c>
      <c r="H2" s="1">
        <v>2008</v>
      </c>
      <c r="I2" s="1">
        <v>2009</v>
      </c>
      <c r="K2" s="16"/>
      <c r="L2" s="11">
        <v>2007</v>
      </c>
      <c r="M2" s="11">
        <v>2008</v>
      </c>
      <c r="N2" s="11">
        <v>2009</v>
      </c>
      <c r="O2" s="12"/>
      <c r="P2" s="11">
        <v>2007</v>
      </c>
      <c r="Q2" s="11">
        <v>2008</v>
      </c>
      <c r="R2" s="11">
        <v>2009</v>
      </c>
      <c r="S2" s="12"/>
      <c r="T2" s="83">
        <v>2007</v>
      </c>
      <c r="U2" s="17">
        <v>2008</v>
      </c>
      <c r="V2" s="17">
        <v>2009</v>
      </c>
      <c r="W2" s="12"/>
      <c r="X2" s="11">
        <v>2007</v>
      </c>
      <c r="Y2" s="11">
        <v>2008</v>
      </c>
      <c r="Z2" s="11">
        <v>2009</v>
      </c>
      <c r="AA2" s="12"/>
      <c r="AB2" s="11">
        <v>2007</v>
      </c>
      <c r="AC2" s="11">
        <v>2008</v>
      </c>
      <c r="AD2" s="11">
        <v>2009</v>
      </c>
      <c r="AE2" s="20" t="s">
        <v>144</v>
      </c>
    </row>
    <row r="3" spans="1:31" ht="12.75">
      <c r="A3" t="s">
        <v>193</v>
      </c>
      <c r="F3" s="16"/>
      <c r="G3" s="1"/>
      <c r="H3" s="1"/>
      <c r="I3" s="1"/>
      <c r="K3" s="16"/>
      <c r="L3" s="11"/>
      <c r="M3" s="11"/>
      <c r="N3" s="11"/>
      <c r="O3" s="12"/>
      <c r="P3" s="11"/>
      <c r="Q3" s="11"/>
      <c r="R3" s="11"/>
      <c r="S3" s="12"/>
      <c r="T3" s="83"/>
      <c r="U3" s="17"/>
      <c r="V3" s="17"/>
      <c r="W3" s="12"/>
      <c r="X3" s="11"/>
      <c r="Y3" s="11"/>
      <c r="Z3" s="11"/>
      <c r="AA3" s="12"/>
      <c r="AB3" s="11"/>
      <c r="AC3" s="11"/>
      <c r="AD3" s="11"/>
      <c r="AE3" s="20"/>
    </row>
    <row r="4" spans="1:30" ht="12.75">
      <c r="A4" s="55" t="s">
        <v>12</v>
      </c>
      <c r="B4" t="s">
        <v>12</v>
      </c>
      <c r="C4" t="s">
        <v>138</v>
      </c>
      <c r="D4" t="s">
        <v>131</v>
      </c>
      <c r="F4" s="16"/>
      <c r="G4" s="6">
        <v>943</v>
      </c>
      <c r="H4" s="39">
        <v>943</v>
      </c>
      <c r="I4" s="6">
        <v>943</v>
      </c>
      <c r="K4" s="16"/>
      <c r="L4" s="6">
        <v>24454.98</v>
      </c>
      <c r="M4" s="6">
        <v>24535.98</v>
      </c>
      <c r="N4" s="6">
        <v>25223.97</v>
      </c>
      <c r="O4" s="10"/>
      <c r="P4" s="6">
        <v>56487.8843507592</v>
      </c>
      <c r="Q4" s="6">
        <v>125000.160605839</v>
      </c>
      <c r="R4" s="6">
        <v>134890.801186968</v>
      </c>
      <c r="S4" s="9"/>
      <c r="T4" s="15">
        <v>11523.5284075549</v>
      </c>
      <c r="U4" s="6">
        <v>25500.0327635911</v>
      </c>
      <c r="V4" s="6">
        <v>27517.7234421415</v>
      </c>
      <c r="W4" s="13"/>
      <c r="X4" s="6">
        <v>14330.618</v>
      </c>
      <c r="Y4" s="6">
        <v>14378.084</v>
      </c>
      <c r="Z4" s="6">
        <v>14781.246</v>
      </c>
      <c r="AA4" s="9"/>
      <c r="AB4" s="6">
        <v>25.8541464075549</v>
      </c>
      <c r="AC4" s="6">
        <v>39.8781167635911</v>
      </c>
      <c r="AD4" s="6">
        <v>42.298969442141505</v>
      </c>
    </row>
    <row r="5" spans="1:30" ht="12.75">
      <c r="A5" s="55" t="s">
        <v>42</v>
      </c>
      <c r="B5" t="s">
        <v>42</v>
      </c>
      <c r="C5" t="s">
        <v>138</v>
      </c>
      <c r="D5" t="s">
        <v>131</v>
      </c>
      <c r="F5" s="16"/>
      <c r="G5" s="6">
        <v>135</v>
      </c>
      <c r="H5" s="39">
        <v>135</v>
      </c>
      <c r="I5" s="6">
        <v>135</v>
      </c>
      <c r="K5" s="16"/>
      <c r="L5" s="6">
        <v>3928.01</v>
      </c>
      <c r="M5" s="6">
        <v>4684.01</v>
      </c>
      <c r="N5" s="6">
        <v>4825.98</v>
      </c>
      <c r="O5" s="10"/>
      <c r="P5" s="6">
        <v>29755</v>
      </c>
      <c r="Q5" s="6">
        <v>31372</v>
      </c>
      <c r="R5" s="6">
        <v>34562</v>
      </c>
      <c r="S5" s="9"/>
      <c r="T5" s="15">
        <v>6070.02</v>
      </c>
      <c r="U5" s="6">
        <v>6399.888</v>
      </c>
      <c r="V5" s="6">
        <v>7050.648</v>
      </c>
      <c r="W5" s="13"/>
      <c r="X5" s="6">
        <v>2301.814</v>
      </c>
      <c r="Y5" s="6">
        <v>2744.83</v>
      </c>
      <c r="Z5" s="6">
        <v>2828.024</v>
      </c>
      <c r="AA5" s="9"/>
      <c r="AB5" s="6">
        <v>8.371834000000002</v>
      </c>
      <c r="AC5" s="6">
        <v>9.144718000000001</v>
      </c>
      <c r="AD5" s="6">
        <v>9.878672</v>
      </c>
    </row>
    <row r="6" spans="1:30" ht="12.75">
      <c r="A6" s="55" t="s">
        <v>52</v>
      </c>
      <c r="B6" t="s">
        <v>52</v>
      </c>
      <c r="C6" t="s">
        <v>138</v>
      </c>
      <c r="E6" s="15" t="s">
        <v>139</v>
      </c>
      <c r="F6" s="16"/>
      <c r="G6" s="6">
        <v>178</v>
      </c>
      <c r="H6" s="6">
        <v>178</v>
      </c>
      <c r="I6" s="6">
        <v>178</v>
      </c>
      <c r="K6" s="16"/>
      <c r="L6" s="6">
        <v>3246.02</v>
      </c>
      <c r="M6" s="6">
        <v>4421</v>
      </c>
      <c r="N6" s="6">
        <v>4520</v>
      </c>
      <c r="O6" s="10"/>
      <c r="P6" s="6">
        <v>60269.8686051206</v>
      </c>
      <c r="Q6" s="6">
        <v>42894.9859233919</v>
      </c>
      <c r="R6" s="6">
        <v>63066.1541929979</v>
      </c>
      <c r="S6" s="9"/>
      <c r="T6" s="15">
        <v>16031.7850489621</v>
      </c>
      <c r="U6" s="6">
        <v>11410.0662556222</v>
      </c>
      <c r="V6" s="6">
        <v>16775.5970153374</v>
      </c>
      <c r="W6" s="13"/>
      <c r="X6" s="6">
        <v>1902.168</v>
      </c>
      <c r="Y6" s="6">
        <v>2590.706</v>
      </c>
      <c r="Z6" s="6">
        <v>2648.72</v>
      </c>
      <c r="AA6" s="9"/>
      <c r="AB6" s="6">
        <v>17.9339530489621</v>
      </c>
      <c r="AC6" s="6">
        <v>14.0007722556222</v>
      </c>
      <c r="AD6" s="6">
        <v>19.4243170153374</v>
      </c>
    </row>
    <row r="7" spans="1:30" ht="12.75">
      <c r="A7" s="55" t="s">
        <v>56</v>
      </c>
      <c r="B7" t="s">
        <v>56</v>
      </c>
      <c r="C7" t="s">
        <v>138</v>
      </c>
      <c r="F7" s="16"/>
      <c r="G7" s="6">
        <v>159</v>
      </c>
      <c r="H7" s="6">
        <v>159</v>
      </c>
      <c r="I7" s="6">
        <v>159</v>
      </c>
      <c r="K7" s="16"/>
      <c r="L7" s="6">
        <v>4114.99</v>
      </c>
      <c r="M7" s="6">
        <v>7440</v>
      </c>
      <c r="N7" s="6">
        <v>9244</v>
      </c>
      <c r="O7" s="10"/>
      <c r="P7" s="6">
        <v>52066.4353804356</v>
      </c>
      <c r="Q7" s="6">
        <v>40455.2635109549</v>
      </c>
      <c r="R7" s="6">
        <v>50367.0437631641</v>
      </c>
      <c r="S7" s="9"/>
      <c r="T7" s="15">
        <v>10621.5528176089</v>
      </c>
      <c r="U7" s="6">
        <v>8252.8737562348</v>
      </c>
      <c r="V7" s="6">
        <v>10274.8769276855</v>
      </c>
      <c r="W7" s="13"/>
      <c r="X7" s="6">
        <v>2411.384</v>
      </c>
      <c r="Y7" s="6">
        <v>4359.84</v>
      </c>
      <c r="Z7" s="6">
        <v>5416.984</v>
      </c>
      <c r="AA7" s="9"/>
      <c r="AB7" s="6">
        <v>13.032936817608899</v>
      </c>
      <c r="AC7" s="6">
        <v>12.6127137562348</v>
      </c>
      <c r="AD7" s="6">
        <v>15.6918609276855</v>
      </c>
    </row>
    <row r="8" spans="1:30" ht="12.75">
      <c r="A8" s="55" t="s">
        <v>58</v>
      </c>
      <c r="B8" t="s">
        <v>58</v>
      </c>
      <c r="C8" t="s">
        <v>138</v>
      </c>
      <c r="F8" s="16"/>
      <c r="G8" s="6">
        <v>725</v>
      </c>
      <c r="H8" s="6">
        <v>725</v>
      </c>
      <c r="I8" s="6">
        <v>725</v>
      </c>
      <c r="K8" s="16"/>
      <c r="L8" s="6">
        <v>36707.99</v>
      </c>
      <c r="M8" s="6">
        <v>34513.03</v>
      </c>
      <c r="N8" s="6">
        <v>34934</v>
      </c>
      <c r="O8" s="10"/>
      <c r="P8" s="6">
        <v>142882.748543531</v>
      </c>
      <c r="Q8" s="6">
        <v>131672.323576481</v>
      </c>
      <c r="R8" s="6">
        <v>155125.332248596</v>
      </c>
      <c r="S8" s="9"/>
      <c r="T8" s="15">
        <v>29148.0807028804</v>
      </c>
      <c r="U8" s="6">
        <v>26861.1540096021</v>
      </c>
      <c r="V8" s="6">
        <v>31645.5677787136</v>
      </c>
      <c r="W8" s="13"/>
      <c r="X8" s="6">
        <v>21510.882</v>
      </c>
      <c r="Y8" s="6">
        <v>20224.636</v>
      </c>
      <c r="Z8" s="6">
        <v>20471.324</v>
      </c>
      <c r="AA8" s="9"/>
      <c r="AB8" s="6">
        <v>50.6589627028804</v>
      </c>
      <c r="AC8" s="6">
        <v>47.08579000960211</v>
      </c>
      <c r="AD8" s="6">
        <v>52.1168917787136</v>
      </c>
    </row>
    <row r="9" spans="1:30" ht="12.75">
      <c r="A9" s="55" t="s">
        <v>78</v>
      </c>
      <c r="B9" t="s">
        <v>78</v>
      </c>
      <c r="C9" t="s">
        <v>138</v>
      </c>
      <c r="F9" s="16"/>
      <c r="G9" s="6">
        <v>772</v>
      </c>
      <c r="H9" s="6">
        <v>772</v>
      </c>
      <c r="I9" s="6">
        <v>772</v>
      </c>
      <c r="K9" s="16"/>
      <c r="L9" s="6">
        <v>0</v>
      </c>
      <c r="M9" s="6">
        <v>0</v>
      </c>
      <c r="N9" s="6">
        <v>0</v>
      </c>
      <c r="O9" s="10"/>
      <c r="P9" s="6">
        <v>153195.478171176</v>
      </c>
      <c r="Q9" s="6">
        <v>136310.288420552</v>
      </c>
      <c r="R9" s="6">
        <v>148521.618467405</v>
      </c>
      <c r="S9" s="9"/>
      <c r="T9" s="15">
        <v>31251.8775469199</v>
      </c>
      <c r="U9" s="6">
        <v>27807.2988377925</v>
      </c>
      <c r="V9" s="6">
        <v>30298.4101673507</v>
      </c>
      <c r="W9" s="13"/>
      <c r="X9" s="6">
        <v>0</v>
      </c>
      <c r="Y9" s="6">
        <v>0</v>
      </c>
      <c r="Z9" s="6">
        <v>0</v>
      </c>
      <c r="AA9" s="9"/>
      <c r="AB9" s="6">
        <v>31.2518775469199</v>
      </c>
      <c r="AC9" s="6">
        <v>27.807298837792498</v>
      </c>
      <c r="AD9" s="6">
        <v>30.2984101673507</v>
      </c>
    </row>
    <row r="10" spans="1:30" ht="12.75">
      <c r="A10" s="55" t="s">
        <v>79</v>
      </c>
      <c r="B10" t="s">
        <v>79</v>
      </c>
      <c r="C10" t="s">
        <v>138</v>
      </c>
      <c r="F10" s="16"/>
      <c r="G10" s="6">
        <v>2533</v>
      </c>
      <c r="H10" s="6">
        <v>2533</v>
      </c>
      <c r="I10" s="6">
        <v>2533</v>
      </c>
      <c r="K10" s="16"/>
      <c r="L10" s="6">
        <v>336782.01</v>
      </c>
      <c r="M10" s="6">
        <v>353742.01</v>
      </c>
      <c r="N10" s="6">
        <v>320515.01</v>
      </c>
      <c r="O10" s="10"/>
      <c r="P10" s="6">
        <v>355952.133382582</v>
      </c>
      <c r="Q10" s="6">
        <v>338186.611700218</v>
      </c>
      <c r="R10" s="6">
        <v>374446.654067228</v>
      </c>
      <c r="S10" s="9"/>
      <c r="T10" s="15">
        <v>44849.9688062053</v>
      </c>
      <c r="U10" s="6">
        <v>42611.5130742275</v>
      </c>
      <c r="V10" s="6">
        <v>47180.2784124708</v>
      </c>
      <c r="W10" s="13"/>
      <c r="X10" s="6">
        <v>197354.258</v>
      </c>
      <c r="Y10" s="6">
        <v>207292.818</v>
      </c>
      <c r="Z10" s="6">
        <v>187821.796</v>
      </c>
      <c r="AA10" s="9"/>
      <c r="AB10" s="6">
        <v>242.2042268062053</v>
      </c>
      <c r="AC10" s="6">
        <v>249.90433107422749</v>
      </c>
      <c r="AD10" s="6">
        <v>235.0020744124708</v>
      </c>
    </row>
    <row r="11" spans="1:30" ht="12.75">
      <c r="A11" s="55" t="s">
        <v>80</v>
      </c>
      <c r="B11" t="s">
        <v>80</v>
      </c>
      <c r="C11" t="s">
        <v>138</v>
      </c>
      <c r="E11" s="14"/>
      <c r="F11" s="16"/>
      <c r="G11" s="6">
        <v>3576</v>
      </c>
      <c r="H11" s="6">
        <v>3576</v>
      </c>
      <c r="I11" s="6">
        <v>3576</v>
      </c>
      <c r="K11" s="16"/>
      <c r="L11" s="6">
        <v>254531.01</v>
      </c>
      <c r="M11" s="6">
        <v>212722.01</v>
      </c>
      <c r="N11" s="6">
        <v>177959.01</v>
      </c>
      <c r="O11" s="10"/>
      <c r="P11" s="6">
        <v>231638.587414214</v>
      </c>
      <c r="Q11" s="6">
        <v>214041.689624328</v>
      </c>
      <c r="R11" s="6">
        <v>191998.659438209</v>
      </c>
      <c r="S11" s="9"/>
      <c r="T11" s="15">
        <v>47254.2718324997</v>
      </c>
      <c r="U11" s="6">
        <v>43664.5046833629</v>
      </c>
      <c r="V11" s="6">
        <v>39167.7265253946</v>
      </c>
      <c r="W11" s="13"/>
      <c r="X11" s="6">
        <v>149155.172</v>
      </c>
      <c r="Y11" s="6">
        <v>124655.098</v>
      </c>
      <c r="Z11" s="6">
        <v>104283.98</v>
      </c>
      <c r="AA11" s="9"/>
      <c r="AB11" s="6">
        <v>196.40944383249968</v>
      </c>
      <c r="AC11" s="6">
        <v>168.3196026833629</v>
      </c>
      <c r="AD11" s="6">
        <v>143.4517065253946</v>
      </c>
    </row>
    <row r="12" spans="1:30" ht="12.75">
      <c r="A12" s="55" t="s">
        <v>81</v>
      </c>
      <c r="B12" t="s">
        <v>81</v>
      </c>
      <c r="C12" t="s">
        <v>138</v>
      </c>
      <c r="E12" s="14"/>
      <c r="F12" s="16"/>
      <c r="G12" s="6">
        <v>2650</v>
      </c>
      <c r="H12" s="6">
        <v>2650</v>
      </c>
      <c r="I12" s="6">
        <v>2650</v>
      </c>
      <c r="K12" s="16"/>
      <c r="L12" s="6">
        <v>319727</v>
      </c>
      <c r="M12" s="6">
        <v>314262</v>
      </c>
      <c r="N12" s="6">
        <v>284205</v>
      </c>
      <c r="O12" s="10"/>
      <c r="P12" s="6">
        <v>814719.074357679</v>
      </c>
      <c r="Q12" s="6">
        <v>757485.753743659</v>
      </c>
      <c r="R12" s="6">
        <v>847270.233388299</v>
      </c>
      <c r="S12" s="9"/>
      <c r="T12" s="15">
        <v>81413.2945527205</v>
      </c>
      <c r="U12" s="6">
        <v>75694.0799963988</v>
      </c>
      <c r="V12" s="6">
        <v>84666.0686457804</v>
      </c>
      <c r="W12" s="13"/>
      <c r="X12" s="6">
        <v>187360.022</v>
      </c>
      <c r="Y12" s="6">
        <v>184157.532</v>
      </c>
      <c r="Z12" s="6">
        <v>166544.13</v>
      </c>
      <c r="AA12" s="9"/>
      <c r="AB12" s="6">
        <v>268.7733165527205</v>
      </c>
      <c r="AC12" s="6">
        <v>259.8516119963988</v>
      </c>
      <c r="AD12" s="6">
        <v>251.2101986457804</v>
      </c>
    </row>
    <row r="13" spans="1:30" ht="12.75">
      <c r="A13" s="54" t="s">
        <v>190</v>
      </c>
      <c r="G13" s="6">
        <f>SUM(G4:G12)</f>
        <v>11671</v>
      </c>
      <c r="H13" s="6">
        <f>SUM(H4:H12)</f>
        <v>11671</v>
      </c>
      <c r="I13" s="6">
        <f>SUM(I4:I12)</f>
        <v>11671</v>
      </c>
      <c r="J13" s="6">
        <f aca="true" t="shared" si="0" ref="J13:AD13">SUM(J4:J12)</f>
        <v>0</v>
      </c>
      <c r="K13" s="6"/>
      <c r="L13" s="6">
        <f t="shared" si="0"/>
        <v>983492.01</v>
      </c>
      <c r="M13" s="6">
        <f t="shared" si="0"/>
        <v>956320.04</v>
      </c>
      <c r="N13" s="6">
        <f t="shared" si="0"/>
        <v>861426.97</v>
      </c>
      <c r="O13" s="6">
        <f t="shared" si="0"/>
        <v>0</v>
      </c>
      <c r="P13" s="6">
        <f t="shared" si="0"/>
        <v>1896967.2102054972</v>
      </c>
      <c r="Q13" s="6">
        <f t="shared" si="0"/>
        <v>1817419.0771054237</v>
      </c>
      <c r="R13" s="6">
        <f t="shared" si="0"/>
        <v>2000248.496752867</v>
      </c>
      <c r="S13" s="6">
        <f t="shared" si="0"/>
        <v>0</v>
      </c>
      <c r="T13" s="15">
        <f t="shared" si="0"/>
        <v>278164.37971535174</v>
      </c>
      <c r="U13" s="6">
        <f t="shared" si="0"/>
        <v>268201.41137683194</v>
      </c>
      <c r="V13" s="6">
        <f t="shared" si="0"/>
        <v>294576.8969148745</v>
      </c>
      <c r="W13" s="6">
        <f t="shared" si="0"/>
        <v>0</v>
      </c>
      <c r="X13" s="6">
        <f t="shared" si="0"/>
        <v>576326.318</v>
      </c>
      <c r="Y13" s="6">
        <f t="shared" si="0"/>
        <v>560403.544</v>
      </c>
      <c r="Z13" s="6">
        <f t="shared" si="0"/>
        <v>504796.204</v>
      </c>
      <c r="AA13" s="6">
        <f t="shared" si="0"/>
        <v>0</v>
      </c>
      <c r="AB13" s="6">
        <f t="shared" si="0"/>
        <v>854.4906977153516</v>
      </c>
      <c r="AC13" s="6">
        <f t="shared" si="0"/>
        <v>828.6049553768319</v>
      </c>
      <c r="AD13" s="6">
        <f t="shared" si="0"/>
        <v>799.3731009148744</v>
      </c>
    </row>
    <row r="14" spans="1:30" ht="12.75">
      <c r="A14" s="5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>
      <c r="A15" s="54" t="s">
        <v>181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5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>
      <c r="A16" s="55" t="s">
        <v>4</v>
      </c>
      <c r="B16" t="s">
        <v>4</v>
      </c>
      <c r="C16" t="s">
        <v>129</v>
      </c>
      <c r="E16" s="14"/>
      <c r="F16" s="16"/>
      <c r="G16" s="6">
        <v>7566</v>
      </c>
      <c r="H16" s="6">
        <v>7566</v>
      </c>
      <c r="I16" s="6">
        <v>7566</v>
      </c>
      <c r="J16" s="57"/>
      <c r="K16" s="16"/>
      <c r="L16" s="6">
        <v>204354.99</v>
      </c>
      <c r="M16" s="6">
        <v>199244</v>
      </c>
      <c r="N16" s="6">
        <v>196027</v>
      </c>
      <c r="O16" s="10"/>
      <c r="P16" s="6">
        <v>799049.786300036</v>
      </c>
      <c r="Q16" s="6">
        <v>782889.70474468</v>
      </c>
      <c r="R16" s="6">
        <v>546398.487772059</v>
      </c>
      <c r="S16" s="9"/>
      <c r="T16" s="15">
        <v>100680.273073804</v>
      </c>
      <c r="U16" s="6">
        <v>98644.1027978296</v>
      </c>
      <c r="V16" s="6">
        <v>68846.2094592795</v>
      </c>
      <c r="W16" s="13"/>
      <c r="X16" s="6">
        <v>119752.024</v>
      </c>
      <c r="Y16" s="6">
        <v>116756.984</v>
      </c>
      <c r="Z16" s="6">
        <v>114871.822</v>
      </c>
      <c r="AA16" s="9"/>
      <c r="AB16" s="6">
        <v>220.43229707380402</v>
      </c>
      <c r="AC16" s="6">
        <v>215.4010867978296</v>
      </c>
      <c r="AD16" s="6">
        <v>183.7180314592795</v>
      </c>
    </row>
    <row r="17" spans="1:30" ht="12.75">
      <c r="A17" s="55" t="s">
        <v>11</v>
      </c>
      <c r="B17" t="s">
        <v>11</v>
      </c>
      <c r="C17" t="s">
        <v>129</v>
      </c>
      <c r="D17" t="s">
        <v>131</v>
      </c>
      <c r="E17" s="14" t="s">
        <v>130</v>
      </c>
      <c r="F17" s="16"/>
      <c r="G17" s="6">
        <v>7701</v>
      </c>
      <c r="H17" s="6">
        <v>7701</v>
      </c>
      <c r="I17" s="6">
        <v>7701</v>
      </c>
      <c r="J17" s="57"/>
      <c r="K17" s="16"/>
      <c r="L17" s="6">
        <v>376826.02</v>
      </c>
      <c r="M17" s="6">
        <v>360157</v>
      </c>
      <c r="N17" s="6">
        <v>408181.99</v>
      </c>
      <c r="O17" s="10"/>
      <c r="P17" s="6">
        <v>1997646.44934123</v>
      </c>
      <c r="Q17" s="6">
        <v>1903278.23961705</v>
      </c>
      <c r="R17" s="6">
        <v>2176868.07289141</v>
      </c>
      <c r="S17" s="9"/>
      <c r="T17" s="15">
        <v>251703.452616995</v>
      </c>
      <c r="U17" s="6">
        <v>239813.058191749</v>
      </c>
      <c r="V17" s="6">
        <v>274285.377184317</v>
      </c>
      <c r="W17" s="13"/>
      <c r="X17" s="6">
        <v>220820.048</v>
      </c>
      <c r="Y17" s="6">
        <v>211052.002</v>
      </c>
      <c r="Z17" s="6">
        <v>239194.646</v>
      </c>
      <c r="AA17" s="9"/>
      <c r="AB17" s="6">
        <v>472.523500616995</v>
      </c>
      <c r="AC17" s="6">
        <v>450.865060191749</v>
      </c>
      <c r="AD17" s="6">
        <v>513.480023184317</v>
      </c>
    </row>
    <row r="18" spans="1:30" ht="12.75">
      <c r="A18" s="55" t="s">
        <v>17</v>
      </c>
      <c r="B18" t="s">
        <v>17</v>
      </c>
      <c r="C18" t="s">
        <v>129</v>
      </c>
      <c r="F18" s="16"/>
      <c r="G18" s="6">
        <v>8489</v>
      </c>
      <c r="H18" s="6">
        <v>8489</v>
      </c>
      <c r="I18" s="6">
        <v>8489</v>
      </c>
      <c r="J18" s="57"/>
      <c r="K18" s="16"/>
      <c r="L18" s="6">
        <v>277985.01</v>
      </c>
      <c r="M18" s="6">
        <v>248245</v>
      </c>
      <c r="N18" s="6">
        <v>208327.99</v>
      </c>
      <c r="O18" s="10"/>
      <c r="P18" s="6">
        <v>863225.895175971</v>
      </c>
      <c r="Q18" s="6">
        <v>818646.974367377</v>
      </c>
      <c r="R18" s="6">
        <v>863453.677776312</v>
      </c>
      <c r="S18" s="9"/>
      <c r="T18" s="15">
        <v>176098.082615898</v>
      </c>
      <c r="U18" s="6">
        <v>167003.982770945</v>
      </c>
      <c r="V18" s="6">
        <v>176144.550266368</v>
      </c>
      <c r="W18" s="13"/>
      <c r="X18" s="6">
        <v>162899.216</v>
      </c>
      <c r="Y18" s="6">
        <v>145471.57</v>
      </c>
      <c r="Z18" s="6">
        <v>122080.202</v>
      </c>
      <c r="AA18" s="9"/>
      <c r="AB18" s="6">
        <v>338.997298615898</v>
      </c>
      <c r="AC18" s="6">
        <v>312.475552770945</v>
      </c>
      <c r="AD18" s="6">
        <v>298.224752266368</v>
      </c>
    </row>
    <row r="19" spans="1:30" ht="12.75">
      <c r="A19" s="55" t="s">
        <v>40</v>
      </c>
      <c r="C19" t="s">
        <v>129</v>
      </c>
      <c r="F19" s="16"/>
      <c r="J19" s="57"/>
      <c r="K19" s="16"/>
      <c r="L19" s="6">
        <v>788</v>
      </c>
      <c r="M19" s="6">
        <v>2162.01</v>
      </c>
      <c r="N19" s="6">
        <v>2501.99</v>
      </c>
      <c r="O19" s="10"/>
      <c r="P19" s="6">
        <v>0</v>
      </c>
      <c r="Q19" s="6">
        <v>0</v>
      </c>
      <c r="R19" s="6">
        <v>0</v>
      </c>
      <c r="S19" s="9"/>
      <c r="T19" s="15">
        <v>0</v>
      </c>
      <c r="U19" s="6">
        <v>0</v>
      </c>
      <c r="V19" s="6">
        <v>0</v>
      </c>
      <c r="W19" s="13"/>
      <c r="X19" s="6">
        <v>461.768</v>
      </c>
      <c r="Y19" s="6">
        <v>1266.938</v>
      </c>
      <c r="Z19" s="6">
        <v>1466.166</v>
      </c>
      <c r="AA19" s="9"/>
      <c r="AB19" s="6">
        <v>0.46176799999999996</v>
      </c>
      <c r="AC19" s="6">
        <v>1.2669380000000001</v>
      </c>
      <c r="AD19" s="6">
        <v>1.4661659999999999</v>
      </c>
    </row>
    <row r="20" spans="1:30" ht="12.75">
      <c r="A20" s="55" t="s">
        <v>41</v>
      </c>
      <c r="B20" t="s">
        <v>136</v>
      </c>
      <c r="C20" t="s">
        <v>129</v>
      </c>
      <c r="D20" t="s">
        <v>129</v>
      </c>
      <c r="E20" t="s">
        <v>137</v>
      </c>
      <c r="F20" s="16"/>
      <c r="G20" s="6">
        <v>11621</v>
      </c>
      <c r="H20" s="6">
        <v>11621</v>
      </c>
      <c r="I20" s="6">
        <v>11621</v>
      </c>
      <c r="J20" s="39"/>
      <c r="K20" s="16"/>
      <c r="L20" s="6">
        <v>449541.01</v>
      </c>
      <c r="M20" s="6">
        <v>444050.98</v>
      </c>
      <c r="N20" s="6">
        <v>462159</v>
      </c>
      <c r="O20" s="10"/>
      <c r="P20" s="6">
        <v>2463314.72469054</v>
      </c>
      <c r="Q20" s="6">
        <v>2413853.68129634</v>
      </c>
      <c r="R20" s="6">
        <v>2691849.7565741</v>
      </c>
      <c r="S20" s="9"/>
      <c r="T20" s="15">
        <v>274979.461991788</v>
      </c>
      <c r="U20" s="6">
        <v>255197.022929282</v>
      </c>
      <c r="V20" s="6">
        <v>307279.96434879</v>
      </c>
      <c r="W20" s="13"/>
      <c r="X20" s="6">
        <v>263431.032</v>
      </c>
      <c r="Y20" s="6">
        <v>260213.874</v>
      </c>
      <c r="Z20" s="6">
        <v>270825.174</v>
      </c>
      <c r="AA20" s="9"/>
      <c r="AB20" s="6">
        <v>538.410493991788</v>
      </c>
      <c r="AC20" s="6">
        <v>515.410896929282</v>
      </c>
      <c r="AD20" s="6">
        <v>578.10513834879</v>
      </c>
    </row>
    <row r="21" spans="1:30" ht="12.75">
      <c r="A21" s="55" t="s">
        <v>47</v>
      </c>
      <c r="B21" t="s">
        <v>47</v>
      </c>
      <c r="C21" t="s">
        <v>129</v>
      </c>
      <c r="F21" s="16"/>
      <c r="G21" s="6">
        <v>7995</v>
      </c>
      <c r="H21" s="6">
        <v>7995</v>
      </c>
      <c r="I21" s="6">
        <v>7995</v>
      </c>
      <c r="J21" s="57"/>
      <c r="K21" s="16"/>
      <c r="L21" s="6">
        <v>344894</v>
      </c>
      <c r="M21" s="6">
        <v>342989</v>
      </c>
      <c r="N21" s="6">
        <v>342989</v>
      </c>
      <c r="O21" s="10"/>
      <c r="P21" s="6">
        <v>1597203.8974785</v>
      </c>
      <c r="Q21" s="6">
        <v>1453527.60256805</v>
      </c>
      <c r="R21" s="6">
        <v>1366243.87343887</v>
      </c>
      <c r="S21" s="9"/>
      <c r="T21" s="15">
        <v>325829.595085614</v>
      </c>
      <c r="U21" s="6">
        <v>296519.630923883</v>
      </c>
      <c r="V21" s="6">
        <v>278713.75018153</v>
      </c>
      <c r="W21" s="13"/>
      <c r="X21" s="6">
        <v>202107.884</v>
      </c>
      <c r="Y21" s="6">
        <v>200991.554</v>
      </c>
      <c r="Z21" s="6">
        <v>200991.554</v>
      </c>
      <c r="AA21" s="9"/>
      <c r="AB21" s="6">
        <v>527.937479085614</v>
      </c>
      <c r="AC21" s="6">
        <v>497.511184923883</v>
      </c>
      <c r="AD21" s="6">
        <v>479.70530418153004</v>
      </c>
    </row>
    <row r="22" spans="1:30" ht="12.75">
      <c r="A22" s="55" t="s">
        <v>50</v>
      </c>
      <c r="B22" t="s">
        <v>50</v>
      </c>
      <c r="C22" t="s">
        <v>129</v>
      </c>
      <c r="F22" s="16"/>
      <c r="G22" s="6">
        <v>1398</v>
      </c>
      <c r="H22" s="6">
        <v>1398</v>
      </c>
      <c r="I22" s="6">
        <v>1398</v>
      </c>
      <c r="J22" s="57"/>
      <c r="K22" s="16"/>
      <c r="L22" s="6">
        <v>37079</v>
      </c>
      <c r="M22" s="6">
        <v>41661.02</v>
      </c>
      <c r="N22" s="6">
        <v>42039.98</v>
      </c>
      <c r="O22" s="10"/>
      <c r="P22" s="6">
        <v>424794.882904138</v>
      </c>
      <c r="Q22" s="6">
        <v>377726.786435544</v>
      </c>
      <c r="R22" s="6">
        <v>485896.698137392</v>
      </c>
      <c r="S22" s="9"/>
      <c r="T22" s="15">
        <v>112995.438852501</v>
      </c>
      <c r="U22" s="6">
        <v>100475.325191855</v>
      </c>
      <c r="V22" s="6">
        <v>129248.521704546</v>
      </c>
      <c r="W22" s="13"/>
      <c r="X22" s="6">
        <v>21728.294</v>
      </c>
      <c r="Y22" s="6">
        <v>24413.358</v>
      </c>
      <c r="Z22" s="6">
        <v>24635.428</v>
      </c>
      <c r="AA22" s="9"/>
      <c r="AB22" s="6">
        <v>134.723732852501</v>
      </c>
      <c r="AC22" s="6">
        <v>124.888683191855</v>
      </c>
      <c r="AD22" s="6">
        <v>153.883949704546</v>
      </c>
    </row>
    <row r="23" spans="1:30" ht="12.75">
      <c r="A23" s="55" t="s">
        <v>65</v>
      </c>
      <c r="B23" t="s">
        <v>65</v>
      </c>
      <c r="C23" t="s">
        <v>129</v>
      </c>
      <c r="F23" s="16"/>
      <c r="G23" s="6">
        <v>10608</v>
      </c>
      <c r="H23" s="6">
        <v>10608</v>
      </c>
      <c r="I23" s="6">
        <v>10608</v>
      </c>
      <c r="J23" s="57"/>
      <c r="K23" s="16"/>
      <c r="L23" s="6">
        <v>414200.01</v>
      </c>
      <c r="M23" s="6">
        <v>390527</v>
      </c>
      <c r="N23" s="6">
        <v>385396.97</v>
      </c>
      <c r="O23" s="10"/>
      <c r="P23" s="6">
        <v>1342698.68230837</v>
      </c>
      <c r="Q23" s="6">
        <v>1204697.37540891</v>
      </c>
      <c r="R23" s="6">
        <v>1440798.57372116</v>
      </c>
      <c r="S23" s="9"/>
      <c r="T23" s="15">
        <v>134173.271203333</v>
      </c>
      <c r="U23" s="6">
        <v>120383.068664962</v>
      </c>
      <c r="V23" s="6">
        <v>143976.202798467</v>
      </c>
      <c r="W23" s="13"/>
      <c r="X23" s="6">
        <v>242721.206</v>
      </c>
      <c r="Y23" s="6">
        <v>228848.822</v>
      </c>
      <c r="Z23" s="6">
        <v>225842.624</v>
      </c>
      <c r="AA23" s="9"/>
      <c r="AB23" s="6">
        <v>376.894477203333</v>
      </c>
      <c r="AC23" s="6">
        <v>349.231890664962</v>
      </c>
      <c r="AD23" s="6">
        <v>369.818826798467</v>
      </c>
    </row>
    <row r="24" spans="1:30" ht="12.75">
      <c r="A24" s="55" t="s">
        <v>66</v>
      </c>
      <c r="B24" t="s">
        <v>66</v>
      </c>
      <c r="C24" t="s">
        <v>129</v>
      </c>
      <c r="E24" s="14"/>
      <c r="F24" s="16"/>
      <c r="G24" s="6">
        <v>6395</v>
      </c>
      <c r="H24" s="6">
        <v>6395</v>
      </c>
      <c r="I24" s="6">
        <v>6395</v>
      </c>
      <c r="J24" s="57"/>
      <c r="K24" s="16"/>
      <c r="L24" s="6">
        <v>256391</v>
      </c>
      <c r="M24" s="6">
        <v>262658</v>
      </c>
      <c r="N24" s="6">
        <v>251383</v>
      </c>
      <c r="O24" s="10"/>
      <c r="P24" s="6">
        <v>1650880.88430812</v>
      </c>
      <c r="Q24" s="6">
        <v>1384490.77399528</v>
      </c>
      <c r="R24" s="6">
        <v>657677.070896972</v>
      </c>
      <c r="S24" s="9"/>
      <c r="T24" s="15">
        <v>336779.700398857</v>
      </c>
      <c r="U24" s="6">
        <v>282436.117895037</v>
      </c>
      <c r="V24" s="6">
        <v>134166.122462982</v>
      </c>
      <c r="W24" s="13"/>
      <c r="X24" s="6">
        <v>150245.126</v>
      </c>
      <c r="Y24" s="6">
        <v>153917.588</v>
      </c>
      <c r="Z24" s="6">
        <v>147310.438</v>
      </c>
      <c r="AA24" s="9"/>
      <c r="AB24" s="6">
        <v>487.024826398857</v>
      </c>
      <c r="AC24" s="6">
        <v>436.35370589503697</v>
      </c>
      <c r="AD24" s="6">
        <v>281.476560462982</v>
      </c>
    </row>
    <row r="25" spans="1:30" ht="12.75">
      <c r="A25" s="55" t="s">
        <v>83</v>
      </c>
      <c r="B25" t="s">
        <v>83</v>
      </c>
      <c r="C25" t="s">
        <v>129</v>
      </c>
      <c r="D25" t="s">
        <v>133</v>
      </c>
      <c r="E25" s="14"/>
      <c r="F25" s="16"/>
      <c r="G25" s="6">
        <v>838</v>
      </c>
      <c r="H25" s="6">
        <v>838</v>
      </c>
      <c r="I25" s="6">
        <v>838</v>
      </c>
      <c r="J25" s="57"/>
      <c r="K25" s="16"/>
      <c r="L25" s="6">
        <v>14922.99</v>
      </c>
      <c r="M25" s="6">
        <v>24477.01</v>
      </c>
      <c r="N25" s="6">
        <v>0</v>
      </c>
      <c r="O25" s="10"/>
      <c r="P25" s="6">
        <v>243340.841321195</v>
      </c>
      <c r="Q25" s="6">
        <v>213149.707335777</v>
      </c>
      <c r="R25" s="6">
        <v>221999.562136956</v>
      </c>
      <c r="S25" s="9"/>
      <c r="T25" s="15">
        <v>49641.5316295238</v>
      </c>
      <c r="U25" s="6">
        <v>43482.5402964986</v>
      </c>
      <c r="V25" s="6">
        <v>45287.9106759391</v>
      </c>
      <c r="W25" s="13"/>
      <c r="X25" s="6">
        <v>8744.872</v>
      </c>
      <c r="Y25" s="6">
        <v>14343.528</v>
      </c>
      <c r="Z25" s="6">
        <v>0</v>
      </c>
      <c r="AA25" s="9"/>
      <c r="AB25" s="6">
        <v>58.386403629523805</v>
      </c>
      <c r="AC25" s="6">
        <v>57.8260682964986</v>
      </c>
      <c r="AD25" s="6">
        <v>45.2879106759391</v>
      </c>
    </row>
    <row r="26" spans="1:30" ht="12.75">
      <c r="A26" s="55" t="s">
        <v>84</v>
      </c>
      <c r="B26" t="s">
        <v>84</v>
      </c>
      <c r="C26" t="s">
        <v>129</v>
      </c>
      <c r="D26" t="s">
        <v>133</v>
      </c>
      <c r="F26" s="16"/>
      <c r="G26" s="6">
        <v>490</v>
      </c>
      <c r="H26" s="6">
        <v>490</v>
      </c>
      <c r="I26" s="6">
        <v>490</v>
      </c>
      <c r="J26" s="57"/>
      <c r="K26" s="16"/>
      <c r="L26" s="6">
        <v>8248</v>
      </c>
      <c r="M26" s="6">
        <v>7442</v>
      </c>
      <c r="N26" s="6">
        <v>7293</v>
      </c>
      <c r="O26" s="10"/>
      <c r="P26" s="6">
        <v>92835.4447802584</v>
      </c>
      <c r="Q26" s="6">
        <v>75401.6302796488</v>
      </c>
      <c r="R26" s="6">
        <v>93162.5207208543</v>
      </c>
      <c r="S26" s="9"/>
      <c r="T26" s="15">
        <v>18938.4307351727</v>
      </c>
      <c r="U26" s="6">
        <v>15381.9325770484</v>
      </c>
      <c r="V26" s="6">
        <v>19005.1542270543</v>
      </c>
      <c r="W26" s="13"/>
      <c r="X26" s="6">
        <v>4833.328</v>
      </c>
      <c r="Y26" s="6">
        <v>4361.012</v>
      </c>
      <c r="Z26" s="6">
        <v>4273.698</v>
      </c>
      <c r="AA26" s="9"/>
      <c r="AB26" s="6">
        <v>23.771758735172703</v>
      </c>
      <c r="AC26" s="6">
        <v>19.742944577048398</v>
      </c>
      <c r="AD26" s="6">
        <v>23.2788522270543</v>
      </c>
    </row>
    <row r="27" spans="1:30" ht="12.75">
      <c r="A27" s="55" t="s">
        <v>85</v>
      </c>
      <c r="B27" t="s">
        <v>85</v>
      </c>
      <c r="C27" t="s">
        <v>129</v>
      </c>
      <c r="D27" t="s">
        <v>131</v>
      </c>
      <c r="F27" s="16"/>
      <c r="G27" s="6">
        <v>1505</v>
      </c>
      <c r="H27" s="6">
        <v>1505</v>
      </c>
      <c r="I27" s="6">
        <v>1505</v>
      </c>
      <c r="J27" s="57"/>
      <c r="K27" s="16"/>
      <c r="L27" s="6">
        <v>66582.01</v>
      </c>
      <c r="M27" s="6">
        <v>70627.01</v>
      </c>
      <c r="N27" s="6">
        <v>70331</v>
      </c>
      <c r="O27" s="10"/>
      <c r="P27" s="6">
        <v>168049.228722874</v>
      </c>
      <c r="Q27" s="6">
        <v>148490.68188108</v>
      </c>
      <c r="R27" s="6">
        <v>200673.299118936</v>
      </c>
      <c r="S27" s="9"/>
      <c r="T27" s="15">
        <v>34282.0426594662</v>
      </c>
      <c r="U27" s="6">
        <v>30292.0991037404</v>
      </c>
      <c r="V27" s="6">
        <v>40937.3530202629</v>
      </c>
      <c r="W27" s="13"/>
      <c r="X27" s="6">
        <v>39017.058</v>
      </c>
      <c r="Y27" s="6">
        <v>41387.428</v>
      </c>
      <c r="Z27" s="6">
        <v>41213.966</v>
      </c>
      <c r="AA27" s="9"/>
      <c r="AB27" s="6">
        <v>73.2991006594662</v>
      </c>
      <c r="AC27" s="6">
        <v>71.6795271037404</v>
      </c>
      <c r="AD27" s="6">
        <v>82.15131902026289</v>
      </c>
    </row>
    <row r="28" spans="1:30" ht="12.75">
      <c r="A28" s="55" t="s">
        <v>86</v>
      </c>
      <c r="B28" t="s">
        <v>86</v>
      </c>
      <c r="C28" t="s">
        <v>129</v>
      </c>
      <c r="D28" t="s">
        <v>133</v>
      </c>
      <c r="F28" s="16"/>
      <c r="G28" s="6">
        <v>913</v>
      </c>
      <c r="H28" s="6">
        <v>913</v>
      </c>
      <c r="I28" s="6">
        <v>913</v>
      </c>
      <c r="J28" s="57"/>
      <c r="K28" s="16"/>
      <c r="L28" s="6">
        <v>97555.01</v>
      </c>
      <c r="M28" s="6">
        <v>94405.98</v>
      </c>
      <c r="N28" s="6">
        <v>64368</v>
      </c>
      <c r="O28" s="10"/>
      <c r="P28" s="6">
        <v>0</v>
      </c>
      <c r="Q28" s="6">
        <v>0</v>
      </c>
      <c r="R28" s="6">
        <v>35245.8091250184</v>
      </c>
      <c r="S28" s="9"/>
      <c r="T28" s="15">
        <v>0</v>
      </c>
      <c r="U28" s="6">
        <v>0</v>
      </c>
      <c r="V28" s="6">
        <v>4440.97194975232</v>
      </c>
      <c r="W28" s="13"/>
      <c r="X28" s="6">
        <v>57167.236</v>
      </c>
      <c r="Y28" s="6">
        <v>55321.904</v>
      </c>
      <c r="Z28" s="6">
        <v>37719.648</v>
      </c>
      <c r="AA28" s="9"/>
      <c r="AB28" s="6">
        <v>57.167235999999995</v>
      </c>
      <c r="AC28" s="6">
        <v>55.321904</v>
      </c>
      <c r="AD28" s="6">
        <v>42.160619949752316</v>
      </c>
    </row>
    <row r="29" spans="1:30" ht="12.75">
      <c r="A29" s="55" t="s">
        <v>88</v>
      </c>
      <c r="B29" t="s">
        <v>88</v>
      </c>
      <c r="C29" t="s">
        <v>129</v>
      </c>
      <c r="F29" s="16"/>
      <c r="G29" s="6">
        <v>3207</v>
      </c>
      <c r="H29" s="6">
        <v>3207</v>
      </c>
      <c r="I29" s="6">
        <v>3207</v>
      </c>
      <c r="J29" s="57"/>
      <c r="K29" s="16"/>
      <c r="L29" s="6">
        <v>133456.01</v>
      </c>
      <c r="M29" s="6">
        <v>137731.01</v>
      </c>
      <c r="N29" s="6">
        <v>123528.01</v>
      </c>
      <c r="O29" s="10"/>
      <c r="P29" s="6">
        <v>415412.7095972</v>
      </c>
      <c r="Q29" s="6">
        <v>461349.344444127</v>
      </c>
      <c r="R29" s="6">
        <v>516175.824734694</v>
      </c>
      <c r="S29" s="9"/>
      <c r="T29" s="15">
        <v>52300.161280223</v>
      </c>
      <c r="U29" s="6">
        <v>58083.5505595125</v>
      </c>
      <c r="V29" s="6">
        <v>64986.1649845837</v>
      </c>
      <c r="W29" s="13"/>
      <c r="X29" s="6">
        <v>78205.222</v>
      </c>
      <c r="Y29" s="6">
        <v>80710.372</v>
      </c>
      <c r="Z29" s="6">
        <v>72387.414</v>
      </c>
      <c r="AA29" s="9"/>
      <c r="AB29" s="6">
        <v>130.50538328022301</v>
      </c>
      <c r="AC29" s="6">
        <v>138.79392255951248</v>
      </c>
      <c r="AD29" s="6">
        <v>137.3735789845837</v>
      </c>
    </row>
    <row r="30" spans="1:30" ht="12.75">
      <c r="A30" s="55" t="s">
        <v>92</v>
      </c>
      <c r="B30" t="s">
        <v>92</v>
      </c>
      <c r="C30" t="s">
        <v>129</v>
      </c>
      <c r="F30" s="16"/>
      <c r="G30" s="6">
        <v>8666</v>
      </c>
      <c r="H30" s="6">
        <v>8666</v>
      </c>
      <c r="I30" s="6">
        <v>8666</v>
      </c>
      <c r="J30" s="57"/>
      <c r="K30" s="16"/>
      <c r="L30" s="6">
        <v>271706.99</v>
      </c>
      <c r="M30" s="6">
        <v>277534.99</v>
      </c>
      <c r="N30" s="6">
        <v>253279</v>
      </c>
      <c r="O30" s="10"/>
      <c r="P30" s="6">
        <v>1183988.61622727</v>
      </c>
      <c r="Q30" s="6">
        <v>1094814.46743884</v>
      </c>
      <c r="R30" s="6">
        <v>1204630.17881173</v>
      </c>
      <c r="S30" s="9"/>
      <c r="T30" s="15">
        <v>118313.682585589</v>
      </c>
      <c r="U30" s="6">
        <v>109402.683113133</v>
      </c>
      <c r="V30" s="6">
        <v>120376.353839532</v>
      </c>
      <c r="W30" s="13"/>
      <c r="X30" s="6">
        <v>159220.296</v>
      </c>
      <c r="Y30" s="6">
        <v>162635.504</v>
      </c>
      <c r="Z30" s="6">
        <v>148421.494</v>
      </c>
      <c r="AA30" s="9"/>
      <c r="AB30" s="6">
        <v>277.53397858558895</v>
      </c>
      <c r="AC30" s="6">
        <v>272.03818711313295</v>
      </c>
      <c r="AD30" s="6">
        <v>268.79784783953204</v>
      </c>
    </row>
    <row r="31" spans="1:30" ht="12.75">
      <c r="A31" s="55" t="s">
        <v>94</v>
      </c>
      <c r="B31" t="s">
        <v>94</v>
      </c>
      <c r="C31" t="s">
        <v>129</v>
      </c>
      <c r="D31" t="s">
        <v>140</v>
      </c>
      <c r="F31" s="16"/>
      <c r="G31" s="6">
        <v>3281</v>
      </c>
      <c r="H31" s="6">
        <v>3281</v>
      </c>
      <c r="I31" s="6">
        <v>3281</v>
      </c>
      <c r="K31" s="16"/>
      <c r="L31" s="6">
        <v>4879.99</v>
      </c>
      <c r="M31" s="6">
        <v>6463</v>
      </c>
      <c r="N31" s="6">
        <v>9755.02</v>
      </c>
      <c r="O31" s="10"/>
      <c r="P31" s="6">
        <v>0</v>
      </c>
      <c r="Q31" s="6">
        <v>0</v>
      </c>
      <c r="R31" s="6">
        <v>0</v>
      </c>
      <c r="S31" s="9"/>
      <c r="T31" s="15">
        <v>0</v>
      </c>
      <c r="U31" s="6">
        <v>0</v>
      </c>
      <c r="V31" s="6">
        <v>0</v>
      </c>
      <c r="W31" s="13"/>
      <c r="X31" s="6">
        <v>2859.674</v>
      </c>
      <c r="Y31" s="6">
        <v>3787.318</v>
      </c>
      <c r="Z31" s="6">
        <v>5716.442</v>
      </c>
      <c r="AA31" s="9"/>
      <c r="AB31" s="6">
        <v>2.859674</v>
      </c>
      <c r="AC31" s="6">
        <v>3.7873180000000004</v>
      </c>
      <c r="AD31" s="6">
        <v>5.716442</v>
      </c>
    </row>
    <row r="32" spans="1:30" ht="12.75">
      <c r="A32" s="55" t="s">
        <v>95</v>
      </c>
      <c r="B32" t="s">
        <v>95</v>
      </c>
      <c r="C32" t="s">
        <v>129</v>
      </c>
      <c r="F32" s="16"/>
      <c r="G32" s="6">
        <v>5493</v>
      </c>
      <c r="H32" s="6">
        <v>5493</v>
      </c>
      <c r="I32" s="6">
        <v>5493</v>
      </c>
      <c r="K32" s="16"/>
      <c r="L32" s="6">
        <v>163180.99</v>
      </c>
      <c r="M32" s="6">
        <v>144679</v>
      </c>
      <c r="N32" s="6">
        <v>148903.98</v>
      </c>
      <c r="O32" s="10"/>
      <c r="P32" s="6">
        <v>883754.084978611</v>
      </c>
      <c r="Q32" s="6">
        <v>863611.93813499</v>
      </c>
      <c r="R32" s="6">
        <v>948245.228162078</v>
      </c>
      <c r="S32" s="9"/>
      <c r="T32" s="15">
        <v>180285.833335637</v>
      </c>
      <c r="U32" s="6">
        <v>176176.835379538</v>
      </c>
      <c r="V32" s="6">
        <v>193442.026545064</v>
      </c>
      <c r="W32" s="13"/>
      <c r="X32" s="6">
        <v>95624.06</v>
      </c>
      <c r="Y32" s="6">
        <v>84781.894</v>
      </c>
      <c r="Z32" s="6">
        <v>87257.732</v>
      </c>
      <c r="AA32" s="9"/>
      <c r="AB32" s="6">
        <v>275.909893335637</v>
      </c>
      <c r="AC32" s="6">
        <v>260.958729379538</v>
      </c>
      <c r="AD32" s="6">
        <v>280.699758545064</v>
      </c>
    </row>
    <row r="33" spans="1:30" ht="12.75">
      <c r="A33" s="55" t="s">
        <v>99</v>
      </c>
      <c r="B33" t="s">
        <v>99</v>
      </c>
      <c r="C33" t="s">
        <v>129</v>
      </c>
      <c r="E33" s="14"/>
      <c r="F33" s="16"/>
      <c r="G33" s="6">
        <v>8697</v>
      </c>
      <c r="H33" s="6">
        <v>8697</v>
      </c>
      <c r="I33" s="6">
        <v>8697</v>
      </c>
      <c r="K33" s="16"/>
      <c r="L33" s="6">
        <v>271918.99</v>
      </c>
      <c r="M33" s="6">
        <v>248028.99</v>
      </c>
      <c r="N33" s="6">
        <v>262576</v>
      </c>
      <c r="O33" s="10"/>
      <c r="P33" s="6">
        <v>1897132.23405112</v>
      </c>
      <c r="Q33" s="6">
        <v>1211042.97060953</v>
      </c>
      <c r="R33" s="6">
        <v>1317773.94855156</v>
      </c>
      <c r="S33" s="9"/>
      <c r="T33" s="15">
        <v>189576.739071727</v>
      </c>
      <c r="U33" s="6">
        <v>121017.171667383</v>
      </c>
      <c r="V33" s="6">
        <v>131682.590973966</v>
      </c>
      <c r="W33" s="13"/>
      <c r="X33" s="6">
        <v>159344.528</v>
      </c>
      <c r="Y33" s="6">
        <v>145344.988</v>
      </c>
      <c r="Z33" s="6">
        <v>153869.536</v>
      </c>
      <c r="AA33" s="9"/>
      <c r="AB33" s="6">
        <v>348.92126707172696</v>
      </c>
      <c r="AC33" s="6">
        <v>266.362159667383</v>
      </c>
      <c r="AD33" s="6">
        <v>285.55212697396604</v>
      </c>
    </row>
    <row r="34" spans="1:30" ht="12.75">
      <c r="A34" s="55" t="s">
        <v>106</v>
      </c>
      <c r="B34" t="s">
        <v>106</v>
      </c>
      <c r="C34" t="s">
        <v>129</v>
      </c>
      <c r="F34" s="16"/>
      <c r="G34" s="6">
        <v>1307</v>
      </c>
      <c r="H34" s="6">
        <v>1307</v>
      </c>
      <c r="I34" s="6">
        <v>1307</v>
      </c>
      <c r="K34" s="16"/>
      <c r="L34" s="6">
        <v>61696.98</v>
      </c>
      <c r="M34" s="6">
        <v>61818.98</v>
      </c>
      <c r="N34" s="6">
        <v>56242.99</v>
      </c>
      <c r="O34" s="10"/>
      <c r="P34" s="6">
        <v>197939.097977374</v>
      </c>
      <c r="Q34" s="6">
        <v>194644.725727741</v>
      </c>
      <c r="R34" s="6">
        <v>238136.353234615</v>
      </c>
      <c r="S34" s="9"/>
      <c r="T34" s="15">
        <v>40379.5759873844</v>
      </c>
      <c r="U34" s="6">
        <v>39707.5240484591</v>
      </c>
      <c r="V34" s="6">
        <v>48579.8160598616</v>
      </c>
      <c r="W34" s="13"/>
      <c r="X34" s="6">
        <v>36154.43</v>
      </c>
      <c r="Y34" s="6">
        <v>36225.922</v>
      </c>
      <c r="Z34" s="6">
        <v>32958.392</v>
      </c>
      <c r="AA34" s="9"/>
      <c r="AB34" s="6">
        <v>76.5340059873844</v>
      </c>
      <c r="AC34" s="6">
        <v>75.9334460484591</v>
      </c>
      <c r="AD34" s="6">
        <v>81.5382080598616</v>
      </c>
    </row>
    <row r="35" spans="1:30" ht="12.75">
      <c r="A35" s="55" t="s">
        <v>110</v>
      </c>
      <c r="B35" t="s">
        <v>110</v>
      </c>
      <c r="C35" t="s">
        <v>129</v>
      </c>
      <c r="F35" s="16"/>
      <c r="G35" s="6">
        <v>2026</v>
      </c>
      <c r="H35" s="6">
        <v>2026</v>
      </c>
      <c r="I35" s="6">
        <v>2026</v>
      </c>
      <c r="K35" s="16"/>
      <c r="L35" s="6">
        <v>33220</v>
      </c>
      <c r="M35" s="6">
        <v>31934</v>
      </c>
      <c r="N35" s="6">
        <v>86413.03</v>
      </c>
      <c r="O35" s="10"/>
      <c r="P35" s="6">
        <v>360645.37042441</v>
      </c>
      <c r="Q35" s="6">
        <v>414627.538570906</v>
      </c>
      <c r="R35" s="6">
        <v>519952.299205458</v>
      </c>
      <c r="S35" s="9"/>
      <c r="T35" s="15">
        <v>73571.6555665796</v>
      </c>
      <c r="U35" s="6">
        <v>84584.0178684647</v>
      </c>
      <c r="V35" s="6">
        <v>106070.269037914</v>
      </c>
      <c r="W35" s="13"/>
      <c r="X35" s="6">
        <v>19466.92</v>
      </c>
      <c r="Y35" s="6">
        <v>18713.324</v>
      </c>
      <c r="Z35" s="6">
        <v>50638.036</v>
      </c>
      <c r="AA35" s="9"/>
      <c r="AB35" s="6">
        <v>93.0385755665796</v>
      </c>
      <c r="AC35" s="6">
        <v>103.29734186846468</v>
      </c>
      <c r="AD35" s="6">
        <v>156.708305037914</v>
      </c>
    </row>
    <row r="36" spans="1:30" ht="12.75">
      <c r="A36" s="54" t="s">
        <v>191</v>
      </c>
      <c r="G36" s="6">
        <f>SUM(G16:G35)</f>
        <v>98196</v>
      </c>
      <c r="H36" s="6">
        <f aca="true" t="shared" si="1" ref="H36:AD36">SUM(H16:H35)</f>
        <v>98196</v>
      </c>
      <c r="I36" s="6">
        <f t="shared" si="1"/>
        <v>98196</v>
      </c>
      <c r="J36" s="6">
        <f t="shared" si="1"/>
        <v>0</v>
      </c>
      <c r="K36" s="6"/>
      <c r="L36" s="6">
        <f t="shared" si="1"/>
        <v>3489427.0000000005</v>
      </c>
      <c r="M36" s="6">
        <f t="shared" si="1"/>
        <v>3396835.98</v>
      </c>
      <c r="N36" s="6">
        <f t="shared" si="1"/>
        <v>3381696.9499999997</v>
      </c>
      <c r="O36" s="6">
        <f t="shared" si="1"/>
        <v>0</v>
      </c>
      <c r="P36" s="6">
        <f t="shared" si="1"/>
        <v>16581912.830587218</v>
      </c>
      <c r="Q36" s="6">
        <f t="shared" si="1"/>
        <v>15016244.142855871</v>
      </c>
      <c r="R36" s="6">
        <f t="shared" si="1"/>
        <v>15525181.235010175</v>
      </c>
      <c r="S36" s="6">
        <f t="shared" si="1"/>
        <v>0</v>
      </c>
      <c r="T36" s="15">
        <f t="shared" si="1"/>
        <v>2470528.9286900926</v>
      </c>
      <c r="U36" s="6">
        <f t="shared" si="1"/>
        <v>2238600.663979321</v>
      </c>
      <c r="V36" s="6">
        <f t="shared" si="1"/>
        <v>2287469.3097202093</v>
      </c>
      <c r="W36" s="6">
        <f t="shared" si="1"/>
        <v>0</v>
      </c>
      <c r="X36" s="6">
        <f t="shared" si="1"/>
        <v>2044804.222</v>
      </c>
      <c r="Y36" s="6">
        <f t="shared" si="1"/>
        <v>1990545.8840000003</v>
      </c>
      <c r="Z36" s="6">
        <f t="shared" si="1"/>
        <v>1981674.4120000005</v>
      </c>
      <c r="AA36" s="6">
        <f t="shared" si="1"/>
        <v>0</v>
      </c>
      <c r="AB36" s="6">
        <f t="shared" si="1"/>
        <v>4515.333150690092</v>
      </c>
      <c r="AC36" s="6">
        <f t="shared" si="1"/>
        <v>4229.1465479793205</v>
      </c>
      <c r="AD36" s="6">
        <f t="shared" si="1"/>
        <v>4269.14372172021</v>
      </c>
    </row>
    <row r="37" spans="1:30" ht="12.75">
      <c r="A37" s="5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5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2.75">
      <c r="A38" s="54" t="s">
        <v>194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5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2.75">
      <c r="A39" s="56" t="s">
        <v>5</v>
      </c>
      <c r="B39" t="s">
        <v>5</v>
      </c>
      <c r="C39" t="s">
        <v>133</v>
      </c>
      <c r="D39" t="s">
        <v>131</v>
      </c>
      <c r="E39" t="s">
        <v>132</v>
      </c>
      <c r="F39" s="16"/>
      <c r="G39" s="6">
        <v>0</v>
      </c>
      <c r="H39" s="6">
        <v>0</v>
      </c>
      <c r="I39" s="6">
        <v>600</v>
      </c>
      <c r="K39" s="16"/>
      <c r="L39" s="6">
        <v>2700</v>
      </c>
      <c r="M39" s="6">
        <v>24369.99</v>
      </c>
      <c r="N39" s="6">
        <v>17788.98</v>
      </c>
      <c r="O39" s="10"/>
      <c r="P39" s="6">
        <v>39104.5548824968</v>
      </c>
      <c r="Q39" s="6">
        <v>68526.9195169554</v>
      </c>
      <c r="R39" s="6">
        <v>66987.8783296968</v>
      </c>
      <c r="S39" s="9"/>
      <c r="T39" s="15">
        <v>7977.32919602934</v>
      </c>
      <c r="U39" s="6">
        <v>13979.4915814589</v>
      </c>
      <c r="V39" s="6">
        <v>13665.5271792582</v>
      </c>
      <c r="W39" s="13"/>
      <c r="X39" s="6">
        <v>1582.2</v>
      </c>
      <c r="Y39" s="6">
        <v>14280.814</v>
      </c>
      <c r="Z39" s="6">
        <v>10424.342</v>
      </c>
      <c r="AA39" s="9"/>
      <c r="AB39" s="6">
        <v>9.55952919602934</v>
      </c>
      <c r="AC39" s="6">
        <v>28.2603055814589</v>
      </c>
      <c r="AD39" s="6">
        <v>24.0898691792582</v>
      </c>
    </row>
    <row r="40" spans="1:30" ht="12.75">
      <c r="A40" s="56" t="s">
        <v>6</v>
      </c>
      <c r="B40" t="s">
        <v>6</v>
      </c>
      <c r="C40" t="s">
        <v>133</v>
      </c>
      <c r="F40" s="16"/>
      <c r="G40" s="6">
        <v>383</v>
      </c>
      <c r="H40" s="6">
        <v>383</v>
      </c>
      <c r="I40" s="6">
        <v>383</v>
      </c>
      <c r="K40" s="16"/>
      <c r="L40" s="6">
        <v>4743.01</v>
      </c>
      <c r="M40" s="6">
        <v>4711.99</v>
      </c>
      <c r="N40" s="6">
        <v>13448.98</v>
      </c>
      <c r="O40" s="10"/>
      <c r="P40" s="6">
        <v>62302.4627813984</v>
      </c>
      <c r="Q40" s="6">
        <v>68933.4939148771</v>
      </c>
      <c r="R40" s="6">
        <v>79118.5292585655</v>
      </c>
      <c r="S40" s="9"/>
      <c r="T40" s="15">
        <v>7843.83524226239</v>
      </c>
      <c r="U40" s="6">
        <v>8678.67729144135</v>
      </c>
      <c r="V40" s="6">
        <v>9960.96591384818</v>
      </c>
      <c r="W40" s="13"/>
      <c r="X40" s="6">
        <v>2779.404</v>
      </c>
      <c r="Y40" s="6">
        <v>2761.226</v>
      </c>
      <c r="Z40" s="6">
        <v>7881.102</v>
      </c>
      <c r="AA40" s="9"/>
      <c r="AB40" s="6">
        <v>10.623239242262391</v>
      </c>
      <c r="AC40" s="6">
        <v>11.43990329144135</v>
      </c>
      <c r="AD40" s="6">
        <v>17.84206791384818</v>
      </c>
    </row>
    <row r="41" spans="1:30" ht="12.75">
      <c r="A41" s="56" t="s">
        <v>8</v>
      </c>
      <c r="B41" t="s">
        <v>8</v>
      </c>
      <c r="C41" t="s">
        <v>133</v>
      </c>
      <c r="F41" s="16"/>
      <c r="G41" s="6">
        <v>596</v>
      </c>
      <c r="H41" s="6">
        <v>596</v>
      </c>
      <c r="I41" s="6">
        <v>596</v>
      </c>
      <c r="K41" s="16"/>
      <c r="L41" s="6">
        <v>22736</v>
      </c>
      <c r="M41" s="6">
        <v>22477.01</v>
      </c>
      <c r="N41" s="6">
        <v>21679.99</v>
      </c>
      <c r="O41" s="10"/>
      <c r="P41" s="6">
        <v>91691.8526929424</v>
      </c>
      <c r="Q41" s="6">
        <v>80941.2917908037</v>
      </c>
      <c r="R41" s="6">
        <v>85587.655838226</v>
      </c>
      <c r="S41" s="9"/>
      <c r="T41" s="15">
        <v>9162.58873312928</v>
      </c>
      <c r="U41" s="6">
        <v>8088.30606456305</v>
      </c>
      <c r="V41" s="6">
        <v>8552.60819851049</v>
      </c>
      <c r="W41" s="13"/>
      <c r="X41" s="6">
        <v>13323.296</v>
      </c>
      <c r="Y41" s="6">
        <v>13171.528</v>
      </c>
      <c r="Z41" s="6">
        <v>12704.474</v>
      </c>
      <c r="AA41" s="9"/>
      <c r="AB41" s="6">
        <v>22.48588473312928</v>
      </c>
      <c r="AC41" s="6">
        <v>21.25983406456305</v>
      </c>
      <c r="AD41" s="6">
        <v>21.257082198510492</v>
      </c>
    </row>
    <row r="42" spans="1:30" ht="12.75">
      <c r="A42" s="56" t="s">
        <v>9</v>
      </c>
      <c r="B42" t="s">
        <v>9</v>
      </c>
      <c r="C42" t="s">
        <v>133</v>
      </c>
      <c r="F42" s="16"/>
      <c r="G42" s="6">
        <v>545</v>
      </c>
      <c r="H42" s="6">
        <v>545</v>
      </c>
      <c r="I42" s="6">
        <v>545</v>
      </c>
      <c r="K42" s="16"/>
      <c r="L42" s="6">
        <v>14167</v>
      </c>
      <c r="M42" s="6">
        <v>11949</v>
      </c>
      <c r="N42" s="6">
        <v>11375</v>
      </c>
      <c r="O42" s="10"/>
      <c r="P42" s="6">
        <v>102164.274180722</v>
      </c>
      <c r="Q42" s="6">
        <v>109589.862022696</v>
      </c>
      <c r="R42" s="6">
        <v>93274.2387206883</v>
      </c>
      <c r="S42" s="9"/>
      <c r="T42" s="15">
        <v>20841.5119328674</v>
      </c>
      <c r="U42" s="6">
        <v>22356.33185263</v>
      </c>
      <c r="V42" s="6">
        <v>19027.9446990204</v>
      </c>
      <c r="W42" s="13"/>
      <c r="X42" s="6">
        <v>8301.862</v>
      </c>
      <c r="Y42" s="6">
        <v>7002.114</v>
      </c>
      <c r="Z42" s="6">
        <v>6665.75</v>
      </c>
      <c r="AA42" s="9"/>
      <c r="AB42" s="6">
        <v>29.143373932867398</v>
      </c>
      <c r="AC42" s="6">
        <v>29.358445852630002</v>
      </c>
      <c r="AD42" s="6">
        <v>25.6936946990204</v>
      </c>
    </row>
    <row r="43" spans="1:30" ht="12.75">
      <c r="A43" s="56" t="s">
        <v>10</v>
      </c>
      <c r="B43" t="s">
        <v>10</v>
      </c>
      <c r="C43" t="s">
        <v>133</v>
      </c>
      <c r="F43" s="16"/>
      <c r="G43" s="6">
        <v>655</v>
      </c>
      <c r="H43" s="6">
        <v>655</v>
      </c>
      <c r="I43" s="6">
        <v>655</v>
      </c>
      <c r="K43" s="16"/>
      <c r="L43" s="6">
        <v>21169.7987381816</v>
      </c>
      <c r="M43" s="6">
        <v>20498.3967782003</v>
      </c>
      <c r="N43" s="6">
        <v>20295.3987902999</v>
      </c>
      <c r="O43" s="10"/>
      <c r="P43" s="6">
        <v>84679.2012618184</v>
      </c>
      <c r="Q43" s="6">
        <v>81993.5932217998</v>
      </c>
      <c r="R43" s="6">
        <v>81181.6012097001</v>
      </c>
      <c r="S43" s="9"/>
      <c r="T43" s="15">
        <v>49622.0119394256</v>
      </c>
      <c r="U43" s="6">
        <v>48048.2456279747</v>
      </c>
      <c r="V43" s="6">
        <v>47572.4183088843</v>
      </c>
      <c r="W43" s="13"/>
      <c r="X43" s="6">
        <v>12405.502</v>
      </c>
      <c r="Y43" s="6">
        <v>12012.061</v>
      </c>
      <c r="Z43" s="6">
        <v>11893.104</v>
      </c>
      <c r="AA43" s="9"/>
      <c r="AB43" s="6">
        <v>62.0275139394256</v>
      </c>
      <c r="AC43" s="6">
        <v>60.0603066279747</v>
      </c>
      <c r="AD43" s="6">
        <v>59.465522308884296</v>
      </c>
    </row>
    <row r="44" spans="1:30" ht="12.75">
      <c r="A44" s="56" t="s">
        <v>13</v>
      </c>
      <c r="B44" t="s">
        <v>13</v>
      </c>
      <c r="C44" t="s">
        <v>133</v>
      </c>
      <c r="F44" s="16"/>
      <c r="G44" s="6">
        <v>667</v>
      </c>
      <c r="H44" s="6">
        <v>667</v>
      </c>
      <c r="I44" s="6">
        <v>667</v>
      </c>
      <c r="K44" s="16"/>
      <c r="L44" s="6">
        <v>39463.01</v>
      </c>
      <c r="M44" s="6">
        <v>54393.99</v>
      </c>
      <c r="N44" s="6">
        <v>47117.01</v>
      </c>
      <c r="O44" s="10"/>
      <c r="P44" s="6">
        <v>96376.2046108464</v>
      </c>
      <c r="Q44" s="6">
        <v>65933.9768545722</v>
      </c>
      <c r="R44" s="6">
        <v>83096.3684865245</v>
      </c>
      <c r="S44" s="9"/>
      <c r="T44" s="15">
        <v>19660.7457406127</v>
      </c>
      <c r="U44" s="6">
        <v>13450.5312783327</v>
      </c>
      <c r="V44" s="6">
        <v>16951.659171251</v>
      </c>
      <c r="W44" s="13"/>
      <c r="X44" s="6">
        <v>23125.324</v>
      </c>
      <c r="Y44" s="6">
        <v>31874.878</v>
      </c>
      <c r="Z44" s="6">
        <v>27610.568</v>
      </c>
      <c r="AA44" s="9"/>
      <c r="AB44" s="6">
        <v>42.7860697406127</v>
      </c>
      <c r="AC44" s="6">
        <v>45.3254092783327</v>
      </c>
      <c r="AD44" s="6">
        <v>44.562227171250996</v>
      </c>
    </row>
    <row r="45" spans="1:30" ht="12.75">
      <c r="A45" s="56" t="s">
        <v>16</v>
      </c>
      <c r="B45" t="s">
        <v>16</v>
      </c>
      <c r="C45" t="s">
        <v>133</v>
      </c>
      <c r="F45" s="16"/>
      <c r="G45" s="6">
        <v>995</v>
      </c>
      <c r="H45" s="6">
        <v>995</v>
      </c>
      <c r="I45" s="6">
        <v>995</v>
      </c>
      <c r="K45" s="16"/>
      <c r="L45" s="6">
        <v>42214.99</v>
      </c>
      <c r="M45" s="6">
        <v>52277.01</v>
      </c>
      <c r="N45" s="6">
        <v>62170</v>
      </c>
      <c r="O45" s="10"/>
      <c r="P45" s="6">
        <v>165019.371615266</v>
      </c>
      <c r="Q45" s="6">
        <v>144401.349669743</v>
      </c>
      <c r="R45" s="6">
        <v>152166.642161143</v>
      </c>
      <c r="S45" s="9"/>
      <c r="T45" s="15">
        <v>33663.9518095142</v>
      </c>
      <c r="U45" s="6">
        <v>29457.8753326275</v>
      </c>
      <c r="V45" s="6">
        <v>31041.9950008732</v>
      </c>
      <c r="W45" s="13"/>
      <c r="X45" s="6">
        <v>24737.984</v>
      </c>
      <c r="Y45" s="6">
        <v>30634.328</v>
      </c>
      <c r="Z45" s="6">
        <v>36431.62</v>
      </c>
      <c r="AA45" s="9"/>
      <c r="AB45" s="6">
        <v>58.40193580951419</v>
      </c>
      <c r="AC45" s="6">
        <v>60.0922033326275</v>
      </c>
      <c r="AD45" s="6">
        <v>67.47361500087321</v>
      </c>
    </row>
    <row r="46" spans="1:30" ht="12.75">
      <c r="A46" s="56" t="s">
        <v>18</v>
      </c>
      <c r="B46" t="s">
        <v>18</v>
      </c>
      <c r="C46" t="s">
        <v>133</v>
      </c>
      <c r="F46" s="16"/>
      <c r="G46" s="6">
        <v>416</v>
      </c>
      <c r="H46" s="6">
        <v>416</v>
      </c>
      <c r="I46" s="6">
        <v>416</v>
      </c>
      <c r="K46" s="16"/>
      <c r="L46" s="6">
        <v>19049</v>
      </c>
      <c r="M46" s="6">
        <v>16579</v>
      </c>
      <c r="N46" s="6">
        <v>17936.99</v>
      </c>
      <c r="O46" s="10"/>
      <c r="P46" s="6">
        <v>28896.7135036226</v>
      </c>
      <c r="Q46" s="6">
        <v>22100.5562735537</v>
      </c>
      <c r="R46" s="6">
        <v>31680.7127115992</v>
      </c>
      <c r="S46" s="9"/>
      <c r="T46" s="15">
        <v>5894.92955473901</v>
      </c>
      <c r="U46" s="6">
        <v>4508.51347980496</v>
      </c>
      <c r="V46" s="6">
        <v>6462.86539316624</v>
      </c>
      <c r="W46" s="13"/>
      <c r="X46" s="6">
        <v>11162.714</v>
      </c>
      <c r="Y46" s="6">
        <v>9715.294</v>
      </c>
      <c r="Z46" s="6">
        <v>10511.076</v>
      </c>
      <c r="AA46" s="9"/>
      <c r="AB46" s="6">
        <v>17.05764355473901</v>
      </c>
      <c r="AC46" s="6">
        <v>14.223807479804961</v>
      </c>
      <c r="AD46" s="6">
        <v>16.97394139316624</v>
      </c>
    </row>
    <row r="47" spans="1:30" ht="12.75">
      <c r="A47" s="56" t="s">
        <v>19</v>
      </c>
      <c r="B47" t="s">
        <v>19</v>
      </c>
      <c r="C47" t="s">
        <v>133</v>
      </c>
      <c r="F47" s="16"/>
      <c r="G47" s="6">
        <v>387</v>
      </c>
      <c r="H47" s="6">
        <v>387</v>
      </c>
      <c r="I47" s="6">
        <v>387</v>
      </c>
      <c r="K47" s="16"/>
      <c r="L47" s="6">
        <v>12249.98</v>
      </c>
      <c r="M47" s="6">
        <v>7819.99</v>
      </c>
      <c r="N47" s="6">
        <v>7291</v>
      </c>
      <c r="O47" s="10"/>
      <c r="P47" s="6">
        <v>72116.6862341074</v>
      </c>
      <c r="Q47" s="6">
        <v>66801.6168027291</v>
      </c>
      <c r="R47" s="6">
        <v>73734.2818333225</v>
      </c>
      <c r="S47" s="9"/>
      <c r="T47" s="15">
        <v>9086.70246549754</v>
      </c>
      <c r="U47" s="6">
        <v>8417.00371714386</v>
      </c>
      <c r="V47" s="6">
        <v>9290.51951099863</v>
      </c>
      <c r="W47" s="13"/>
      <c r="X47" s="6">
        <v>7178.488</v>
      </c>
      <c r="Y47" s="6">
        <v>4582.514</v>
      </c>
      <c r="Z47" s="6">
        <v>4272.526</v>
      </c>
      <c r="AA47" s="9"/>
      <c r="AB47" s="6">
        <v>16.26519046549754</v>
      </c>
      <c r="AC47" s="6">
        <v>12.99951771714386</v>
      </c>
      <c r="AD47" s="6">
        <v>13.56304551099863</v>
      </c>
    </row>
    <row r="48" spans="1:30" ht="12.75">
      <c r="A48" s="56" t="s">
        <v>20</v>
      </c>
      <c r="B48" t="s">
        <v>20</v>
      </c>
      <c r="C48" t="s">
        <v>133</v>
      </c>
      <c r="F48" s="16"/>
      <c r="G48" s="6">
        <v>519</v>
      </c>
      <c r="H48" s="6">
        <v>519</v>
      </c>
      <c r="I48" s="6">
        <v>519</v>
      </c>
      <c r="K48" s="16"/>
      <c r="L48" s="6">
        <v>20356.99</v>
      </c>
      <c r="M48" s="6">
        <v>18313.03</v>
      </c>
      <c r="N48" s="6">
        <v>18650</v>
      </c>
      <c r="O48" s="10"/>
      <c r="P48" s="6">
        <v>100993.503868122</v>
      </c>
      <c r="Q48" s="6">
        <v>90933.64103308</v>
      </c>
      <c r="R48" s="6">
        <v>104822.33766127</v>
      </c>
      <c r="S48" s="9"/>
      <c r="T48" s="15">
        <v>20602.6747890968</v>
      </c>
      <c r="U48" s="6">
        <v>18550.4627707483</v>
      </c>
      <c r="V48" s="6">
        <v>21383.756882899</v>
      </c>
      <c r="W48" s="13"/>
      <c r="X48" s="6">
        <v>11929.196</v>
      </c>
      <c r="Y48" s="6">
        <v>10731.436</v>
      </c>
      <c r="Z48" s="6">
        <v>10928.9</v>
      </c>
      <c r="AA48" s="9"/>
      <c r="AB48" s="6">
        <v>32.5318707890968</v>
      </c>
      <c r="AC48" s="6">
        <v>29.281898770748302</v>
      </c>
      <c r="AD48" s="6">
        <v>32.312656882899</v>
      </c>
    </row>
    <row r="49" spans="1:30" ht="12.75">
      <c r="A49" s="56" t="s">
        <v>21</v>
      </c>
      <c r="B49" t="s">
        <v>21</v>
      </c>
      <c r="C49" t="s">
        <v>133</v>
      </c>
      <c r="F49" s="16"/>
      <c r="G49" s="6">
        <v>181</v>
      </c>
      <c r="H49" s="6">
        <v>181</v>
      </c>
      <c r="I49" s="6">
        <v>181</v>
      </c>
      <c r="K49" s="16"/>
      <c r="L49" s="6">
        <v>33269.99</v>
      </c>
      <c r="M49" s="6">
        <v>54722</v>
      </c>
      <c r="N49" s="6">
        <v>30860</v>
      </c>
      <c r="O49" s="10"/>
      <c r="P49" s="6">
        <v>246144.695845553</v>
      </c>
      <c r="Q49" s="6">
        <v>251646.649419333</v>
      </c>
      <c r="R49" s="6">
        <v>249153.259509668</v>
      </c>
      <c r="S49" s="9"/>
      <c r="T49" s="15">
        <v>31014.2316765396</v>
      </c>
      <c r="U49" s="6">
        <v>31707.4778268359</v>
      </c>
      <c r="V49" s="6">
        <v>31393.3106982182</v>
      </c>
      <c r="W49" s="13"/>
      <c r="X49" s="6">
        <v>19496.214</v>
      </c>
      <c r="Y49" s="6">
        <v>32067.092</v>
      </c>
      <c r="Z49" s="6">
        <v>18083.96</v>
      </c>
      <c r="AA49" s="9"/>
      <c r="AB49" s="6">
        <v>50.510445676539604</v>
      </c>
      <c r="AC49" s="6">
        <v>63.7745698268359</v>
      </c>
      <c r="AD49" s="6">
        <v>49.4772706982182</v>
      </c>
    </row>
    <row r="50" spans="1:30" ht="12.75">
      <c r="A50" s="56" t="s">
        <v>22</v>
      </c>
      <c r="B50" t="s">
        <v>22</v>
      </c>
      <c r="C50" t="s">
        <v>133</v>
      </c>
      <c r="F50" s="16"/>
      <c r="G50" s="6">
        <v>367</v>
      </c>
      <c r="H50" s="6">
        <v>367</v>
      </c>
      <c r="I50" s="6">
        <v>367</v>
      </c>
      <c r="K50" s="16"/>
      <c r="L50" s="6">
        <v>14865</v>
      </c>
      <c r="M50" s="6">
        <v>11749.01</v>
      </c>
      <c r="N50" s="6">
        <v>9733.01</v>
      </c>
      <c r="O50" s="10"/>
      <c r="P50" s="6">
        <v>52062.742454748</v>
      </c>
      <c r="Q50" s="6">
        <v>46877.946962773</v>
      </c>
      <c r="R50" s="6">
        <v>49038.674502555</v>
      </c>
      <c r="S50" s="9"/>
      <c r="T50" s="15">
        <v>10620.7994607686</v>
      </c>
      <c r="U50" s="6">
        <v>9563.1011804057</v>
      </c>
      <c r="V50" s="6">
        <v>10003.8895985212</v>
      </c>
      <c r="W50" s="13"/>
      <c r="X50" s="6">
        <v>8710.89</v>
      </c>
      <c r="Y50" s="6">
        <v>6884.92</v>
      </c>
      <c r="Z50" s="6">
        <v>5703.544</v>
      </c>
      <c r="AA50" s="9"/>
      <c r="AB50" s="6">
        <v>19.331689460768597</v>
      </c>
      <c r="AC50" s="6">
        <v>16.4480211804057</v>
      </c>
      <c r="AD50" s="6">
        <v>15.7074335985212</v>
      </c>
    </row>
    <row r="51" spans="1:30" ht="12.75">
      <c r="A51" s="56" t="s">
        <v>23</v>
      </c>
      <c r="B51" t="s">
        <v>23</v>
      </c>
      <c r="C51" t="s">
        <v>133</v>
      </c>
      <c r="F51" s="16"/>
      <c r="G51" s="6">
        <v>861</v>
      </c>
      <c r="H51" s="6">
        <v>861</v>
      </c>
      <c r="I51" s="6">
        <v>861</v>
      </c>
      <c r="K51" s="16"/>
      <c r="L51" s="6">
        <v>51663</v>
      </c>
      <c r="M51" s="6">
        <v>27133</v>
      </c>
      <c r="N51" s="6">
        <v>24838.99</v>
      </c>
      <c r="O51" s="10"/>
      <c r="P51" s="6">
        <v>213335.924819086</v>
      </c>
      <c r="Q51" s="6">
        <v>163726.585554087</v>
      </c>
      <c r="R51" s="6">
        <v>171576.811066648</v>
      </c>
      <c r="S51" s="9"/>
      <c r="T51" s="15">
        <v>26880.3265272048</v>
      </c>
      <c r="U51" s="6">
        <v>20629.549779815</v>
      </c>
      <c r="V51" s="6">
        <v>21618.6781943977</v>
      </c>
      <c r="W51" s="13"/>
      <c r="X51" s="6">
        <v>30274.518</v>
      </c>
      <c r="Y51" s="6">
        <v>15899.938</v>
      </c>
      <c r="Z51" s="6">
        <v>14555.648</v>
      </c>
      <c r="AA51" s="9"/>
      <c r="AB51" s="6">
        <v>57.154844527204794</v>
      </c>
      <c r="AC51" s="6">
        <v>36.529487779815</v>
      </c>
      <c r="AD51" s="6">
        <v>36.1743261943977</v>
      </c>
    </row>
    <row r="52" spans="1:30" ht="12.75">
      <c r="A52" s="56" t="s">
        <v>24</v>
      </c>
      <c r="B52" t="s">
        <v>24</v>
      </c>
      <c r="C52" t="s">
        <v>133</v>
      </c>
      <c r="F52" s="16"/>
      <c r="G52" s="6">
        <v>402</v>
      </c>
      <c r="H52" s="6">
        <v>402</v>
      </c>
      <c r="I52" s="6">
        <v>402</v>
      </c>
      <c r="K52" s="16"/>
      <c r="L52" s="6">
        <v>12260</v>
      </c>
      <c r="M52" s="6">
        <v>12257.99</v>
      </c>
      <c r="N52" s="6">
        <v>8286.98</v>
      </c>
      <c r="O52" s="10"/>
      <c r="P52" s="6">
        <v>39667.5675933058</v>
      </c>
      <c r="Q52" s="6">
        <v>38405.6379558494</v>
      </c>
      <c r="R52" s="6">
        <v>43783.5570375515</v>
      </c>
      <c r="S52" s="9"/>
      <c r="T52" s="15">
        <v>4998.11351675653</v>
      </c>
      <c r="U52" s="6">
        <v>4839.11038243703</v>
      </c>
      <c r="V52" s="6">
        <v>5516.72818673149</v>
      </c>
      <c r="W52" s="13"/>
      <c r="X52" s="6">
        <v>7184.36</v>
      </c>
      <c r="Y52" s="6">
        <v>7183.182</v>
      </c>
      <c r="Z52" s="6">
        <v>4856.17</v>
      </c>
      <c r="AA52" s="9"/>
      <c r="AB52" s="6">
        <v>12.18247351675653</v>
      </c>
      <c r="AC52" s="6">
        <v>12.02229238243703</v>
      </c>
      <c r="AD52" s="6">
        <v>10.37289818673149</v>
      </c>
    </row>
    <row r="53" spans="1:30" ht="12.75">
      <c r="A53" s="56" t="s">
        <v>25</v>
      </c>
      <c r="B53" t="s">
        <v>25</v>
      </c>
      <c r="C53" t="s">
        <v>133</v>
      </c>
      <c r="F53" s="16"/>
      <c r="G53" s="6">
        <v>366</v>
      </c>
      <c r="H53" s="6">
        <v>366</v>
      </c>
      <c r="I53" s="6">
        <v>366</v>
      </c>
      <c r="K53" s="16"/>
      <c r="L53" s="6">
        <v>11693.4033030188</v>
      </c>
      <c r="M53" s="6">
        <v>7419.79955774546</v>
      </c>
      <c r="N53" s="6">
        <v>6729.99959886074</v>
      </c>
      <c r="O53" s="10"/>
      <c r="P53" s="6">
        <v>58467.02</v>
      </c>
      <c r="Q53" s="6">
        <v>37099</v>
      </c>
      <c r="R53" s="6">
        <v>33650</v>
      </c>
      <c r="S53" s="9"/>
      <c r="T53" s="15">
        <v>34261.67372</v>
      </c>
      <c r="U53" s="6">
        <v>21740.014</v>
      </c>
      <c r="V53" s="6">
        <v>19718.9</v>
      </c>
      <c r="W53" s="13"/>
      <c r="X53" s="6">
        <v>6852.334</v>
      </c>
      <c r="Y53" s="6">
        <v>4348.003</v>
      </c>
      <c r="Z53" s="6">
        <v>3943.78</v>
      </c>
      <c r="AA53" s="9"/>
      <c r="AB53" s="6">
        <v>41.114007720000004</v>
      </c>
      <c r="AC53" s="6">
        <v>26.088017</v>
      </c>
      <c r="AD53" s="6">
        <v>23.66268</v>
      </c>
    </row>
    <row r="54" spans="1:30" ht="12.75">
      <c r="A54" s="56" t="s">
        <v>26</v>
      </c>
      <c r="B54" t="s">
        <v>26</v>
      </c>
      <c r="C54" t="s">
        <v>133</v>
      </c>
      <c r="F54" s="16"/>
      <c r="G54" s="6">
        <v>672</v>
      </c>
      <c r="H54" s="6">
        <v>672</v>
      </c>
      <c r="I54" s="6">
        <v>672</v>
      </c>
      <c r="K54" s="16"/>
      <c r="L54" s="6">
        <v>45714.97</v>
      </c>
      <c r="M54" s="6">
        <v>43647.01</v>
      </c>
      <c r="N54" s="6">
        <v>35308</v>
      </c>
      <c r="O54" s="10"/>
      <c r="P54" s="6">
        <v>189390.655850716</v>
      </c>
      <c r="Q54" s="6">
        <v>144581.699832795</v>
      </c>
      <c r="R54" s="6">
        <v>153789.510147007</v>
      </c>
      <c r="S54" s="9"/>
      <c r="T54" s="15">
        <v>38635.6937935461</v>
      </c>
      <c r="U54" s="6">
        <v>29494.6667658903</v>
      </c>
      <c r="V54" s="6">
        <v>31373.0600699895</v>
      </c>
      <c r="W54" s="13"/>
      <c r="X54" s="6">
        <v>26788.972</v>
      </c>
      <c r="Y54" s="6">
        <v>25577.148</v>
      </c>
      <c r="Z54" s="6">
        <v>20690.488</v>
      </c>
      <c r="AA54" s="9"/>
      <c r="AB54" s="6">
        <v>65.4246657935461</v>
      </c>
      <c r="AC54" s="6">
        <v>55.0718147658903</v>
      </c>
      <c r="AD54" s="6">
        <v>52.0635480699895</v>
      </c>
    </row>
    <row r="55" spans="1:30" ht="12.75">
      <c r="A55" s="56" t="s">
        <v>27</v>
      </c>
      <c r="B55" t="s">
        <v>27</v>
      </c>
      <c r="C55" t="s">
        <v>133</v>
      </c>
      <c r="F55" s="16"/>
      <c r="G55" s="6">
        <v>525</v>
      </c>
      <c r="H55" s="6">
        <v>525</v>
      </c>
      <c r="I55" s="6">
        <v>525</v>
      </c>
      <c r="K55" s="16"/>
      <c r="L55" s="6">
        <v>21067</v>
      </c>
      <c r="M55" s="6">
        <v>18826</v>
      </c>
      <c r="N55" s="6">
        <v>17970</v>
      </c>
      <c r="O55" s="10"/>
      <c r="P55" s="6">
        <v>102396.748580997</v>
      </c>
      <c r="Q55" s="6">
        <v>64573.0776126951</v>
      </c>
      <c r="R55" s="6">
        <v>81013.5476076901</v>
      </c>
      <c r="S55" s="9"/>
      <c r="T55" s="15">
        <v>20888.9367105235</v>
      </c>
      <c r="U55" s="6">
        <v>13172.9078329898</v>
      </c>
      <c r="V55" s="6">
        <v>16526.7637119688</v>
      </c>
      <c r="W55" s="13"/>
      <c r="X55" s="6">
        <v>12345.262</v>
      </c>
      <c r="Y55" s="6">
        <v>11032.036</v>
      </c>
      <c r="Z55" s="6">
        <v>10530.42</v>
      </c>
      <c r="AA55" s="9"/>
      <c r="AB55" s="6">
        <v>33.2341987105235</v>
      </c>
      <c r="AC55" s="6">
        <v>24.2049438329898</v>
      </c>
      <c r="AD55" s="6">
        <v>27.0571837119688</v>
      </c>
    </row>
    <row r="56" spans="1:30" ht="12.75">
      <c r="A56" s="56" t="s">
        <v>28</v>
      </c>
      <c r="B56" t="s">
        <v>28</v>
      </c>
      <c r="C56" t="s">
        <v>133</v>
      </c>
      <c r="F56" s="16"/>
      <c r="G56" s="6">
        <v>417</v>
      </c>
      <c r="H56" s="6">
        <v>417</v>
      </c>
      <c r="I56" s="6">
        <v>417</v>
      </c>
      <c r="K56" s="16"/>
      <c r="L56" s="6">
        <v>21564.02</v>
      </c>
      <c r="M56" s="6">
        <v>21746.98</v>
      </c>
      <c r="N56" s="6">
        <v>18848</v>
      </c>
      <c r="O56" s="10"/>
      <c r="P56" s="6">
        <v>75780.6468101552</v>
      </c>
      <c r="Q56" s="6">
        <v>75474.543953108</v>
      </c>
      <c r="R56" s="6">
        <v>82810.5699472362</v>
      </c>
      <c r="S56" s="9"/>
      <c r="T56" s="15">
        <v>9548.36149807955</v>
      </c>
      <c r="U56" s="6">
        <v>9509.79253809161</v>
      </c>
      <c r="V56" s="6">
        <v>10434.1318133518</v>
      </c>
      <c r="W56" s="13"/>
      <c r="X56" s="6">
        <v>12636.516</v>
      </c>
      <c r="Y56" s="6">
        <v>12743.73</v>
      </c>
      <c r="Z56" s="6">
        <v>11044.928</v>
      </c>
      <c r="AA56" s="9"/>
      <c r="AB56" s="6">
        <v>22.18487749807955</v>
      </c>
      <c r="AC56" s="6">
        <v>22.25352253809161</v>
      </c>
      <c r="AD56" s="6">
        <v>21.4790598133518</v>
      </c>
    </row>
    <row r="57" spans="1:30" ht="12.75">
      <c r="A57" s="56" t="s">
        <v>29</v>
      </c>
      <c r="B57" t="s">
        <v>29</v>
      </c>
      <c r="C57" t="s">
        <v>133</v>
      </c>
      <c r="F57" s="16"/>
      <c r="G57" s="6">
        <v>520</v>
      </c>
      <c r="H57" s="6">
        <v>520</v>
      </c>
      <c r="I57" s="6">
        <v>520</v>
      </c>
      <c r="K57" s="16"/>
      <c r="L57" s="6">
        <v>12144.99</v>
      </c>
      <c r="M57" s="6">
        <v>11880</v>
      </c>
      <c r="N57" s="6">
        <v>13340.01</v>
      </c>
      <c r="O57" s="10"/>
      <c r="P57" s="6">
        <v>103429.934308707</v>
      </c>
      <c r="Q57" s="6">
        <v>93593.7290435496</v>
      </c>
      <c r="R57" s="6">
        <v>94022.4787486056</v>
      </c>
      <c r="S57" s="9"/>
      <c r="T57" s="15">
        <v>13032.1717228971</v>
      </c>
      <c r="U57" s="6">
        <v>11792.8098594872</v>
      </c>
      <c r="V57" s="6">
        <v>11846.8323223243</v>
      </c>
      <c r="W57" s="13"/>
      <c r="X57" s="6">
        <v>7116.964</v>
      </c>
      <c r="Y57" s="6">
        <v>6961.68</v>
      </c>
      <c r="Z57" s="6">
        <v>7817.246</v>
      </c>
      <c r="AA57" s="9"/>
      <c r="AB57" s="6">
        <v>20.1491357228971</v>
      </c>
      <c r="AC57" s="6">
        <v>18.7544898594872</v>
      </c>
      <c r="AD57" s="6">
        <v>19.6640783223243</v>
      </c>
    </row>
    <row r="58" spans="1:30" ht="12.75">
      <c r="A58" s="56" t="s">
        <v>30</v>
      </c>
      <c r="B58" t="s">
        <v>30</v>
      </c>
      <c r="C58" t="s">
        <v>133</v>
      </c>
      <c r="E58" s="14"/>
      <c r="F58" s="16"/>
      <c r="G58" s="6">
        <v>301</v>
      </c>
      <c r="H58" s="6">
        <v>301</v>
      </c>
      <c r="I58" s="6">
        <v>301</v>
      </c>
      <c r="K58" s="16"/>
      <c r="L58" s="6">
        <v>21346</v>
      </c>
      <c r="M58" s="6">
        <v>15048.01</v>
      </c>
      <c r="N58" s="6">
        <v>15706.01</v>
      </c>
      <c r="O58" s="10"/>
      <c r="P58" s="6">
        <v>38912.6474258981</v>
      </c>
      <c r="Q58" s="6">
        <v>41965.1249443319</v>
      </c>
      <c r="R58" s="6">
        <v>39613.8743652416</v>
      </c>
      <c r="S58" s="9"/>
      <c r="T58" s="15">
        <v>7938.18007488321</v>
      </c>
      <c r="U58" s="6">
        <v>8560.8854886437</v>
      </c>
      <c r="V58" s="6">
        <v>8081.23037050929</v>
      </c>
      <c r="W58" s="13"/>
      <c r="X58" s="6">
        <v>12508.756</v>
      </c>
      <c r="Y58" s="6">
        <v>8818.134</v>
      </c>
      <c r="Z58" s="6">
        <v>9203.722</v>
      </c>
      <c r="AA58" s="9"/>
      <c r="AB58" s="6">
        <v>20.44693607488321</v>
      </c>
      <c r="AC58" s="6">
        <v>17.379019488643703</v>
      </c>
      <c r="AD58" s="6">
        <v>17.28495237050929</v>
      </c>
    </row>
    <row r="59" spans="1:30" ht="12.75">
      <c r="A59" s="56" t="s">
        <v>31</v>
      </c>
      <c r="B59" t="s">
        <v>31</v>
      </c>
      <c r="C59" t="s">
        <v>133</v>
      </c>
      <c r="D59" t="s">
        <v>131</v>
      </c>
      <c r="E59" s="14" t="s">
        <v>132</v>
      </c>
      <c r="F59" s="16"/>
      <c r="G59" s="6">
        <v>0</v>
      </c>
      <c r="H59" s="6">
        <v>0</v>
      </c>
      <c r="I59" s="6">
        <v>739</v>
      </c>
      <c r="K59" s="16"/>
      <c r="L59" s="6">
        <v>31777.01</v>
      </c>
      <c r="M59" s="6">
        <v>16869.99</v>
      </c>
      <c r="N59" s="6">
        <v>19867.99</v>
      </c>
      <c r="O59" s="10"/>
      <c r="P59" s="6">
        <v>30886.106395317</v>
      </c>
      <c r="Q59" s="6">
        <v>74850.9828100133</v>
      </c>
      <c r="R59" s="6">
        <v>102872.732634949</v>
      </c>
      <c r="S59" s="9"/>
      <c r="T59" s="15">
        <v>6300.76570464466</v>
      </c>
      <c r="U59" s="6">
        <v>15269.6004932427</v>
      </c>
      <c r="V59" s="6">
        <v>20986.0374575296</v>
      </c>
      <c r="W59" s="13"/>
      <c r="X59" s="6">
        <v>18621.328</v>
      </c>
      <c r="Y59" s="6">
        <v>9885.814</v>
      </c>
      <c r="Z59" s="6">
        <v>11642.642</v>
      </c>
      <c r="AA59" s="9"/>
      <c r="AB59" s="6">
        <v>24.922093704644663</v>
      </c>
      <c r="AC59" s="6">
        <v>25.155414493242702</v>
      </c>
      <c r="AD59" s="6">
        <v>32.6286794575296</v>
      </c>
    </row>
    <row r="60" spans="1:30" ht="12.75">
      <c r="A60" s="56" t="s">
        <v>32</v>
      </c>
      <c r="B60" t="s">
        <v>32</v>
      </c>
      <c r="C60" t="s">
        <v>133</v>
      </c>
      <c r="F60" s="16"/>
      <c r="G60" s="6">
        <v>582</v>
      </c>
      <c r="H60" s="6">
        <v>582</v>
      </c>
      <c r="I60" s="6">
        <v>582</v>
      </c>
      <c r="K60" s="16"/>
      <c r="L60" s="6">
        <v>18879.99</v>
      </c>
      <c r="M60" s="6">
        <v>15336</v>
      </c>
      <c r="N60" s="6">
        <v>15490.02</v>
      </c>
      <c r="O60" s="10"/>
      <c r="P60" s="6">
        <v>0</v>
      </c>
      <c r="Q60" s="6">
        <v>0</v>
      </c>
      <c r="R60" s="6">
        <v>0</v>
      </c>
      <c r="S60" s="9"/>
      <c r="T60" s="15">
        <v>0</v>
      </c>
      <c r="U60" s="6">
        <v>0</v>
      </c>
      <c r="V60" s="6">
        <v>0</v>
      </c>
      <c r="W60" s="13"/>
      <c r="X60" s="6">
        <v>11063.674</v>
      </c>
      <c r="Y60" s="6">
        <v>8986.896</v>
      </c>
      <c r="Z60" s="6">
        <v>9077.152</v>
      </c>
      <c r="AA60" s="9"/>
      <c r="AB60" s="6">
        <v>11.063674</v>
      </c>
      <c r="AC60" s="6">
        <v>8.986896</v>
      </c>
      <c r="AD60" s="6">
        <v>9.077152</v>
      </c>
    </row>
    <row r="61" spans="1:30" ht="12.75">
      <c r="A61" s="56" t="s">
        <v>33</v>
      </c>
      <c r="B61" t="s">
        <v>33</v>
      </c>
      <c r="C61" t="s">
        <v>133</v>
      </c>
      <c r="F61" s="16"/>
      <c r="G61" s="6">
        <v>240</v>
      </c>
      <c r="H61" s="6">
        <v>240</v>
      </c>
      <c r="I61" s="6">
        <v>240</v>
      </c>
      <c r="K61" s="16"/>
      <c r="L61" s="6">
        <v>7569.99</v>
      </c>
      <c r="M61" s="6">
        <v>3857</v>
      </c>
      <c r="N61" s="6">
        <v>5434</v>
      </c>
      <c r="O61" s="10"/>
      <c r="P61" s="6">
        <v>43514.1588078997</v>
      </c>
      <c r="Q61" s="6">
        <v>41904.769198628</v>
      </c>
      <c r="R61" s="6">
        <v>42856.4212298285</v>
      </c>
      <c r="S61" s="9"/>
      <c r="T61" s="15">
        <v>8876.88839681154</v>
      </c>
      <c r="U61" s="6">
        <v>8548.57291652012</v>
      </c>
      <c r="V61" s="6">
        <v>8742.70993088501</v>
      </c>
      <c r="W61" s="13"/>
      <c r="X61" s="6">
        <v>4436.014</v>
      </c>
      <c r="Y61" s="6">
        <v>2260.202</v>
      </c>
      <c r="Z61" s="6">
        <v>3184.324</v>
      </c>
      <c r="AA61" s="9"/>
      <c r="AB61" s="6">
        <v>13.31290239681154</v>
      </c>
      <c r="AC61" s="6">
        <v>10.80877491652012</v>
      </c>
      <c r="AD61" s="6">
        <v>11.927033930885012</v>
      </c>
    </row>
    <row r="62" spans="1:30" ht="12.75">
      <c r="A62" s="56" t="s">
        <v>34</v>
      </c>
      <c r="B62" t="s">
        <v>34</v>
      </c>
      <c r="C62" t="s">
        <v>133</v>
      </c>
      <c r="F62" s="16"/>
      <c r="G62" s="6">
        <v>720</v>
      </c>
      <c r="H62" s="6">
        <v>720</v>
      </c>
      <c r="I62" s="6">
        <v>720</v>
      </c>
      <c r="K62" s="16"/>
      <c r="L62" s="6">
        <v>15282.99</v>
      </c>
      <c r="M62" s="6">
        <v>10915.99</v>
      </c>
      <c r="N62" s="6">
        <v>16073</v>
      </c>
      <c r="O62" s="10"/>
      <c r="P62" s="6">
        <v>150146.529155983</v>
      </c>
      <c r="Q62" s="6">
        <v>167904.615425075</v>
      </c>
      <c r="R62" s="6">
        <v>195219.767405927</v>
      </c>
      <c r="S62" s="9"/>
      <c r="T62" s="15">
        <v>30629.8919478205</v>
      </c>
      <c r="U62" s="6">
        <v>34252.5415467154</v>
      </c>
      <c r="V62" s="6">
        <v>39824.8325508091</v>
      </c>
      <c r="W62" s="13"/>
      <c r="X62" s="6">
        <v>8955.832</v>
      </c>
      <c r="Y62" s="6">
        <v>6396.77</v>
      </c>
      <c r="Z62" s="6">
        <v>9418.778</v>
      </c>
      <c r="AA62" s="9"/>
      <c r="AB62" s="6">
        <v>39.585723947820505</v>
      </c>
      <c r="AC62" s="6">
        <v>40.649311546715396</v>
      </c>
      <c r="AD62" s="6">
        <v>49.2436105508091</v>
      </c>
    </row>
    <row r="63" spans="1:30" ht="12.75">
      <c r="A63" s="56" t="s">
        <v>46</v>
      </c>
      <c r="B63" t="s">
        <v>46</v>
      </c>
      <c r="C63" t="s">
        <v>133</v>
      </c>
      <c r="F63" s="16"/>
      <c r="G63" s="6">
        <v>535</v>
      </c>
      <c r="H63" s="6">
        <v>747</v>
      </c>
      <c r="I63" s="6">
        <v>747</v>
      </c>
      <c r="K63" s="16"/>
      <c r="L63" s="6">
        <v>41396</v>
      </c>
      <c r="M63" s="6">
        <v>59593.99</v>
      </c>
      <c r="N63" s="6">
        <v>66207</v>
      </c>
      <c r="O63" s="10"/>
      <c r="P63" s="6">
        <v>71889.1679267995</v>
      </c>
      <c r="Q63" s="6">
        <v>72678.0651617997</v>
      </c>
      <c r="R63" s="6">
        <v>58282.3647001968</v>
      </c>
      <c r="S63" s="9"/>
      <c r="T63" s="15">
        <v>14665.3902570671</v>
      </c>
      <c r="U63" s="6">
        <v>14826.3252930071</v>
      </c>
      <c r="V63" s="6">
        <v>11889.6023988401</v>
      </c>
      <c r="W63" s="13"/>
      <c r="X63" s="6">
        <v>24258.056</v>
      </c>
      <c r="Y63" s="6">
        <v>34922.078</v>
      </c>
      <c r="Z63" s="6">
        <v>38797.302</v>
      </c>
      <c r="AA63" s="9"/>
      <c r="AB63" s="6">
        <v>38.923446257067106</v>
      </c>
      <c r="AC63" s="6">
        <v>49.748403293007094</v>
      </c>
      <c r="AD63" s="6">
        <v>50.686904398840106</v>
      </c>
    </row>
    <row r="64" spans="1:30" ht="12.75">
      <c r="A64" s="56" t="s">
        <v>48</v>
      </c>
      <c r="B64" t="s">
        <v>48</v>
      </c>
      <c r="C64" t="s">
        <v>133</v>
      </c>
      <c r="F64" s="16"/>
      <c r="G64" s="6">
        <v>633</v>
      </c>
      <c r="H64" s="6">
        <v>633</v>
      </c>
      <c r="I64" s="6">
        <v>633</v>
      </c>
      <c r="K64" s="16"/>
      <c r="L64" s="6">
        <v>15974.99</v>
      </c>
      <c r="M64" s="6">
        <v>17691</v>
      </c>
      <c r="N64" s="6">
        <v>17229</v>
      </c>
      <c r="O64" s="10"/>
      <c r="P64" s="6">
        <v>57602.38</v>
      </c>
      <c r="Q64" s="6">
        <v>59243.58</v>
      </c>
      <c r="R64" s="6">
        <v>79871.1017481093</v>
      </c>
      <c r="S64" s="9"/>
      <c r="T64" s="15">
        <v>11750.88552</v>
      </c>
      <c r="U64" s="6">
        <v>12085.69032</v>
      </c>
      <c r="V64" s="6">
        <v>16293.7047566143</v>
      </c>
      <c r="W64" s="13"/>
      <c r="X64" s="6">
        <v>9361.344</v>
      </c>
      <c r="Y64" s="6">
        <v>10366.926</v>
      </c>
      <c r="Z64" s="6">
        <v>10096.194</v>
      </c>
      <c r="AA64" s="9"/>
      <c r="AB64" s="6">
        <v>21.11222952</v>
      </c>
      <c r="AC64" s="6">
        <v>22.45261632</v>
      </c>
      <c r="AD64" s="6">
        <v>26.389898756614297</v>
      </c>
    </row>
    <row r="65" spans="1:30" ht="12.75">
      <c r="A65" s="56" t="s">
        <v>49</v>
      </c>
      <c r="B65" t="s">
        <v>49</v>
      </c>
      <c r="C65" t="s">
        <v>133</v>
      </c>
      <c r="F65" s="16"/>
      <c r="G65" s="6">
        <v>243</v>
      </c>
      <c r="H65" s="6">
        <v>243</v>
      </c>
      <c r="I65" s="6">
        <v>243</v>
      </c>
      <c r="K65" s="16"/>
      <c r="L65" s="6">
        <v>8621</v>
      </c>
      <c r="M65" s="6">
        <v>7507</v>
      </c>
      <c r="N65" s="6">
        <v>7486.98</v>
      </c>
      <c r="O65" s="10"/>
      <c r="P65" s="6">
        <v>54524.8903137979</v>
      </c>
      <c r="Q65" s="6">
        <v>40116.8367200046</v>
      </c>
      <c r="R65" s="6">
        <v>38001.7300542112</v>
      </c>
      <c r="S65" s="9"/>
      <c r="T65" s="15">
        <v>11123.0776240148</v>
      </c>
      <c r="U65" s="6">
        <v>8183.83469088093</v>
      </c>
      <c r="V65" s="6">
        <v>7752.35293105908</v>
      </c>
      <c r="W65" s="13"/>
      <c r="X65" s="6">
        <v>5051.906</v>
      </c>
      <c r="Y65" s="6">
        <v>4399.102</v>
      </c>
      <c r="Z65" s="6">
        <v>4387.37</v>
      </c>
      <c r="AA65" s="9"/>
      <c r="AB65" s="6">
        <v>16.1749836240148</v>
      </c>
      <c r="AC65" s="6">
        <v>12.58293669088093</v>
      </c>
      <c r="AD65" s="6">
        <v>12.139722931059081</v>
      </c>
    </row>
    <row r="66" spans="1:30" ht="12.75">
      <c r="A66" s="56" t="s">
        <v>53</v>
      </c>
      <c r="B66" t="s">
        <v>53</v>
      </c>
      <c r="C66" t="s">
        <v>133</v>
      </c>
      <c r="F66" s="16"/>
      <c r="G66" s="6">
        <v>467</v>
      </c>
      <c r="H66" s="6">
        <v>467</v>
      </c>
      <c r="I66" s="6">
        <v>467</v>
      </c>
      <c r="K66" s="16"/>
      <c r="L66" s="6">
        <v>31401.99</v>
      </c>
      <c r="M66" s="6">
        <v>28389</v>
      </c>
      <c r="N66" s="6">
        <v>28305</v>
      </c>
      <c r="O66" s="10"/>
      <c r="P66" s="6">
        <v>153066.795330822</v>
      </c>
      <c r="Q66" s="6">
        <v>146739.455728459</v>
      </c>
      <c r="R66" s="6">
        <v>163230.095269638</v>
      </c>
      <c r="S66" s="9"/>
      <c r="T66" s="15">
        <v>31225.6262474876</v>
      </c>
      <c r="U66" s="6">
        <v>29934.8489686057</v>
      </c>
      <c r="V66" s="6">
        <v>33298.9394350061</v>
      </c>
      <c r="W66" s="13"/>
      <c r="X66" s="6">
        <v>18401.566</v>
      </c>
      <c r="Y66" s="6">
        <v>16635.954</v>
      </c>
      <c r="Z66" s="6">
        <v>16586.73</v>
      </c>
      <c r="AA66" s="9"/>
      <c r="AB66" s="6">
        <v>49.6271922474876</v>
      </c>
      <c r="AC66" s="6">
        <v>46.5708029686057</v>
      </c>
      <c r="AD66" s="6">
        <v>49.8856694350061</v>
      </c>
    </row>
    <row r="67" spans="1:30" ht="12.75">
      <c r="A67" s="56" t="s">
        <v>54</v>
      </c>
      <c r="B67" t="s">
        <v>54</v>
      </c>
      <c r="C67" t="s">
        <v>133</v>
      </c>
      <c r="F67" s="16"/>
      <c r="G67" s="6">
        <v>124</v>
      </c>
      <c r="H67" s="6">
        <v>124</v>
      </c>
      <c r="I67" s="6">
        <v>124</v>
      </c>
      <c r="K67" s="16"/>
      <c r="L67" s="6">
        <v>7343</v>
      </c>
      <c r="M67" s="6">
        <v>6458</v>
      </c>
      <c r="N67" s="6">
        <v>5141</v>
      </c>
      <c r="O67" s="10"/>
      <c r="P67" s="6">
        <v>27705.251164401</v>
      </c>
      <c r="Q67" s="6">
        <v>25005.2580410211</v>
      </c>
      <c r="R67" s="6">
        <v>25978.0668101115</v>
      </c>
      <c r="S67" s="9"/>
      <c r="T67" s="15">
        <v>5651.8712375378</v>
      </c>
      <c r="U67" s="6">
        <v>5101.07264036831</v>
      </c>
      <c r="V67" s="6">
        <v>5299.52562926274</v>
      </c>
      <c r="W67" s="13"/>
      <c r="X67" s="6">
        <v>4302.998</v>
      </c>
      <c r="Y67" s="6">
        <v>3784.388</v>
      </c>
      <c r="Z67" s="6">
        <v>3012.626</v>
      </c>
      <c r="AA67" s="9"/>
      <c r="AB67" s="6">
        <v>9.9548692375378</v>
      </c>
      <c r="AC67" s="6">
        <v>8.88546064036831</v>
      </c>
      <c r="AD67" s="6">
        <v>8.31215162926274</v>
      </c>
    </row>
    <row r="68" spans="1:30" ht="12.75">
      <c r="A68" s="56" t="s">
        <v>55</v>
      </c>
      <c r="B68" t="s">
        <v>55</v>
      </c>
      <c r="C68" t="s">
        <v>133</v>
      </c>
      <c r="F68" s="16"/>
      <c r="G68" s="6">
        <v>395</v>
      </c>
      <c r="H68" s="6">
        <v>395</v>
      </c>
      <c r="I68" s="6">
        <v>395</v>
      </c>
      <c r="K68" s="16"/>
      <c r="L68" s="6">
        <v>34127</v>
      </c>
      <c r="M68" s="6">
        <v>34043.01</v>
      </c>
      <c r="N68" s="6">
        <v>35985.01</v>
      </c>
      <c r="O68" s="10"/>
      <c r="P68" s="6">
        <v>59486.5542259512</v>
      </c>
      <c r="Q68" s="6">
        <v>60269.2759896688</v>
      </c>
      <c r="R68" s="6">
        <v>68023.6129575302</v>
      </c>
      <c r="S68" s="9"/>
      <c r="T68" s="15">
        <v>12135.2570620941</v>
      </c>
      <c r="U68" s="6">
        <v>12294.9323018924</v>
      </c>
      <c r="V68" s="6">
        <v>13876.8170433362</v>
      </c>
      <c r="W68" s="13"/>
      <c r="X68" s="6">
        <v>19998.422</v>
      </c>
      <c r="Y68" s="6">
        <v>19949.204</v>
      </c>
      <c r="Z68" s="6">
        <v>21087.216</v>
      </c>
      <c r="AA68" s="9"/>
      <c r="AB68" s="6">
        <v>32.133679062094096</v>
      </c>
      <c r="AC68" s="6">
        <v>32.244136301892404</v>
      </c>
      <c r="AD68" s="6">
        <v>34.964033043336194</v>
      </c>
    </row>
    <row r="69" spans="1:30" ht="12.75">
      <c r="A69" s="56" t="s">
        <v>59</v>
      </c>
      <c r="B69" t="s">
        <v>59</v>
      </c>
      <c r="C69" t="s">
        <v>133</v>
      </c>
      <c r="F69" s="16"/>
      <c r="G69" s="6">
        <v>647</v>
      </c>
      <c r="H69" s="6">
        <v>647</v>
      </c>
      <c r="I69" s="6">
        <v>647</v>
      </c>
      <c r="K69" s="16"/>
      <c r="L69" s="6">
        <v>24411</v>
      </c>
      <c r="M69" s="6">
        <v>16059.99</v>
      </c>
      <c r="N69" s="6">
        <v>15292</v>
      </c>
      <c r="O69" s="10"/>
      <c r="P69" s="6">
        <v>0</v>
      </c>
      <c r="Q69" s="6">
        <v>0</v>
      </c>
      <c r="R69" s="6">
        <v>0</v>
      </c>
      <c r="S69" s="9"/>
      <c r="T69" s="15">
        <v>0</v>
      </c>
      <c r="U69" s="6">
        <v>0</v>
      </c>
      <c r="V69" s="6">
        <v>0</v>
      </c>
      <c r="W69" s="13"/>
      <c r="X69" s="6">
        <v>14304.846</v>
      </c>
      <c r="Y69" s="6">
        <v>9411.154</v>
      </c>
      <c r="Z69" s="6">
        <v>8961.112</v>
      </c>
      <c r="AA69" s="9"/>
      <c r="AB69" s="6">
        <v>14.304846</v>
      </c>
      <c r="AC69" s="6">
        <v>9.411154</v>
      </c>
      <c r="AD69" s="6">
        <v>8.961112</v>
      </c>
    </row>
    <row r="70" spans="1:30" ht="12.75">
      <c r="A70" s="56" t="s">
        <v>60</v>
      </c>
      <c r="B70" t="s">
        <v>60</v>
      </c>
      <c r="C70" t="s">
        <v>133</v>
      </c>
      <c r="F70" s="16"/>
      <c r="G70" s="6">
        <v>347</v>
      </c>
      <c r="H70" s="6">
        <v>347</v>
      </c>
      <c r="I70" s="6">
        <v>347</v>
      </c>
      <c r="K70" s="16"/>
      <c r="L70" s="6">
        <v>16648.99</v>
      </c>
      <c r="M70" s="6">
        <v>12577.01</v>
      </c>
      <c r="N70" s="6">
        <v>12393.99</v>
      </c>
      <c r="O70" s="10"/>
      <c r="P70" s="6">
        <v>236768.62</v>
      </c>
      <c r="Q70" s="6">
        <v>224272.62</v>
      </c>
      <c r="R70" s="6">
        <v>192962</v>
      </c>
      <c r="S70" s="9"/>
      <c r="T70" s="15">
        <v>48300.79848</v>
      </c>
      <c r="U70" s="6">
        <v>45751.61448</v>
      </c>
      <c r="V70" s="6">
        <v>39364.248</v>
      </c>
      <c r="W70" s="13"/>
      <c r="X70" s="6">
        <v>9756.308</v>
      </c>
      <c r="Y70" s="6">
        <v>7370.128</v>
      </c>
      <c r="Z70" s="6">
        <v>7262.878</v>
      </c>
      <c r="AA70" s="9"/>
      <c r="AB70" s="6">
        <v>58.05710648</v>
      </c>
      <c r="AC70" s="6">
        <v>53.121742479999995</v>
      </c>
      <c r="AD70" s="6">
        <v>46.627126</v>
      </c>
    </row>
    <row r="71" spans="1:30" ht="12.75">
      <c r="A71" s="56" t="s">
        <v>62</v>
      </c>
      <c r="B71" t="s">
        <v>62</v>
      </c>
      <c r="C71" t="s">
        <v>133</v>
      </c>
      <c r="D71" t="s">
        <v>131</v>
      </c>
      <c r="F71" s="16"/>
      <c r="G71" s="6">
        <v>180</v>
      </c>
      <c r="H71" s="6">
        <v>180</v>
      </c>
      <c r="I71" s="6">
        <v>180</v>
      </c>
      <c r="K71" s="16"/>
      <c r="L71" s="6">
        <v>2431.80385505319</v>
      </c>
      <c r="M71" s="6">
        <v>3778.99977475405</v>
      </c>
      <c r="N71" s="6">
        <v>3689.99778005898</v>
      </c>
      <c r="O71" s="10"/>
      <c r="P71" s="6">
        <v>9727.21614494681</v>
      </c>
      <c r="Q71" s="6">
        <v>15116.0002252459</v>
      </c>
      <c r="R71" s="6">
        <v>14759.992219941</v>
      </c>
      <c r="S71" s="9"/>
      <c r="T71" s="15">
        <v>5700.14866093883</v>
      </c>
      <c r="U71" s="6">
        <v>8857.97613199412</v>
      </c>
      <c r="V71" s="6">
        <v>8649.35544088544</v>
      </c>
      <c r="W71" s="13"/>
      <c r="X71" s="6">
        <v>1425.037</v>
      </c>
      <c r="Y71" s="6">
        <v>2214.494</v>
      </c>
      <c r="Z71" s="6">
        <v>2162.339</v>
      </c>
      <c r="AA71" s="9"/>
      <c r="AB71" s="6">
        <v>7.125185660938831</v>
      </c>
      <c r="AC71" s="6">
        <v>11.072470131994121</v>
      </c>
      <c r="AD71" s="6">
        <v>10.81169444088544</v>
      </c>
    </row>
    <row r="72" spans="1:30" ht="12.75">
      <c r="A72" s="56" t="s">
        <v>68</v>
      </c>
      <c r="B72" t="s">
        <v>68</v>
      </c>
      <c r="C72" t="s">
        <v>133</v>
      </c>
      <c r="E72" s="14"/>
      <c r="F72" s="16"/>
      <c r="G72" s="6">
        <v>677</v>
      </c>
      <c r="H72" s="6">
        <v>677</v>
      </c>
      <c r="I72" s="6">
        <v>677</v>
      </c>
      <c r="K72" s="16"/>
      <c r="L72" s="6">
        <v>36934</v>
      </c>
      <c r="M72" s="6">
        <v>36785.99</v>
      </c>
      <c r="N72" s="6">
        <v>36484.01</v>
      </c>
      <c r="O72" s="10"/>
      <c r="P72" s="6">
        <v>105920.860336642</v>
      </c>
      <c r="Q72" s="6">
        <v>114963.036684462</v>
      </c>
      <c r="R72" s="6">
        <v>112426.881322194</v>
      </c>
      <c r="S72" s="9"/>
      <c r="T72" s="15">
        <v>21607.8555086751</v>
      </c>
      <c r="U72" s="6">
        <v>23452.4594836303</v>
      </c>
      <c r="V72" s="6">
        <v>22935.0837897275</v>
      </c>
      <c r="W72" s="13"/>
      <c r="X72" s="6">
        <v>21643.324</v>
      </c>
      <c r="Y72" s="6">
        <v>21556.59</v>
      </c>
      <c r="Z72" s="6">
        <v>21379.63</v>
      </c>
      <c r="AA72" s="9"/>
      <c r="AB72" s="6">
        <v>43.2511795086751</v>
      </c>
      <c r="AC72" s="6">
        <v>45.0090494836303</v>
      </c>
      <c r="AD72" s="6">
        <v>44.314713789727506</v>
      </c>
    </row>
    <row r="73" spans="1:30" ht="12.75">
      <c r="A73" s="56" t="s">
        <v>69</v>
      </c>
      <c r="B73" t="s">
        <v>69</v>
      </c>
      <c r="C73" t="s">
        <v>133</v>
      </c>
      <c r="F73" s="16"/>
      <c r="G73" s="6">
        <v>878</v>
      </c>
      <c r="H73" s="6">
        <v>1129</v>
      </c>
      <c r="I73" s="6">
        <v>1129</v>
      </c>
      <c r="K73" s="16"/>
      <c r="L73" s="6">
        <v>28748.02</v>
      </c>
      <c r="M73" s="6">
        <v>28534</v>
      </c>
      <c r="N73" s="6">
        <v>27009.98</v>
      </c>
      <c r="O73" s="10"/>
      <c r="P73" s="6">
        <v>91505.4054833369</v>
      </c>
      <c r="Q73" s="6">
        <v>101330.079649702</v>
      </c>
      <c r="R73" s="6">
        <v>123848.470538859</v>
      </c>
      <c r="S73" s="9"/>
      <c r="T73" s="15">
        <v>18667.1027186007</v>
      </c>
      <c r="U73" s="6">
        <v>20671.3362485392</v>
      </c>
      <c r="V73" s="6">
        <v>25265.0879899273</v>
      </c>
      <c r="W73" s="13"/>
      <c r="X73" s="6">
        <v>16846.34</v>
      </c>
      <c r="Y73" s="6">
        <v>16720.924</v>
      </c>
      <c r="Z73" s="6">
        <v>15827.848</v>
      </c>
      <c r="AA73" s="9"/>
      <c r="AB73" s="6">
        <v>35.5134427186007</v>
      </c>
      <c r="AC73" s="6">
        <v>37.392260248539195</v>
      </c>
      <c r="AD73" s="6">
        <v>41.0929359899273</v>
      </c>
    </row>
    <row r="74" spans="1:30" ht="12.75">
      <c r="A74" s="56" t="s">
        <v>72</v>
      </c>
      <c r="B74" t="s">
        <v>72</v>
      </c>
      <c r="C74" t="s">
        <v>133</v>
      </c>
      <c r="F74" s="16"/>
      <c r="G74" s="6">
        <v>247</v>
      </c>
      <c r="H74" s="6">
        <v>247</v>
      </c>
      <c r="I74" s="6">
        <v>247</v>
      </c>
      <c r="K74" s="16"/>
      <c r="L74" s="6">
        <v>1046.01</v>
      </c>
      <c r="M74" s="6">
        <v>5815.99</v>
      </c>
      <c r="N74" s="6">
        <v>11020</v>
      </c>
      <c r="O74" s="10"/>
      <c r="P74" s="6">
        <v>63211.6990003971</v>
      </c>
      <c r="Q74" s="6">
        <v>63589.5578801988</v>
      </c>
      <c r="R74" s="6">
        <v>68486.3630515206</v>
      </c>
      <c r="S74" s="9"/>
      <c r="T74" s="15">
        <v>12895.186596081</v>
      </c>
      <c r="U74" s="6">
        <v>12972.2698075606</v>
      </c>
      <c r="V74" s="6">
        <v>13971.2180625102</v>
      </c>
      <c r="W74" s="13"/>
      <c r="X74" s="6">
        <v>612.962</v>
      </c>
      <c r="Y74" s="6">
        <v>3408.17</v>
      </c>
      <c r="Z74" s="6">
        <v>6457.72</v>
      </c>
      <c r="AA74" s="9"/>
      <c r="AB74" s="6">
        <v>13.508148596080998</v>
      </c>
      <c r="AC74" s="6">
        <v>16.3804398075606</v>
      </c>
      <c r="AD74" s="6">
        <v>20.4289380625102</v>
      </c>
    </row>
    <row r="75" spans="1:30" ht="12.75">
      <c r="A75" s="56" t="s">
        <v>73</v>
      </c>
      <c r="B75" t="s">
        <v>73</v>
      </c>
      <c r="C75" t="s">
        <v>133</v>
      </c>
      <c r="F75" s="16"/>
      <c r="G75" s="6">
        <v>370</v>
      </c>
      <c r="H75" s="6">
        <v>370</v>
      </c>
      <c r="I75" s="6">
        <v>370</v>
      </c>
      <c r="K75" s="16"/>
      <c r="L75" s="6">
        <v>13224.01</v>
      </c>
      <c r="M75" s="6">
        <v>12912</v>
      </c>
      <c r="N75" s="6">
        <v>11183.98</v>
      </c>
      <c r="O75" s="10"/>
      <c r="P75" s="6">
        <v>67183.089752051</v>
      </c>
      <c r="Q75" s="6">
        <v>58726.3545844194</v>
      </c>
      <c r="R75" s="6">
        <v>65185.8374548392</v>
      </c>
      <c r="S75" s="9"/>
      <c r="T75" s="15">
        <v>13705.3503094184</v>
      </c>
      <c r="U75" s="6">
        <v>11980.1763352216</v>
      </c>
      <c r="V75" s="6">
        <v>13297.9108407872</v>
      </c>
      <c r="W75" s="13"/>
      <c r="X75" s="6">
        <v>7749.27</v>
      </c>
      <c r="Y75" s="6">
        <v>7566.432</v>
      </c>
      <c r="Z75" s="6">
        <v>6553.812</v>
      </c>
      <c r="AA75" s="9"/>
      <c r="AB75" s="6">
        <v>21.454620309418402</v>
      </c>
      <c r="AC75" s="6">
        <v>19.546608335221602</v>
      </c>
      <c r="AD75" s="6">
        <v>19.851722840787204</v>
      </c>
    </row>
    <row r="76" spans="1:30" ht="12.75">
      <c r="A76" s="56" t="s">
        <v>75</v>
      </c>
      <c r="B76" t="s">
        <v>75</v>
      </c>
      <c r="C76" t="s">
        <v>133</v>
      </c>
      <c r="D76" t="s">
        <v>131</v>
      </c>
      <c r="F76" s="16"/>
      <c r="G76" s="6">
        <v>100</v>
      </c>
      <c r="H76" s="6">
        <v>100</v>
      </c>
      <c r="I76" s="6">
        <v>100</v>
      </c>
      <c r="K76" s="16"/>
      <c r="L76" s="6">
        <v>0</v>
      </c>
      <c r="M76" s="6">
        <v>36805</v>
      </c>
      <c r="N76" s="6">
        <v>38621</v>
      </c>
      <c r="O76" s="10"/>
      <c r="P76" s="6">
        <v>0</v>
      </c>
      <c r="Q76" s="6">
        <v>0</v>
      </c>
      <c r="R76" s="6">
        <v>113501.920745921</v>
      </c>
      <c r="S76" s="9"/>
      <c r="T76" s="15">
        <v>0</v>
      </c>
      <c r="U76" s="6">
        <v>0</v>
      </c>
      <c r="V76" s="6">
        <v>23154.3918321679</v>
      </c>
      <c r="W76" s="13"/>
      <c r="X76" s="6">
        <v>0</v>
      </c>
      <c r="Y76" s="6">
        <v>21567.73</v>
      </c>
      <c r="Z76" s="6">
        <v>22631.906</v>
      </c>
      <c r="AA76" s="9"/>
      <c r="AB76" s="6">
        <v>0</v>
      </c>
      <c r="AC76" s="6">
        <v>21.56773</v>
      </c>
      <c r="AD76" s="6">
        <v>45.7862978321679</v>
      </c>
    </row>
    <row r="77" spans="1:30" ht="12.75">
      <c r="A77" s="56" t="s">
        <v>77</v>
      </c>
      <c r="B77" t="s">
        <v>77</v>
      </c>
      <c r="C77" t="s">
        <v>133</v>
      </c>
      <c r="F77" s="16"/>
      <c r="G77" s="6">
        <v>200</v>
      </c>
      <c r="H77" s="6">
        <v>200</v>
      </c>
      <c r="I77" s="6">
        <v>200</v>
      </c>
      <c r="K77" s="16"/>
      <c r="L77" s="6">
        <v>4738.00371759295</v>
      </c>
      <c r="M77" s="6">
        <v>4731.8037179625</v>
      </c>
      <c r="N77" s="6">
        <v>4508.19573129058</v>
      </c>
      <c r="O77" s="10"/>
      <c r="P77" s="6">
        <v>18952.016</v>
      </c>
      <c r="Q77" s="6">
        <v>18927.216</v>
      </c>
      <c r="R77" s="6">
        <v>18032.784</v>
      </c>
      <c r="S77" s="9"/>
      <c r="T77" s="15">
        <v>11105.881376</v>
      </c>
      <c r="U77" s="6">
        <v>11091.348576</v>
      </c>
      <c r="V77" s="6">
        <v>10567.211424</v>
      </c>
      <c r="W77" s="13"/>
      <c r="X77" s="6">
        <v>2776.47</v>
      </c>
      <c r="Y77" s="6">
        <v>2772.837</v>
      </c>
      <c r="Z77" s="6">
        <v>2641.803</v>
      </c>
      <c r="AA77" s="9"/>
      <c r="AB77" s="6">
        <v>13.882351375999999</v>
      </c>
      <c r="AC77" s="6">
        <v>13.864185576</v>
      </c>
      <c r="AD77" s="6">
        <v>13.209014424</v>
      </c>
    </row>
    <row r="78" spans="1:30" ht="12.75">
      <c r="A78" s="56" t="s">
        <v>91</v>
      </c>
      <c r="B78" t="s">
        <v>91</v>
      </c>
      <c r="C78" t="s">
        <v>133</v>
      </c>
      <c r="D78" t="s">
        <v>135</v>
      </c>
      <c r="F78" s="16"/>
      <c r="G78" s="6">
        <v>360</v>
      </c>
      <c r="H78" s="6">
        <v>360</v>
      </c>
      <c r="I78" s="6">
        <v>360</v>
      </c>
      <c r="K78" s="16"/>
      <c r="L78" s="6">
        <v>25252</v>
      </c>
      <c r="M78" s="6">
        <v>20550</v>
      </c>
      <c r="N78" s="6">
        <v>56719</v>
      </c>
      <c r="O78" s="10"/>
      <c r="P78" s="6">
        <v>148271.424516303</v>
      </c>
      <c r="Q78" s="6">
        <v>128900.276736051</v>
      </c>
      <c r="R78" s="6">
        <v>163324.014713131</v>
      </c>
      <c r="S78" s="9"/>
      <c r="T78" s="15">
        <v>30247.3706013257</v>
      </c>
      <c r="U78" s="6">
        <v>26295.6564541545</v>
      </c>
      <c r="V78" s="6">
        <v>33318.0990014788</v>
      </c>
      <c r="W78" s="13"/>
      <c r="X78" s="6">
        <v>14797.672</v>
      </c>
      <c r="Y78" s="6">
        <v>12042.3</v>
      </c>
      <c r="Z78" s="6">
        <v>33237.334</v>
      </c>
      <c r="AA78" s="9"/>
      <c r="AB78" s="6">
        <v>45.045042601325704</v>
      </c>
      <c r="AC78" s="6">
        <v>38.337956454154494</v>
      </c>
      <c r="AD78" s="6">
        <v>66.5554330014788</v>
      </c>
    </row>
    <row r="79" spans="1:30" ht="12.75">
      <c r="A79" s="56" t="s">
        <v>96</v>
      </c>
      <c r="B79" t="s">
        <v>96</v>
      </c>
      <c r="C79" t="s">
        <v>133</v>
      </c>
      <c r="F79" s="16"/>
      <c r="G79" s="6">
        <v>120</v>
      </c>
      <c r="H79" s="6">
        <v>120</v>
      </c>
      <c r="I79" s="6">
        <v>120</v>
      </c>
      <c r="K79" s="16"/>
      <c r="L79" s="6">
        <v>640</v>
      </c>
      <c r="M79" s="6">
        <v>10078.01</v>
      </c>
      <c r="N79" s="6">
        <v>8811</v>
      </c>
      <c r="O79" s="10"/>
      <c r="P79" s="6">
        <v>50798.4297544468</v>
      </c>
      <c r="Q79" s="6">
        <v>48080.3871692888</v>
      </c>
      <c r="R79" s="6">
        <v>55116.1836437913</v>
      </c>
      <c r="S79" s="9"/>
      <c r="T79" s="15">
        <v>10362.8796699071</v>
      </c>
      <c r="U79" s="6">
        <v>9808.39898253492</v>
      </c>
      <c r="V79" s="6">
        <v>11243.7014633334</v>
      </c>
      <c r="W79" s="13"/>
      <c r="X79" s="6">
        <v>375.04</v>
      </c>
      <c r="Y79" s="6">
        <v>5905.714</v>
      </c>
      <c r="Z79" s="6">
        <v>5163.246</v>
      </c>
      <c r="AA79" s="9"/>
      <c r="AB79" s="6">
        <v>10.737919669907102</v>
      </c>
      <c r="AC79" s="6">
        <v>15.71411298253492</v>
      </c>
      <c r="AD79" s="6">
        <v>16.4069474633334</v>
      </c>
    </row>
    <row r="80" spans="1:30" ht="12.75">
      <c r="A80" s="56" t="s">
        <v>102</v>
      </c>
      <c r="B80" t="s">
        <v>102</v>
      </c>
      <c r="C80" t="s">
        <v>133</v>
      </c>
      <c r="F80" s="16"/>
      <c r="G80" s="6">
        <v>234</v>
      </c>
      <c r="H80" s="6">
        <v>234</v>
      </c>
      <c r="I80" s="6">
        <v>234</v>
      </c>
      <c r="K80" s="16"/>
      <c r="L80" s="6">
        <v>11051</v>
      </c>
      <c r="M80" s="6">
        <v>12948.02</v>
      </c>
      <c r="N80" s="6">
        <v>10021</v>
      </c>
      <c r="O80" s="10"/>
      <c r="P80" s="6">
        <v>62073.4876173114</v>
      </c>
      <c r="Q80" s="6">
        <v>58114.3111757166</v>
      </c>
      <c r="R80" s="6">
        <v>63708.1606152342</v>
      </c>
      <c r="S80" s="9"/>
      <c r="T80" s="15">
        <v>6202.88304319752</v>
      </c>
      <c r="U80" s="6">
        <v>5807.25023187557</v>
      </c>
      <c r="V80" s="6">
        <v>6366.23274061585</v>
      </c>
      <c r="W80" s="13"/>
      <c r="X80" s="6">
        <v>6475.886</v>
      </c>
      <c r="Y80" s="6">
        <v>7587.54</v>
      </c>
      <c r="Z80" s="6">
        <v>5872.306</v>
      </c>
      <c r="AA80" s="9"/>
      <c r="AB80" s="6">
        <v>12.678769043197521</v>
      </c>
      <c r="AC80" s="6">
        <v>13.39479023187557</v>
      </c>
      <c r="AD80" s="6">
        <v>12.23853874061585</v>
      </c>
    </row>
    <row r="81" spans="1:30" ht="12.75">
      <c r="A81" s="56" t="s">
        <v>103</v>
      </c>
      <c r="B81" t="s">
        <v>103</v>
      </c>
      <c r="C81" t="s">
        <v>133</v>
      </c>
      <c r="F81" s="16"/>
      <c r="G81" s="6">
        <v>560</v>
      </c>
      <c r="H81" s="6">
        <v>560</v>
      </c>
      <c r="I81" s="6">
        <v>560</v>
      </c>
      <c r="K81" s="16"/>
      <c r="L81" s="6">
        <v>20132.01</v>
      </c>
      <c r="M81" s="6">
        <v>17663</v>
      </c>
      <c r="N81" s="6">
        <v>15296</v>
      </c>
      <c r="O81" s="10"/>
      <c r="P81" s="6">
        <v>60476.5056110275</v>
      </c>
      <c r="Q81" s="6">
        <v>57653.884554401</v>
      </c>
      <c r="R81" s="6">
        <v>58791.8632322207</v>
      </c>
      <c r="S81" s="9"/>
      <c r="T81" s="15">
        <v>12337.2071446496</v>
      </c>
      <c r="U81" s="6">
        <v>11761.3924490978</v>
      </c>
      <c r="V81" s="6">
        <v>11993.540099373</v>
      </c>
      <c r="W81" s="13"/>
      <c r="X81" s="6">
        <v>11797.358</v>
      </c>
      <c r="Y81" s="6">
        <v>10350.518</v>
      </c>
      <c r="Z81" s="6">
        <v>8963.456</v>
      </c>
      <c r="AA81" s="9"/>
      <c r="AB81" s="6">
        <v>24.1345651446496</v>
      </c>
      <c r="AC81" s="6">
        <v>22.1119104490978</v>
      </c>
      <c r="AD81" s="6">
        <v>20.956996099372997</v>
      </c>
    </row>
    <row r="82" spans="1:30" ht="12.75">
      <c r="A82" s="56" t="s">
        <v>104</v>
      </c>
      <c r="B82" t="s">
        <v>104</v>
      </c>
      <c r="C82" t="s">
        <v>133</v>
      </c>
      <c r="F82" s="16"/>
      <c r="G82" s="6">
        <v>160</v>
      </c>
      <c r="H82" s="6">
        <v>160</v>
      </c>
      <c r="I82" s="6">
        <v>160</v>
      </c>
      <c r="K82" s="16"/>
      <c r="L82" s="6">
        <v>18128.99</v>
      </c>
      <c r="M82" s="6">
        <v>7967.03</v>
      </c>
      <c r="N82" s="6">
        <v>8835.98</v>
      </c>
      <c r="O82" s="10"/>
      <c r="P82" s="6">
        <v>53422.7189078266</v>
      </c>
      <c r="Q82" s="6">
        <v>53323.5256874588</v>
      </c>
      <c r="R82" s="6">
        <v>52410.0437236213</v>
      </c>
      <c r="S82" s="9"/>
      <c r="T82" s="15">
        <v>15227.3654804007</v>
      </c>
      <c r="U82" s="6">
        <v>15199.091902219</v>
      </c>
      <c r="V82" s="6">
        <v>14938.7172150544</v>
      </c>
      <c r="W82" s="13"/>
      <c r="X82" s="6">
        <v>10623.588</v>
      </c>
      <c r="Y82" s="6">
        <v>4668.68</v>
      </c>
      <c r="Z82" s="6">
        <v>5177.884</v>
      </c>
      <c r="AA82" s="9"/>
      <c r="AB82" s="6">
        <v>25.850953480400698</v>
      </c>
      <c r="AC82" s="6">
        <v>19.867771902219</v>
      </c>
      <c r="AD82" s="6">
        <v>20.1166012150544</v>
      </c>
    </row>
    <row r="83" spans="1:30" ht="12.75">
      <c r="A83" s="56" t="s">
        <v>107</v>
      </c>
      <c r="B83" t="s">
        <v>107</v>
      </c>
      <c r="C83" t="s">
        <v>133</v>
      </c>
      <c r="D83" t="s">
        <v>131</v>
      </c>
      <c r="E83" s="14" t="s">
        <v>132</v>
      </c>
      <c r="F83" s="16"/>
      <c r="G83" s="6">
        <v>0</v>
      </c>
      <c r="H83" s="6">
        <v>0</v>
      </c>
      <c r="I83" s="6">
        <v>1108</v>
      </c>
      <c r="K83" s="16"/>
      <c r="L83" s="6">
        <v>111.395993360281</v>
      </c>
      <c r="M83" s="6">
        <v>12784.9972379547</v>
      </c>
      <c r="N83" s="6">
        <v>17623.1969495755</v>
      </c>
      <c r="O83" s="10"/>
      <c r="P83" s="6">
        <v>445.584</v>
      </c>
      <c r="Q83" s="6">
        <v>51139.992</v>
      </c>
      <c r="R83" s="6">
        <v>70492.792</v>
      </c>
      <c r="S83" s="9"/>
      <c r="T83" s="15">
        <v>261.112224</v>
      </c>
      <c r="U83" s="6">
        <v>29968.035312</v>
      </c>
      <c r="V83" s="6">
        <v>41308.776112</v>
      </c>
      <c r="W83" s="13"/>
      <c r="X83" s="6">
        <v>65.278</v>
      </c>
      <c r="Y83" s="6">
        <v>7492.008</v>
      </c>
      <c r="Z83" s="6">
        <v>10327.193</v>
      </c>
      <c r="AA83" s="9"/>
      <c r="AB83" s="6">
        <v>0.32639022400000006</v>
      </c>
      <c r="AC83" s="6">
        <v>37.460043312</v>
      </c>
      <c r="AD83" s="6">
        <v>51.635969112</v>
      </c>
    </row>
    <row r="84" spans="1:30" ht="12.75">
      <c r="A84" s="56" t="s">
        <v>111</v>
      </c>
      <c r="B84" t="s">
        <v>111</v>
      </c>
      <c r="C84" t="s">
        <v>133</v>
      </c>
      <c r="F84" s="16"/>
      <c r="G84" s="6">
        <v>428</v>
      </c>
      <c r="H84" s="6">
        <v>428</v>
      </c>
      <c r="I84" s="6">
        <v>428</v>
      </c>
      <c r="K84" s="16"/>
      <c r="L84" s="6">
        <v>18484.01</v>
      </c>
      <c r="M84" s="6">
        <v>15290.02</v>
      </c>
      <c r="N84" s="6">
        <v>15271.99</v>
      </c>
      <c r="O84" s="10"/>
      <c r="P84" s="6">
        <v>60172.912492622</v>
      </c>
      <c r="Q84" s="6">
        <v>47657.3683216528</v>
      </c>
      <c r="R84" s="6">
        <v>57193.3094426324</v>
      </c>
      <c r="S84" s="9"/>
      <c r="T84" s="15">
        <v>12275.2741484949</v>
      </c>
      <c r="U84" s="6">
        <v>9722.10313761717</v>
      </c>
      <c r="V84" s="6">
        <v>11667.435126297</v>
      </c>
      <c r="W84" s="13"/>
      <c r="X84" s="6">
        <v>10831.63</v>
      </c>
      <c r="Y84" s="6">
        <v>8959.952</v>
      </c>
      <c r="Z84" s="6">
        <v>8949.386</v>
      </c>
      <c r="AA84" s="9"/>
      <c r="AB84" s="6">
        <v>23.1069041484949</v>
      </c>
      <c r="AC84" s="6">
        <v>18.682055137617173</v>
      </c>
      <c r="AD84" s="6">
        <v>20.616821126297</v>
      </c>
    </row>
    <row r="85" spans="1:30" ht="12.75">
      <c r="A85" s="54" t="s">
        <v>192</v>
      </c>
      <c r="G85" s="6">
        <f>SUM(G39:G84)</f>
        <v>19222</v>
      </c>
      <c r="H85" s="6">
        <f aca="true" t="shared" si="2" ref="H85:AD85">SUM(H39:H84)</f>
        <v>19685</v>
      </c>
      <c r="I85" s="6">
        <f t="shared" si="2"/>
        <v>22132</v>
      </c>
      <c r="J85" s="6">
        <f t="shared" si="2"/>
        <v>0</v>
      </c>
      <c r="K85" s="6"/>
      <c r="L85" s="6">
        <f t="shared" si="2"/>
        <v>878793.3556072067</v>
      </c>
      <c r="M85" s="6">
        <f t="shared" si="2"/>
        <v>913762.0470666171</v>
      </c>
      <c r="N85" s="6">
        <f t="shared" si="2"/>
        <v>929374.6688500856</v>
      </c>
      <c r="O85" s="6">
        <f t="shared" si="2"/>
        <v>0</v>
      </c>
      <c r="P85" s="6">
        <f t="shared" si="2"/>
        <v>3640685.212258391</v>
      </c>
      <c r="Q85" s="6">
        <f t="shared" si="2"/>
        <v>3488607.7461225986</v>
      </c>
      <c r="R85" s="6">
        <f t="shared" si="2"/>
        <v>3854679.038657346</v>
      </c>
      <c r="S85" s="6">
        <f t="shared" si="2"/>
        <v>0</v>
      </c>
      <c r="T85" s="15">
        <f t="shared" si="2"/>
        <v>733430.8400635412</v>
      </c>
      <c r="U85" s="6">
        <f t="shared" si="2"/>
        <v>720382.2833549988</v>
      </c>
      <c r="V85" s="6">
        <f t="shared" si="2"/>
        <v>796429.3164962219</v>
      </c>
      <c r="W85" s="6">
        <f t="shared" si="2"/>
        <v>0</v>
      </c>
      <c r="X85" s="6">
        <f t="shared" si="2"/>
        <v>514972.9050000001</v>
      </c>
      <c r="Y85" s="6">
        <f t="shared" si="2"/>
        <v>535464.561</v>
      </c>
      <c r="Z85" s="6">
        <f t="shared" si="2"/>
        <v>544613.555</v>
      </c>
      <c r="AA85" s="6">
        <f t="shared" si="2"/>
        <v>0</v>
      </c>
      <c r="AB85" s="6">
        <f t="shared" si="2"/>
        <v>1248.4037450635412</v>
      </c>
      <c r="AC85" s="6">
        <f t="shared" si="2"/>
        <v>1255.8468443549987</v>
      </c>
      <c r="AD85" s="6">
        <f t="shared" si="2"/>
        <v>1341.0428714962222</v>
      </c>
    </row>
    <row r="87" ht="12.75">
      <c r="A87" s="54" t="s">
        <v>195</v>
      </c>
    </row>
    <row r="88" spans="1:30" ht="12.75">
      <c r="A88" s="56" t="s">
        <v>14</v>
      </c>
      <c r="B88" t="s">
        <v>14</v>
      </c>
      <c r="C88" t="s">
        <v>135</v>
      </c>
      <c r="F88" s="16"/>
      <c r="G88" s="6">
        <v>225</v>
      </c>
      <c r="H88" s="6">
        <v>225</v>
      </c>
      <c r="I88" s="6">
        <v>225</v>
      </c>
      <c r="K88" s="16"/>
      <c r="L88" s="6">
        <v>12517.01</v>
      </c>
      <c r="M88" s="6">
        <v>15039.01</v>
      </c>
      <c r="N88" s="6">
        <v>15182.01</v>
      </c>
      <c r="O88" s="10"/>
      <c r="P88" s="6">
        <v>46195.2960920121</v>
      </c>
      <c r="Q88" s="6">
        <v>47913.1655541167</v>
      </c>
      <c r="R88" s="6">
        <v>45629.8316813948</v>
      </c>
      <c r="S88" s="9"/>
      <c r="T88" s="15">
        <v>9423.84040277047</v>
      </c>
      <c r="U88" s="6">
        <v>9774.28577303981</v>
      </c>
      <c r="V88" s="6">
        <v>9308.48566300455</v>
      </c>
      <c r="W88" s="13"/>
      <c r="X88" s="6">
        <v>7334.968</v>
      </c>
      <c r="Y88" s="6">
        <v>8812.86</v>
      </c>
      <c r="Z88" s="6">
        <v>8896.658</v>
      </c>
      <c r="AA88" s="9"/>
      <c r="AB88" s="6">
        <v>16.75880840277047</v>
      </c>
      <c r="AC88" s="6">
        <v>18.58714577303981</v>
      </c>
      <c r="AD88" s="6">
        <v>18.20514366300455</v>
      </c>
    </row>
    <row r="89" spans="1:30" ht="12.75">
      <c r="A89" s="56" t="s">
        <v>35</v>
      </c>
      <c r="B89" t="s">
        <v>35</v>
      </c>
      <c r="C89" t="s">
        <v>135</v>
      </c>
      <c r="F89" s="16"/>
      <c r="G89" s="6">
        <v>85</v>
      </c>
      <c r="H89" s="6">
        <v>85</v>
      </c>
      <c r="I89" s="6">
        <v>85</v>
      </c>
      <c r="K89" s="16"/>
      <c r="L89" s="6">
        <v>47673</v>
      </c>
      <c r="M89" s="6">
        <v>36237</v>
      </c>
      <c r="N89" s="6">
        <v>40225</v>
      </c>
      <c r="O89" s="10"/>
      <c r="P89" s="6">
        <v>111781.055265935</v>
      </c>
      <c r="Q89" s="6">
        <v>114027.38853871</v>
      </c>
      <c r="R89" s="6">
        <v>128610.273706248</v>
      </c>
      <c r="S89" s="9"/>
      <c r="T89" s="15">
        <v>14084.4129635078</v>
      </c>
      <c r="U89" s="6">
        <v>14367.4509558774</v>
      </c>
      <c r="V89" s="6">
        <v>16204.8944869872</v>
      </c>
      <c r="W89" s="13"/>
      <c r="X89" s="6">
        <v>27936.378</v>
      </c>
      <c r="Y89" s="6">
        <v>21234.882</v>
      </c>
      <c r="Z89" s="6">
        <v>23571.85</v>
      </c>
      <c r="AA89" s="9"/>
      <c r="AB89" s="6">
        <v>42.0207909635078</v>
      </c>
      <c r="AC89" s="6">
        <v>35.6023329558774</v>
      </c>
      <c r="AD89" s="6">
        <v>39.7767444869872</v>
      </c>
    </row>
    <row r="90" spans="1:30" ht="12.75">
      <c r="A90" s="56" t="s">
        <v>38</v>
      </c>
      <c r="B90" t="s">
        <v>38</v>
      </c>
      <c r="C90" t="s">
        <v>135</v>
      </c>
      <c r="F90" s="16"/>
      <c r="G90" s="6">
        <v>534</v>
      </c>
      <c r="H90" s="6">
        <v>534</v>
      </c>
      <c r="I90" s="6">
        <v>534</v>
      </c>
      <c r="K90" s="16"/>
      <c r="L90" s="6">
        <v>46961.01</v>
      </c>
      <c r="M90" s="6">
        <v>40877.99</v>
      </c>
      <c r="N90" s="6">
        <v>36038</v>
      </c>
      <c r="O90" s="10"/>
      <c r="P90" s="6">
        <v>52556.7889897066</v>
      </c>
      <c r="Q90" s="6">
        <v>56310.1262159443</v>
      </c>
      <c r="R90" s="6">
        <v>58310.5281852546</v>
      </c>
      <c r="S90" s="9"/>
      <c r="T90" s="15">
        <v>6622.15541270304</v>
      </c>
      <c r="U90" s="6">
        <v>7095.07590320898</v>
      </c>
      <c r="V90" s="6">
        <v>7347.12655134208</v>
      </c>
      <c r="W90" s="13"/>
      <c r="X90" s="6">
        <v>27519.152</v>
      </c>
      <c r="Y90" s="6">
        <v>23954.502</v>
      </c>
      <c r="Z90" s="6">
        <v>21118.268</v>
      </c>
      <c r="AA90" s="9"/>
      <c r="AB90" s="6">
        <v>34.14130741270304</v>
      </c>
      <c r="AC90" s="6">
        <v>31.04957790320898</v>
      </c>
      <c r="AD90" s="6">
        <v>28.46539455134208</v>
      </c>
    </row>
    <row r="91" spans="1:30" ht="12.75">
      <c r="A91" s="56" t="s">
        <v>63</v>
      </c>
      <c r="B91" t="s">
        <v>63</v>
      </c>
      <c r="C91" t="s">
        <v>135</v>
      </c>
      <c r="F91" s="16"/>
      <c r="G91" s="6">
        <v>734</v>
      </c>
      <c r="H91" s="6">
        <v>734</v>
      </c>
      <c r="I91" s="6">
        <v>734</v>
      </c>
      <c r="K91" s="16"/>
      <c r="L91" s="6">
        <v>8435</v>
      </c>
      <c r="M91" s="6">
        <v>8340</v>
      </c>
      <c r="N91" s="6">
        <v>8348</v>
      </c>
      <c r="O91" s="10"/>
      <c r="P91" s="6">
        <v>167882.949595255</v>
      </c>
      <c r="Q91" s="6">
        <v>150957.871510534</v>
      </c>
      <c r="R91" s="6">
        <v>176024.233871599</v>
      </c>
      <c r="S91" s="9"/>
      <c r="T91" s="15">
        <v>34248.1217174321</v>
      </c>
      <c r="U91" s="6">
        <v>30795.405788149</v>
      </c>
      <c r="V91" s="6">
        <v>35908.9437098061</v>
      </c>
      <c r="W91" s="13"/>
      <c r="X91" s="6">
        <v>4942.91</v>
      </c>
      <c r="Y91" s="6">
        <v>4887.24</v>
      </c>
      <c r="Z91" s="6">
        <v>4891.928</v>
      </c>
      <c r="AA91" s="9"/>
      <c r="AB91" s="6">
        <v>39.1910317174321</v>
      </c>
      <c r="AC91" s="6">
        <v>35.682645788148996</v>
      </c>
      <c r="AD91" s="6">
        <v>40.8008717098061</v>
      </c>
    </row>
    <row r="92" spans="1:30" ht="12.75">
      <c r="A92" s="56" t="s">
        <v>64</v>
      </c>
      <c r="B92" t="s">
        <v>64</v>
      </c>
      <c r="C92" t="s">
        <v>135</v>
      </c>
      <c r="D92" t="s">
        <v>131</v>
      </c>
      <c r="F92" s="16"/>
      <c r="G92" s="6">
        <v>600</v>
      </c>
      <c r="H92" s="6">
        <v>600</v>
      </c>
      <c r="I92" s="6">
        <v>600</v>
      </c>
      <c r="K92" s="16"/>
      <c r="L92" s="6">
        <v>21941.01</v>
      </c>
      <c r="M92" s="6">
        <v>19584</v>
      </c>
      <c r="N92" s="6">
        <v>31126.99</v>
      </c>
      <c r="O92" s="10"/>
      <c r="P92" s="6">
        <v>58250.8010780791</v>
      </c>
      <c r="Q92" s="6">
        <v>48615.5490726699</v>
      </c>
      <c r="R92" s="6">
        <v>0</v>
      </c>
      <c r="S92" s="9"/>
      <c r="T92" s="15">
        <v>11883.1634199281</v>
      </c>
      <c r="U92" s="6">
        <v>9917.57201082467</v>
      </c>
      <c r="V92" s="6">
        <v>0</v>
      </c>
      <c r="W92" s="13"/>
      <c r="X92" s="6">
        <v>12857.432</v>
      </c>
      <c r="Y92" s="6">
        <v>11476.224</v>
      </c>
      <c r="Z92" s="6">
        <v>18240.416</v>
      </c>
      <c r="AA92" s="9"/>
      <c r="AB92" s="6">
        <v>24.740595419928102</v>
      </c>
      <c r="AC92" s="6">
        <v>21.39379601082467</v>
      </c>
      <c r="AD92" s="6">
        <v>18.240416</v>
      </c>
    </row>
    <row r="93" spans="1:30" ht="12.75">
      <c r="A93" s="56" t="s">
        <v>108</v>
      </c>
      <c r="B93" t="s">
        <v>108</v>
      </c>
      <c r="C93" t="s">
        <v>135</v>
      </c>
      <c r="F93" s="16"/>
      <c r="G93" s="6">
        <v>419</v>
      </c>
      <c r="H93" s="6">
        <v>419</v>
      </c>
      <c r="I93" s="6">
        <v>419</v>
      </c>
      <c r="K93" s="16"/>
      <c r="L93" s="6">
        <v>36170</v>
      </c>
      <c r="M93" s="6">
        <v>31995</v>
      </c>
      <c r="N93" s="6">
        <v>34823.01</v>
      </c>
      <c r="O93" s="10"/>
      <c r="P93" s="6">
        <v>105353.565498022</v>
      </c>
      <c r="Q93" s="6">
        <v>86927.8858468471</v>
      </c>
      <c r="R93" s="6">
        <v>95112.494543679</v>
      </c>
      <c r="S93" s="9"/>
      <c r="T93" s="15">
        <v>21492.1273615965</v>
      </c>
      <c r="U93" s="6">
        <v>17733.2887127568</v>
      </c>
      <c r="V93" s="6">
        <v>19402.9488869105</v>
      </c>
      <c r="W93" s="13"/>
      <c r="X93" s="6">
        <v>21195.62</v>
      </c>
      <c r="Y93" s="6">
        <v>18749.07</v>
      </c>
      <c r="Z93" s="6">
        <v>20406.284</v>
      </c>
      <c r="AA93" s="9"/>
      <c r="AB93" s="6">
        <v>42.6877473615965</v>
      </c>
      <c r="AC93" s="6">
        <v>36.482358712756806</v>
      </c>
      <c r="AD93" s="6">
        <v>39.80923288691049</v>
      </c>
    </row>
    <row r="94" spans="1:30" ht="12.75">
      <c r="A94" s="56" t="s">
        <v>118</v>
      </c>
      <c r="B94" t="s">
        <v>118</v>
      </c>
      <c r="C94" t="s">
        <v>135</v>
      </c>
      <c r="F94" s="16"/>
      <c r="G94" s="6">
        <v>878</v>
      </c>
      <c r="H94" s="6">
        <v>878</v>
      </c>
      <c r="I94" s="6">
        <v>878</v>
      </c>
      <c r="K94" s="16"/>
      <c r="L94" s="6">
        <v>36848.99</v>
      </c>
      <c r="M94" s="6">
        <v>33548.01</v>
      </c>
      <c r="N94" s="6">
        <v>32315.99</v>
      </c>
      <c r="O94" s="10"/>
      <c r="P94" s="6">
        <v>228455.453212474</v>
      </c>
      <c r="Q94" s="6">
        <v>128679.471765651</v>
      </c>
      <c r="R94" s="6">
        <v>249188.649104607</v>
      </c>
      <c r="S94" s="9"/>
      <c r="T94" s="15">
        <v>46604.9124553446</v>
      </c>
      <c r="U94" s="6">
        <v>26250.6122401929</v>
      </c>
      <c r="V94" s="6">
        <v>50834.4844173398</v>
      </c>
      <c r="W94" s="13"/>
      <c r="X94" s="6">
        <v>21593.508</v>
      </c>
      <c r="Y94" s="6">
        <v>19659.134</v>
      </c>
      <c r="Z94" s="6">
        <v>18937.17</v>
      </c>
      <c r="AA94" s="9"/>
      <c r="AB94" s="6">
        <v>68.1984204553446</v>
      </c>
      <c r="AC94" s="6">
        <v>45.909746240192895</v>
      </c>
      <c r="AD94" s="6">
        <v>69.7716544173398</v>
      </c>
    </row>
    <row r="95" spans="1:30" ht="12.75">
      <c r="A95" s="54" t="s">
        <v>196</v>
      </c>
      <c r="G95" s="6">
        <f>SUM(G88:G94)</f>
        <v>3475</v>
      </c>
      <c r="H95" s="6">
        <f aca="true" t="shared" si="3" ref="H95:AD95">SUM(H88:H94)</f>
        <v>3475</v>
      </c>
      <c r="I95" s="6">
        <f t="shared" si="3"/>
        <v>3475</v>
      </c>
      <c r="J95" s="6">
        <f t="shared" si="3"/>
        <v>0</v>
      </c>
      <c r="K95" s="6"/>
      <c r="L95" s="6">
        <f t="shared" si="3"/>
        <v>210546.02</v>
      </c>
      <c r="M95" s="6">
        <f t="shared" si="3"/>
        <v>185621.01</v>
      </c>
      <c r="N95" s="6">
        <f t="shared" si="3"/>
        <v>198059</v>
      </c>
      <c r="O95" s="6">
        <f t="shared" si="3"/>
        <v>0</v>
      </c>
      <c r="P95" s="6">
        <f t="shared" si="3"/>
        <v>770475.9097314838</v>
      </c>
      <c r="Q95" s="6">
        <f t="shared" si="3"/>
        <v>633431.458504473</v>
      </c>
      <c r="R95" s="6">
        <f t="shared" si="3"/>
        <v>752876.0110927824</v>
      </c>
      <c r="S95" s="6">
        <f t="shared" si="3"/>
        <v>0</v>
      </c>
      <c r="T95" s="15">
        <f t="shared" si="3"/>
        <v>144358.7337332826</v>
      </c>
      <c r="U95" s="6">
        <f t="shared" si="3"/>
        <v>115933.69138404957</v>
      </c>
      <c r="V95" s="6">
        <f t="shared" si="3"/>
        <v>139006.88371539023</v>
      </c>
      <c r="W95" s="6">
        <f t="shared" si="3"/>
        <v>0</v>
      </c>
      <c r="X95" s="6">
        <f t="shared" si="3"/>
        <v>123379.968</v>
      </c>
      <c r="Y95" s="6">
        <f t="shared" si="3"/>
        <v>108773.91199999998</v>
      </c>
      <c r="Z95" s="6">
        <f t="shared" si="3"/>
        <v>116062.574</v>
      </c>
      <c r="AA95" s="6">
        <f t="shared" si="3"/>
        <v>0</v>
      </c>
      <c r="AB95" s="6">
        <f t="shared" si="3"/>
        <v>267.7387017332826</v>
      </c>
      <c r="AC95" s="6">
        <f t="shared" si="3"/>
        <v>224.70760338404958</v>
      </c>
      <c r="AD95" s="6">
        <f t="shared" si="3"/>
        <v>255.06945771539023</v>
      </c>
    </row>
    <row r="97" ht="12.75">
      <c r="A97" s="55" t="s">
        <v>197</v>
      </c>
    </row>
    <row r="98" spans="1:30" ht="12.75">
      <c r="A98" s="56" t="s">
        <v>76</v>
      </c>
      <c r="B98" t="s">
        <v>76</v>
      </c>
      <c r="C98" t="s">
        <v>141</v>
      </c>
      <c r="F98" s="16"/>
      <c r="G98" s="6">
        <v>425</v>
      </c>
      <c r="H98" s="6">
        <v>425</v>
      </c>
      <c r="I98" s="6">
        <v>2369</v>
      </c>
      <c r="K98" s="16"/>
      <c r="L98" s="6">
        <v>125183</v>
      </c>
      <c r="M98" s="6">
        <v>111403.99</v>
      </c>
      <c r="N98" s="6">
        <v>177796.01</v>
      </c>
      <c r="O98" s="10"/>
      <c r="P98" s="6">
        <v>476883.896814558</v>
      </c>
      <c r="Q98" s="6">
        <v>475524.296467873</v>
      </c>
      <c r="R98" s="6">
        <v>534228.762867931</v>
      </c>
      <c r="S98" s="9"/>
      <c r="T98" s="15">
        <v>97284.3149501698</v>
      </c>
      <c r="U98" s="6">
        <v>97006.9564794461</v>
      </c>
      <c r="V98" s="6">
        <v>108982.667625058</v>
      </c>
      <c r="W98" s="13"/>
      <c r="X98" s="6">
        <v>73357.238</v>
      </c>
      <c r="Y98" s="6">
        <v>65282.738</v>
      </c>
      <c r="Z98" s="6">
        <v>104188.462</v>
      </c>
      <c r="AA98" s="9"/>
      <c r="AB98" s="6">
        <v>170.6415529501698</v>
      </c>
      <c r="AC98" s="6">
        <v>162.2896944794461</v>
      </c>
      <c r="AD98" s="6">
        <v>213.171129625058</v>
      </c>
    </row>
    <row r="99" spans="1:30" ht="12.75">
      <c r="A99" s="56" t="s">
        <v>100</v>
      </c>
      <c r="B99" t="s">
        <v>100</v>
      </c>
      <c r="C99" t="s">
        <v>141</v>
      </c>
      <c r="F99" s="16"/>
      <c r="G99" s="6">
        <v>880</v>
      </c>
      <c r="H99" s="6">
        <v>880</v>
      </c>
      <c r="I99" s="6">
        <v>880</v>
      </c>
      <c r="K99" s="16"/>
      <c r="L99" s="6">
        <v>12481</v>
      </c>
      <c r="M99" s="6">
        <v>12344.02</v>
      </c>
      <c r="N99" s="6">
        <v>13630</v>
      </c>
      <c r="O99" s="10"/>
      <c r="P99" s="6">
        <v>188339.359339834</v>
      </c>
      <c r="Q99" s="6">
        <v>549411.526475202</v>
      </c>
      <c r="R99" s="6">
        <v>172087.663085181</v>
      </c>
      <c r="S99" s="9"/>
      <c r="T99" s="15">
        <v>18820.3863397863</v>
      </c>
      <c r="U99" s="6">
        <v>54901.6266384213</v>
      </c>
      <c r="V99" s="6">
        <v>17196.3859011019</v>
      </c>
      <c r="W99" s="13"/>
      <c r="X99" s="6">
        <v>7313.866</v>
      </c>
      <c r="Y99" s="6">
        <v>7233.596</v>
      </c>
      <c r="Z99" s="6">
        <v>7987.18</v>
      </c>
      <c r="AA99" s="9"/>
      <c r="AB99" s="6">
        <v>26.134252339786297</v>
      </c>
      <c r="AC99" s="6">
        <v>62.1352226384213</v>
      </c>
      <c r="AD99" s="6">
        <v>25.1835659011019</v>
      </c>
    </row>
    <row r="100" spans="1:30" ht="12.75">
      <c r="A100" s="56" t="s">
        <v>101</v>
      </c>
      <c r="B100" t="s">
        <v>101</v>
      </c>
      <c r="C100" t="s">
        <v>141</v>
      </c>
      <c r="F100" s="16"/>
      <c r="G100" s="6">
        <v>2268</v>
      </c>
      <c r="H100" s="6">
        <v>2268</v>
      </c>
      <c r="I100" s="6">
        <v>2268</v>
      </c>
      <c r="K100" s="16"/>
      <c r="L100" s="6">
        <v>159686</v>
      </c>
      <c r="M100" s="6">
        <v>144397</v>
      </c>
      <c r="N100" s="6">
        <v>131399</v>
      </c>
      <c r="O100" s="10"/>
      <c r="P100" s="6">
        <v>732190.33569576</v>
      </c>
      <c r="Q100" s="6">
        <v>549411.526475202</v>
      </c>
      <c r="R100" s="6">
        <v>598649.767361915</v>
      </c>
      <c r="S100" s="9"/>
      <c r="T100" s="15">
        <v>73166.3580058569</v>
      </c>
      <c r="U100" s="6">
        <v>54901.6266384213</v>
      </c>
      <c r="V100" s="6">
        <v>59821.9084076043</v>
      </c>
      <c r="W100" s="13"/>
      <c r="X100" s="6">
        <v>93575.996</v>
      </c>
      <c r="Y100" s="6">
        <v>84616.642</v>
      </c>
      <c r="Z100" s="6">
        <v>76999.814</v>
      </c>
      <c r="AA100" s="9"/>
      <c r="AB100" s="6">
        <v>166.7423540058569</v>
      </c>
      <c r="AC100" s="6">
        <v>139.51826863842132</v>
      </c>
      <c r="AD100" s="6">
        <v>136.8217224076043</v>
      </c>
    </row>
    <row r="101" spans="1:30" ht="12.75">
      <c r="A101" s="54" t="s">
        <v>198</v>
      </c>
      <c r="G101" s="6">
        <f>SUM(G98:G100)</f>
        <v>3573</v>
      </c>
      <c r="H101" s="6">
        <f aca="true" t="shared" si="4" ref="H101:AD101">SUM(H98:H100)</f>
        <v>3573</v>
      </c>
      <c r="I101" s="6">
        <f t="shared" si="4"/>
        <v>5517</v>
      </c>
      <c r="J101" s="6">
        <f t="shared" si="4"/>
        <v>0</v>
      </c>
      <c r="K101" s="6">
        <f t="shared" si="4"/>
        <v>0</v>
      </c>
      <c r="L101" s="6">
        <f t="shared" si="4"/>
        <v>297350</v>
      </c>
      <c r="M101" s="6">
        <f t="shared" si="4"/>
        <v>268145.01</v>
      </c>
      <c r="N101" s="6">
        <f t="shared" si="4"/>
        <v>322825.01</v>
      </c>
      <c r="O101" s="6">
        <f t="shared" si="4"/>
        <v>0</v>
      </c>
      <c r="P101" s="6">
        <f t="shared" si="4"/>
        <v>1397413.591850152</v>
      </c>
      <c r="Q101" s="6">
        <f t="shared" si="4"/>
        <v>1574347.349418277</v>
      </c>
      <c r="R101" s="6">
        <f t="shared" si="4"/>
        <v>1304966.193315027</v>
      </c>
      <c r="S101" s="6">
        <f t="shared" si="4"/>
        <v>0</v>
      </c>
      <c r="T101" s="15">
        <f t="shared" si="4"/>
        <v>189271.05929581303</v>
      </c>
      <c r="U101" s="6">
        <f t="shared" si="4"/>
        <v>206810.2097562887</v>
      </c>
      <c r="V101" s="6">
        <f t="shared" si="4"/>
        <v>186000.9619337642</v>
      </c>
      <c r="W101" s="6">
        <f t="shared" si="4"/>
        <v>0</v>
      </c>
      <c r="X101" s="6">
        <f t="shared" si="4"/>
        <v>174247.09999999998</v>
      </c>
      <c r="Y101" s="6">
        <f t="shared" si="4"/>
        <v>157132.97600000002</v>
      </c>
      <c r="Z101" s="6">
        <f t="shared" si="4"/>
        <v>189175.456</v>
      </c>
      <c r="AA101" s="6">
        <f t="shared" si="4"/>
        <v>0</v>
      </c>
      <c r="AB101" s="6">
        <f t="shared" si="4"/>
        <v>363.518159295813</v>
      </c>
      <c r="AC101" s="6">
        <f t="shared" si="4"/>
        <v>363.9431857562887</v>
      </c>
      <c r="AD101" s="6">
        <f t="shared" si="4"/>
        <v>375.17641793376424</v>
      </c>
    </row>
    <row r="102" spans="1:30" ht="12.75">
      <c r="A102" s="5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5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2.75">
      <c r="A103" s="54" t="s">
        <v>199</v>
      </c>
    </row>
    <row r="104" spans="1:30" ht="12.75">
      <c r="A104" s="56" t="s">
        <v>3</v>
      </c>
      <c r="B104" t="s">
        <v>3</v>
      </c>
      <c r="C104" t="s">
        <v>128</v>
      </c>
      <c r="F104" s="16"/>
      <c r="G104" s="6">
        <v>177</v>
      </c>
      <c r="H104" s="6">
        <v>177</v>
      </c>
      <c r="I104" s="6">
        <v>177</v>
      </c>
      <c r="K104" s="16"/>
      <c r="L104" s="6">
        <v>2568.01</v>
      </c>
      <c r="M104" s="6">
        <v>3660</v>
      </c>
      <c r="N104" s="6">
        <v>4200</v>
      </c>
      <c r="O104" s="10"/>
      <c r="P104" s="6">
        <v>0</v>
      </c>
      <c r="Q104" s="6">
        <v>0</v>
      </c>
      <c r="R104" s="6">
        <v>0</v>
      </c>
      <c r="S104" s="9"/>
      <c r="T104" s="15">
        <v>0</v>
      </c>
      <c r="U104" s="6">
        <v>0</v>
      </c>
      <c r="V104" s="6">
        <v>0</v>
      </c>
      <c r="W104" s="13"/>
      <c r="X104" s="6">
        <v>1504.854</v>
      </c>
      <c r="Y104" s="6">
        <v>2144.76</v>
      </c>
      <c r="Z104" s="6">
        <v>2461.2</v>
      </c>
      <c r="AA104" s="9"/>
      <c r="AB104" s="6">
        <v>1.5048540000000001</v>
      </c>
      <c r="AC104" s="6">
        <v>2.14476</v>
      </c>
      <c r="AD104" s="6">
        <v>2.4612</v>
      </c>
    </row>
    <row r="105" spans="1:30" ht="12.75">
      <c r="A105" s="56" t="s">
        <v>15</v>
      </c>
      <c r="B105" t="s">
        <v>15</v>
      </c>
      <c r="C105" t="s">
        <v>128</v>
      </c>
      <c r="F105" s="16"/>
      <c r="G105" s="6">
        <v>302</v>
      </c>
      <c r="H105" s="6">
        <v>302</v>
      </c>
      <c r="I105" s="6">
        <v>302</v>
      </c>
      <c r="K105" s="16"/>
      <c r="L105" s="6">
        <v>5159.99969244003</v>
      </c>
      <c r="M105" s="6">
        <v>5808.1996538043</v>
      </c>
      <c r="N105" s="6">
        <v>4560.99972814322</v>
      </c>
      <c r="O105" s="10"/>
      <c r="P105" s="6">
        <v>20640</v>
      </c>
      <c r="Q105" s="6">
        <v>23232.8</v>
      </c>
      <c r="R105" s="6">
        <v>18244</v>
      </c>
      <c r="S105" s="9"/>
      <c r="T105" s="15">
        <v>12095.04</v>
      </c>
      <c r="U105" s="6">
        <v>13614.4208</v>
      </c>
      <c r="V105" s="6">
        <v>10690.984</v>
      </c>
      <c r="W105" s="13"/>
      <c r="X105" s="6">
        <v>3023.76</v>
      </c>
      <c r="Y105" s="6">
        <v>3403.605</v>
      </c>
      <c r="Z105" s="6">
        <v>2672.746</v>
      </c>
      <c r="AA105" s="9"/>
      <c r="AB105" s="6">
        <v>15.1188</v>
      </c>
      <c r="AC105" s="6">
        <v>17.0180258</v>
      </c>
      <c r="AD105" s="6">
        <v>13.36373</v>
      </c>
    </row>
    <row r="106" spans="1:30" ht="12.75">
      <c r="A106" s="56" t="s">
        <v>36</v>
      </c>
      <c r="B106" t="s">
        <v>36</v>
      </c>
      <c r="C106" t="s">
        <v>128</v>
      </c>
      <c r="F106" s="16"/>
      <c r="G106" s="6">
        <v>406</v>
      </c>
      <c r="H106" s="6">
        <v>406</v>
      </c>
      <c r="I106" s="6">
        <v>406</v>
      </c>
      <c r="K106" s="16"/>
      <c r="L106" s="6">
        <v>3828</v>
      </c>
      <c r="M106" s="6">
        <v>4305</v>
      </c>
      <c r="N106" s="6">
        <v>4634</v>
      </c>
      <c r="O106" s="10"/>
      <c r="P106" s="6">
        <v>63333.2070165256</v>
      </c>
      <c r="Q106" s="6">
        <v>54861.5718319241</v>
      </c>
      <c r="R106" s="6">
        <v>59948.8439737638</v>
      </c>
      <c r="S106" s="9"/>
      <c r="T106" s="15">
        <v>12919.9742313712</v>
      </c>
      <c r="U106" s="6">
        <v>11191.7606537125</v>
      </c>
      <c r="V106" s="6">
        <v>12229.5641706478</v>
      </c>
      <c r="W106" s="13"/>
      <c r="X106" s="6">
        <v>2243.208</v>
      </c>
      <c r="Y106" s="6">
        <v>2522.73</v>
      </c>
      <c r="Z106" s="6">
        <v>2715.524</v>
      </c>
      <c r="AA106" s="9"/>
      <c r="AB106" s="6">
        <v>15.1631822313712</v>
      </c>
      <c r="AC106" s="6">
        <v>13.714490653712499</v>
      </c>
      <c r="AD106" s="6">
        <v>14.9450881706478</v>
      </c>
    </row>
    <row r="107" spans="1:30" ht="12.75">
      <c r="A107" s="56" t="s">
        <v>37</v>
      </c>
      <c r="B107" t="s">
        <v>37</v>
      </c>
      <c r="C107" t="s">
        <v>128</v>
      </c>
      <c r="F107" s="16"/>
      <c r="G107" s="6">
        <v>291</v>
      </c>
      <c r="H107" s="6">
        <v>291</v>
      </c>
      <c r="I107" s="6">
        <v>291</v>
      </c>
      <c r="K107" s="16"/>
      <c r="L107" s="6">
        <v>3629.99978363514</v>
      </c>
      <c r="M107" s="6">
        <v>7088.39957749844</v>
      </c>
      <c r="N107" s="6">
        <v>5001.59970188141</v>
      </c>
      <c r="O107" s="10"/>
      <c r="P107" s="6">
        <v>14520</v>
      </c>
      <c r="Q107" s="6">
        <v>28353.6004225016</v>
      </c>
      <c r="R107" s="6">
        <v>20006.4002981186</v>
      </c>
      <c r="S107" s="9"/>
      <c r="T107" s="15">
        <v>8508.72</v>
      </c>
      <c r="U107" s="6">
        <v>16615.2098475859</v>
      </c>
      <c r="V107" s="6">
        <v>11723.7505746975</v>
      </c>
      <c r="W107" s="13"/>
      <c r="X107" s="6">
        <v>2127.18</v>
      </c>
      <c r="Y107" s="6">
        <v>4153.802</v>
      </c>
      <c r="Z107" s="6">
        <v>2930.937</v>
      </c>
      <c r="AA107" s="9"/>
      <c r="AB107" s="6">
        <v>10.6359</v>
      </c>
      <c r="AC107" s="6">
        <v>20.769011847585897</v>
      </c>
      <c r="AD107" s="6">
        <v>14.6546875746975</v>
      </c>
    </row>
    <row r="108" spans="1:30" ht="12.75">
      <c r="A108" s="56" t="s">
        <v>39</v>
      </c>
      <c r="B108" t="s">
        <v>39</v>
      </c>
      <c r="C108" t="s">
        <v>128</v>
      </c>
      <c r="F108" s="16"/>
      <c r="G108" s="6">
        <v>286</v>
      </c>
      <c r="H108" s="6">
        <v>286</v>
      </c>
      <c r="I108" s="6">
        <v>286</v>
      </c>
      <c r="J108" s="5"/>
      <c r="K108" s="16"/>
      <c r="L108" s="6">
        <v>8435</v>
      </c>
      <c r="M108" s="6">
        <v>8340</v>
      </c>
      <c r="N108" s="6">
        <v>8348</v>
      </c>
      <c r="O108" s="10"/>
      <c r="P108" s="6">
        <v>30192.4050884105</v>
      </c>
      <c r="Q108" s="6">
        <v>22643.0137937953</v>
      </c>
      <c r="R108" s="6">
        <v>28998.9650567181</v>
      </c>
      <c r="S108" s="9"/>
      <c r="T108" s="15">
        <v>6159.25063803573</v>
      </c>
      <c r="U108" s="6">
        <v>4619.17481393425</v>
      </c>
      <c r="V108" s="6">
        <v>5915.78887157048</v>
      </c>
      <c r="W108" s="13"/>
      <c r="X108" s="6">
        <v>4942.91</v>
      </c>
      <c r="Y108" s="6">
        <v>4887.24</v>
      </c>
      <c r="Z108" s="6">
        <v>4891.928</v>
      </c>
      <c r="AA108" s="9"/>
      <c r="AB108" s="6">
        <v>11.10216063803573</v>
      </c>
      <c r="AC108" s="6">
        <v>9.506414813934251</v>
      </c>
      <c r="AD108" s="6">
        <v>10.807716871570479</v>
      </c>
    </row>
    <row r="109" spans="1:30" ht="12.75">
      <c r="A109" s="56" t="s">
        <v>43</v>
      </c>
      <c r="B109" t="s">
        <v>43</v>
      </c>
      <c r="C109" t="s">
        <v>128</v>
      </c>
      <c r="F109" s="16"/>
      <c r="G109" s="6">
        <v>467</v>
      </c>
      <c r="H109" s="6">
        <v>467</v>
      </c>
      <c r="I109" s="6">
        <v>467</v>
      </c>
      <c r="K109" s="16"/>
      <c r="L109" s="6">
        <v>33977.01</v>
      </c>
      <c r="M109" s="6">
        <v>31921.01</v>
      </c>
      <c r="N109" s="6">
        <v>41953</v>
      </c>
      <c r="O109" s="10"/>
      <c r="P109" s="6">
        <v>36740.8112629094</v>
      </c>
      <c r="Q109" s="6">
        <v>35080.3043566039</v>
      </c>
      <c r="R109" s="6">
        <v>42695.1709775587</v>
      </c>
      <c r="S109" s="9"/>
      <c r="T109" s="15">
        <v>7495.12549763351</v>
      </c>
      <c r="U109" s="6">
        <v>7156.3820887472</v>
      </c>
      <c r="V109" s="6">
        <v>8709.81487942198</v>
      </c>
      <c r="W109" s="13"/>
      <c r="X109" s="6">
        <v>19910.528</v>
      </c>
      <c r="Y109" s="6">
        <v>18705.712</v>
      </c>
      <c r="Z109" s="6">
        <v>24584.458</v>
      </c>
      <c r="AA109" s="9"/>
      <c r="AB109" s="6">
        <v>27.40565349763351</v>
      </c>
      <c r="AC109" s="6">
        <v>25.8620940887472</v>
      </c>
      <c r="AD109" s="6">
        <v>33.29427287942198</v>
      </c>
    </row>
    <row r="110" spans="1:30" ht="12.75">
      <c r="A110" s="56" t="s">
        <v>45</v>
      </c>
      <c r="B110" t="s">
        <v>45</v>
      </c>
      <c r="C110" t="s">
        <v>128</v>
      </c>
      <c r="F110" s="16"/>
      <c r="G110" s="6">
        <v>983</v>
      </c>
      <c r="H110" s="6">
        <v>983</v>
      </c>
      <c r="I110" s="6">
        <v>983</v>
      </c>
      <c r="K110" s="16"/>
      <c r="L110" s="6">
        <v>47125.02</v>
      </c>
      <c r="M110" s="6">
        <v>44090.99</v>
      </c>
      <c r="N110" s="6">
        <v>45920.98</v>
      </c>
      <c r="O110" s="10"/>
      <c r="P110" s="6">
        <v>121954.722540344</v>
      </c>
      <c r="Q110" s="6">
        <v>115662.998257696</v>
      </c>
      <c r="R110" s="6">
        <v>115316.329828073</v>
      </c>
      <c r="S110" s="9"/>
      <c r="T110" s="15">
        <v>24878.7633982301</v>
      </c>
      <c r="U110" s="6">
        <v>23595.2516445701</v>
      </c>
      <c r="V110" s="6">
        <v>23524.5312849268</v>
      </c>
      <c r="W110" s="13"/>
      <c r="X110" s="6">
        <v>27615.262</v>
      </c>
      <c r="Y110" s="6">
        <v>25837.32</v>
      </c>
      <c r="Z110" s="6">
        <v>26909.694</v>
      </c>
      <c r="AA110" s="9"/>
      <c r="AB110" s="6">
        <v>52.4940253982301</v>
      </c>
      <c r="AC110" s="6">
        <v>49.432571644570096</v>
      </c>
      <c r="AD110" s="6">
        <v>50.4342252849268</v>
      </c>
    </row>
    <row r="111" spans="1:30" ht="12.75">
      <c r="A111" s="56" t="s">
        <v>51</v>
      </c>
      <c r="B111" t="s">
        <v>51</v>
      </c>
      <c r="C111" t="s">
        <v>128</v>
      </c>
      <c r="D111" t="s">
        <v>129</v>
      </c>
      <c r="F111" s="16"/>
      <c r="G111" s="6">
        <v>356</v>
      </c>
      <c r="H111" s="6">
        <v>356</v>
      </c>
      <c r="I111" s="6">
        <v>356</v>
      </c>
      <c r="K111" s="16"/>
      <c r="L111" s="6">
        <v>917.99</v>
      </c>
      <c r="M111" s="6">
        <v>1204.99</v>
      </c>
      <c r="N111" s="6">
        <v>1177.99</v>
      </c>
      <c r="O111" s="10"/>
      <c r="P111" s="6">
        <v>39660.1816456085</v>
      </c>
      <c r="Q111" s="6">
        <v>40719.5817279383</v>
      </c>
      <c r="R111" s="6">
        <v>49710.6038701925</v>
      </c>
      <c r="S111" s="9"/>
      <c r="T111" s="15">
        <v>10549.6083177319</v>
      </c>
      <c r="U111" s="6">
        <v>10831.4087396316</v>
      </c>
      <c r="V111" s="6">
        <v>13223.0206294712</v>
      </c>
      <c r="W111" s="13"/>
      <c r="X111" s="6">
        <v>537.942</v>
      </c>
      <c r="Y111" s="6">
        <v>706.124</v>
      </c>
      <c r="Z111" s="6">
        <v>690.302</v>
      </c>
      <c r="AA111" s="9"/>
      <c r="AB111" s="6">
        <v>11.0875503177319</v>
      </c>
      <c r="AC111" s="6">
        <v>11.537532739631601</v>
      </c>
      <c r="AD111" s="6">
        <v>13.9133226294712</v>
      </c>
    </row>
    <row r="112" spans="1:30" ht="12.75">
      <c r="A112" s="56" t="s">
        <v>57</v>
      </c>
      <c r="B112" t="s">
        <v>57</v>
      </c>
      <c r="C112" t="s">
        <v>128</v>
      </c>
      <c r="F112" s="16"/>
      <c r="G112" s="6">
        <v>2318</v>
      </c>
      <c r="H112" s="6">
        <v>2318</v>
      </c>
      <c r="I112" s="6">
        <v>2318</v>
      </c>
      <c r="K112" s="16"/>
      <c r="L112" s="6">
        <v>22415.99</v>
      </c>
      <c r="M112" s="6">
        <v>21870</v>
      </c>
      <c r="N112" s="6">
        <v>71185.99</v>
      </c>
      <c r="O112" s="10"/>
      <c r="P112" s="6">
        <v>171360.855762237</v>
      </c>
      <c r="Q112" s="6">
        <v>176789.221212826</v>
      </c>
      <c r="R112" s="6">
        <v>190459.397192168</v>
      </c>
      <c r="S112" s="9"/>
      <c r="T112" s="15">
        <v>21591.4678260419</v>
      </c>
      <c r="U112" s="6">
        <v>22275.4418728161</v>
      </c>
      <c r="V112" s="6">
        <v>23997.8840462132</v>
      </c>
      <c r="W112" s="13"/>
      <c r="X112" s="6">
        <v>13135.77</v>
      </c>
      <c r="Y112" s="6">
        <v>12815.82</v>
      </c>
      <c r="Z112" s="6">
        <v>41714.99</v>
      </c>
      <c r="AA112" s="9"/>
      <c r="AB112" s="6">
        <v>34.7272378260419</v>
      </c>
      <c r="AC112" s="6">
        <v>35.091261872816105</v>
      </c>
      <c r="AD112" s="6">
        <v>65.7128740462132</v>
      </c>
    </row>
    <row r="113" spans="1:30" ht="12.75">
      <c r="A113" s="56" t="s">
        <v>67</v>
      </c>
      <c r="B113" t="s">
        <v>67</v>
      </c>
      <c r="C113" t="s">
        <v>128</v>
      </c>
      <c r="F113" s="16"/>
      <c r="G113" s="6">
        <v>668</v>
      </c>
      <c r="H113" s="6">
        <v>668</v>
      </c>
      <c r="I113" s="6">
        <v>668</v>
      </c>
      <c r="K113" s="16"/>
      <c r="L113" s="6">
        <v>26040.98</v>
      </c>
      <c r="M113" s="6">
        <v>34238.02</v>
      </c>
      <c r="N113" s="6">
        <v>41658</v>
      </c>
      <c r="O113" s="10"/>
      <c r="P113" s="6">
        <v>40357.8501746513</v>
      </c>
      <c r="Q113" s="6">
        <v>37774.0695044263</v>
      </c>
      <c r="R113" s="6">
        <v>44420.3953702429</v>
      </c>
      <c r="S113" s="9"/>
      <c r="T113" s="15">
        <v>8233.00143562887</v>
      </c>
      <c r="U113" s="6">
        <v>7705.91017890297</v>
      </c>
      <c r="V113" s="6">
        <v>9061.76065552955</v>
      </c>
      <c r="W113" s="13"/>
      <c r="X113" s="6">
        <v>15260.014</v>
      </c>
      <c r="Y113" s="6">
        <v>20063.48</v>
      </c>
      <c r="Z113" s="6">
        <v>24411.588</v>
      </c>
      <c r="AA113" s="9"/>
      <c r="AB113" s="6">
        <v>23.49301543562887</v>
      </c>
      <c r="AC113" s="6">
        <v>27.76939017890297</v>
      </c>
      <c r="AD113" s="6">
        <v>33.473348655529556</v>
      </c>
    </row>
    <row r="114" spans="1:30" ht="12.75">
      <c r="A114" s="56" t="s">
        <v>74</v>
      </c>
      <c r="B114" t="s">
        <v>74</v>
      </c>
      <c r="C114" t="s">
        <v>128</v>
      </c>
      <c r="D114" t="s">
        <v>131</v>
      </c>
      <c r="F114" s="16"/>
      <c r="G114" s="6">
        <v>2520</v>
      </c>
      <c r="H114" s="6">
        <v>2520</v>
      </c>
      <c r="I114" s="6">
        <v>2520</v>
      </c>
      <c r="K114" s="16"/>
      <c r="L114" s="6">
        <v>40750</v>
      </c>
      <c r="M114" s="6">
        <v>40563</v>
      </c>
      <c r="N114" s="6">
        <v>27043</v>
      </c>
      <c r="O114" s="10"/>
      <c r="P114" s="6">
        <v>107371.61448783</v>
      </c>
      <c r="Q114" s="6">
        <v>77835.5811777291</v>
      </c>
      <c r="R114" s="6">
        <v>60520.3216762789</v>
      </c>
      <c r="S114" s="9"/>
      <c r="T114" s="15">
        <v>28560.8494537628</v>
      </c>
      <c r="U114" s="6">
        <v>20704.2645932759</v>
      </c>
      <c r="V114" s="6">
        <v>16098.4055658902</v>
      </c>
      <c r="W114" s="13"/>
      <c r="X114" s="6">
        <v>23879.5</v>
      </c>
      <c r="Y114" s="6">
        <v>23769.918</v>
      </c>
      <c r="Z114" s="6">
        <v>15847.198</v>
      </c>
      <c r="AA114" s="9"/>
      <c r="AB114" s="6">
        <v>52.4403494537628</v>
      </c>
      <c r="AC114" s="6">
        <v>44.4741825932759</v>
      </c>
      <c r="AD114" s="6">
        <v>31.9456035658902</v>
      </c>
    </row>
    <row r="115" spans="1:30" ht="12.75">
      <c r="A115" s="56" t="s">
        <v>87</v>
      </c>
      <c r="B115" t="s">
        <v>87</v>
      </c>
      <c r="C115" t="s">
        <v>128</v>
      </c>
      <c r="F115" s="16"/>
      <c r="G115" s="6">
        <v>306</v>
      </c>
      <c r="H115" s="6">
        <v>306</v>
      </c>
      <c r="I115" s="6">
        <v>306</v>
      </c>
      <c r="K115" s="16"/>
      <c r="L115" s="6">
        <v>4653</v>
      </c>
      <c r="M115" s="6">
        <v>4479.99</v>
      </c>
      <c r="N115" s="6">
        <v>4183</v>
      </c>
      <c r="O115" s="10"/>
      <c r="P115" s="6">
        <v>20955.7333316529</v>
      </c>
      <c r="Q115" s="6">
        <v>20491.9618944146</v>
      </c>
      <c r="R115" s="6">
        <v>32370.4532455035</v>
      </c>
      <c r="S115" s="9"/>
      <c r="T115" s="15">
        <v>4274.9695996572</v>
      </c>
      <c r="U115" s="6">
        <v>4180.36022646058</v>
      </c>
      <c r="V115" s="6">
        <v>6603.57246208271</v>
      </c>
      <c r="W115" s="13"/>
      <c r="X115" s="6">
        <v>2726.658</v>
      </c>
      <c r="Y115" s="6">
        <v>2625.274</v>
      </c>
      <c r="Z115" s="6">
        <v>2451.238</v>
      </c>
      <c r="AA115" s="9"/>
      <c r="AB115" s="6">
        <v>7.0016275996572</v>
      </c>
      <c r="AC115" s="6">
        <v>6.80563422646058</v>
      </c>
      <c r="AD115" s="6">
        <v>9.054810462082711</v>
      </c>
    </row>
    <row r="116" spans="1:30" ht="12.75">
      <c r="A116" s="56" t="s">
        <v>89</v>
      </c>
      <c r="B116" t="s">
        <v>89</v>
      </c>
      <c r="C116" t="s">
        <v>128</v>
      </c>
      <c r="E116" s="14"/>
      <c r="F116" s="16"/>
      <c r="G116" s="6">
        <v>512</v>
      </c>
      <c r="H116" s="6">
        <v>512</v>
      </c>
      <c r="I116" s="6">
        <v>512</v>
      </c>
      <c r="K116" s="16"/>
      <c r="L116" s="6">
        <v>7066</v>
      </c>
      <c r="M116" s="6">
        <v>6749.99</v>
      </c>
      <c r="N116" s="6">
        <v>8273.99</v>
      </c>
      <c r="O116" s="10"/>
      <c r="P116" s="6">
        <v>87596.2761929916</v>
      </c>
      <c r="Q116" s="6">
        <v>64930.0588761572</v>
      </c>
      <c r="R116" s="6">
        <v>94474.1440040084</v>
      </c>
      <c r="S116" s="9"/>
      <c r="T116" s="15">
        <v>17869.6403433703</v>
      </c>
      <c r="U116" s="6">
        <v>13245.7320107361</v>
      </c>
      <c r="V116" s="6">
        <v>19272.7253768177</v>
      </c>
      <c r="W116" s="13"/>
      <c r="X116" s="6">
        <v>4140.676</v>
      </c>
      <c r="Y116" s="6">
        <v>3955.494</v>
      </c>
      <c r="Z116" s="6">
        <v>4848.558</v>
      </c>
      <c r="AA116" s="9"/>
      <c r="AB116" s="6">
        <v>22.010316343370302</v>
      </c>
      <c r="AC116" s="6">
        <v>17.2012260107361</v>
      </c>
      <c r="AD116" s="6">
        <v>24.1212833768177</v>
      </c>
    </row>
    <row r="117" spans="1:30" ht="12.75">
      <c r="A117" s="56" t="s">
        <v>90</v>
      </c>
      <c r="B117" t="s">
        <v>90</v>
      </c>
      <c r="C117" t="s">
        <v>128</v>
      </c>
      <c r="F117" s="16"/>
      <c r="G117" s="6">
        <v>547</v>
      </c>
      <c r="H117" s="6">
        <v>547</v>
      </c>
      <c r="I117" s="6">
        <v>547</v>
      </c>
      <c r="K117" s="16"/>
      <c r="L117" s="6">
        <v>3995.79776183188</v>
      </c>
      <c r="M117" s="6">
        <v>4671.39772156298</v>
      </c>
      <c r="N117" s="6">
        <v>5389.60367875457</v>
      </c>
      <c r="O117" s="10"/>
      <c r="P117" s="6">
        <v>15983.192</v>
      </c>
      <c r="Q117" s="6">
        <v>18685.592278437</v>
      </c>
      <c r="R117" s="6">
        <v>21558.4163212454</v>
      </c>
      <c r="S117" s="9"/>
      <c r="T117" s="15">
        <v>9366.150512</v>
      </c>
      <c r="U117" s="6">
        <v>10949.7570751641</v>
      </c>
      <c r="V117" s="6">
        <v>12633.2319642498</v>
      </c>
      <c r="W117" s="13"/>
      <c r="X117" s="6">
        <v>2341.537</v>
      </c>
      <c r="Y117" s="6">
        <v>2737.439</v>
      </c>
      <c r="Z117" s="6">
        <v>3158.308</v>
      </c>
      <c r="AA117" s="9"/>
      <c r="AB117" s="6">
        <v>11.707687512</v>
      </c>
      <c r="AC117" s="6">
        <v>13.687196075164099</v>
      </c>
      <c r="AD117" s="6">
        <v>15.791539964249802</v>
      </c>
    </row>
    <row r="118" spans="1:30" ht="12.75">
      <c r="A118" s="56" t="s">
        <v>97</v>
      </c>
      <c r="B118" t="s">
        <v>97</v>
      </c>
      <c r="C118" t="s">
        <v>128</v>
      </c>
      <c r="D118" t="s">
        <v>131</v>
      </c>
      <c r="F118" s="16"/>
      <c r="G118" s="6">
        <v>201</v>
      </c>
      <c r="H118" s="6">
        <v>201</v>
      </c>
      <c r="I118" s="6">
        <v>201</v>
      </c>
      <c r="K118" s="16"/>
      <c r="L118" s="6">
        <v>3344.98</v>
      </c>
      <c r="M118" s="6">
        <v>4255.02</v>
      </c>
      <c r="N118" s="6">
        <v>3891</v>
      </c>
      <c r="O118" s="10"/>
      <c r="P118" s="6">
        <v>19939.0745157486</v>
      </c>
      <c r="Q118" s="6">
        <v>19464.0797244786</v>
      </c>
      <c r="R118" s="6">
        <v>18493.9026777279</v>
      </c>
      <c r="S118" s="9"/>
      <c r="T118" s="15">
        <v>4067.57120121272</v>
      </c>
      <c r="U118" s="6">
        <v>3970.67226379364</v>
      </c>
      <c r="V118" s="6">
        <v>3772.7561462565</v>
      </c>
      <c r="W118" s="13"/>
      <c r="X118" s="6">
        <v>1960.158</v>
      </c>
      <c r="Y118" s="6">
        <v>2493.442</v>
      </c>
      <c r="Z118" s="6">
        <v>2280.126</v>
      </c>
      <c r="AA118" s="9"/>
      <c r="AB118" s="6">
        <v>6.02772920121272</v>
      </c>
      <c r="AC118" s="6">
        <v>6.46411426379364</v>
      </c>
      <c r="AD118" s="6">
        <v>6.052882146256501</v>
      </c>
    </row>
    <row r="119" spans="1:30" ht="12.75">
      <c r="A119" s="56" t="s">
        <v>98</v>
      </c>
      <c r="B119" t="s">
        <v>98</v>
      </c>
      <c r="C119" t="s">
        <v>128</v>
      </c>
      <c r="F119" s="16"/>
      <c r="G119" s="6">
        <v>210</v>
      </c>
      <c r="H119" s="6">
        <v>210</v>
      </c>
      <c r="I119" s="6">
        <v>210</v>
      </c>
      <c r="K119" s="16"/>
      <c r="L119" s="6">
        <v>2974.01</v>
      </c>
      <c r="M119" s="6">
        <v>3382.99</v>
      </c>
      <c r="N119" s="6">
        <v>3407</v>
      </c>
      <c r="O119" s="10"/>
      <c r="P119" s="6">
        <v>50764.1096815001</v>
      </c>
      <c r="Q119" s="6">
        <v>48992.3901297817</v>
      </c>
      <c r="R119" s="6">
        <v>51764.9501864466</v>
      </c>
      <c r="S119" s="9"/>
      <c r="T119" s="15">
        <v>10355.878375026</v>
      </c>
      <c r="U119" s="6">
        <v>9994.44758647548</v>
      </c>
      <c r="V119" s="6">
        <v>10560.0498380351</v>
      </c>
      <c r="W119" s="13"/>
      <c r="X119" s="6">
        <v>1742.77</v>
      </c>
      <c r="Y119" s="6">
        <v>1982.432</v>
      </c>
      <c r="Z119" s="6">
        <v>1996.502</v>
      </c>
      <c r="AA119" s="9"/>
      <c r="AB119" s="6">
        <v>12.098648375026002</v>
      </c>
      <c r="AC119" s="6">
        <v>11.976879586475482</v>
      </c>
      <c r="AD119" s="6">
        <v>12.5565518380351</v>
      </c>
    </row>
    <row r="120" spans="1:30" ht="12.75">
      <c r="A120" s="56" t="s">
        <v>105</v>
      </c>
      <c r="B120" t="s">
        <v>105</v>
      </c>
      <c r="C120" t="s">
        <v>128</v>
      </c>
      <c r="D120" t="s">
        <v>131</v>
      </c>
      <c r="F120" s="16"/>
      <c r="G120" s="6">
        <v>139</v>
      </c>
      <c r="H120" s="6">
        <v>139</v>
      </c>
      <c r="I120" s="6">
        <v>139</v>
      </c>
      <c r="K120" s="16"/>
      <c r="L120" s="6">
        <v>2042.40187826335</v>
      </c>
      <c r="M120" s="6">
        <v>1653.59990143776</v>
      </c>
      <c r="N120" s="6">
        <v>2411.59785625756</v>
      </c>
      <c r="O120" s="10"/>
      <c r="P120" s="6">
        <v>8169.608</v>
      </c>
      <c r="Q120" s="6">
        <v>6614.40009856224</v>
      </c>
      <c r="R120" s="6">
        <v>9646.39214374244</v>
      </c>
      <c r="S120" s="9"/>
      <c r="T120" s="15">
        <v>4787.390288</v>
      </c>
      <c r="U120" s="6">
        <v>3876.03845775748</v>
      </c>
      <c r="V120" s="6">
        <v>5652.78579623307</v>
      </c>
      <c r="W120" s="13"/>
      <c r="X120" s="6">
        <v>1196.848</v>
      </c>
      <c r="Y120" s="6">
        <v>969.01</v>
      </c>
      <c r="Z120" s="6">
        <v>1413.196</v>
      </c>
      <c r="AA120" s="9"/>
      <c r="AB120" s="6">
        <v>5.984238287999999</v>
      </c>
      <c r="AC120" s="6">
        <v>4.84504845775748</v>
      </c>
      <c r="AD120" s="6">
        <v>7.0659817962330695</v>
      </c>
    </row>
    <row r="121" spans="1:30" ht="12.75">
      <c r="A121" s="56" t="s">
        <v>113</v>
      </c>
      <c r="B121" t="s">
        <v>113</v>
      </c>
      <c r="C121" t="s">
        <v>128</v>
      </c>
      <c r="F121" s="16"/>
      <c r="G121" s="6">
        <v>940</v>
      </c>
      <c r="H121" s="6">
        <v>940</v>
      </c>
      <c r="I121" s="6">
        <v>940</v>
      </c>
      <c r="K121" s="16"/>
      <c r="L121" s="6">
        <v>83995</v>
      </c>
      <c r="M121" s="6">
        <v>79039.01</v>
      </c>
      <c r="N121" s="6">
        <v>81600.99</v>
      </c>
      <c r="O121" s="10"/>
      <c r="P121" s="6">
        <v>248999.197634944</v>
      </c>
      <c r="Q121" s="6">
        <v>190707.795998553</v>
      </c>
      <c r="R121" s="6">
        <v>222255.526009847</v>
      </c>
      <c r="S121" s="9"/>
      <c r="T121" s="15">
        <v>24882.0061521537</v>
      </c>
      <c r="U121" s="6">
        <v>19057.0596145316</v>
      </c>
      <c r="V121" s="6">
        <v>22209.562994797</v>
      </c>
      <c r="W121" s="13"/>
      <c r="X121" s="6">
        <v>49221.07</v>
      </c>
      <c r="Y121" s="6">
        <v>46316.86</v>
      </c>
      <c r="Z121" s="6">
        <v>47818.18</v>
      </c>
      <c r="AA121" s="9"/>
      <c r="AB121" s="6">
        <v>74.10307615215369</v>
      </c>
      <c r="AC121" s="6">
        <v>65.3739196145316</v>
      </c>
      <c r="AD121" s="6">
        <v>70.02774299479701</v>
      </c>
    </row>
    <row r="122" spans="1:30" ht="12.75">
      <c r="A122" s="54" t="s">
        <v>200</v>
      </c>
      <c r="G122" s="6">
        <f>SUM(G104:G121)</f>
        <v>11629</v>
      </c>
      <c r="H122" s="6">
        <f aca="true" t="shared" si="5" ref="H122:AD122">SUM(H104:H121)</f>
        <v>11629</v>
      </c>
      <c r="I122" s="6">
        <f t="shared" si="5"/>
        <v>11629</v>
      </c>
      <c r="J122" s="6">
        <f t="shared" si="5"/>
        <v>0</v>
      </c>
      <c r="K122" s="6">
        <f t="shared" si="5"/>
        <v>0</v>
      </c>
      <c r="L122" s="6">
        <f t="shared" si="5"/>
        <v>302919.1891161704</v>
      </c>
      <c r="M122" s="6">
        <f t="shared" si="5"/>
        <v>307321.60685430345</v>
      </c>
      <c r="N122" s="6">
        <f t="shared" si="5"/>
        <v>364840.7409650368</v>
      </c>
      <c r="O122" s="6">
        <f t="shared" si="5"/>
        <v>0</v>
      </c>
      <c r="P122" s="6">
        <f t="shared" si="5"/>
        <v>1098538.8393353536</v>
      </c>
      <c r="Q122" s="6">
        <f t="shared" si="5"/>
        <v>982839.021285825</v>
      </c>
      <c r="R122" s="6">
        <f t="shared" si="5"/>
        <v>1080884.2128316355</v>
      </c>
      <c r="S122" s="6">
        <f t="shared" si="5"/>
        <v>0</v>
      </c>
      <c r="T122" s="15">
        <f t="shared" si="5"/>
        <v>216595.4072698559</v>
      </c>
      <c r="U122" s="6">
        <f t="shared" si="5"/>
        <v>203583.29246809552</v>
      </c>
      <c r="V122" s="6">
        <f t="shared" si="5"/>
        <v>215880.18925684062</v>
      </c>
      <c r="W122" s="6">
        <f t="shared" si="5"/>
        <v>0</v>
      </c>
      <c r="X122" s="6">
        <f t="shared" si="5"/>
        <v>177510.645</v>
      </c>
      <c r="Y122" s="6">
        <f t="shared" si="5"/>
        <v>180090.462</v>
      </c>
      <c r="Z122" s="6">
        <f t="shared" si="5"/>
        <v>213796.67299999995</v>
      </c>
      <c r="AA122" s="6">
        <f t="shared" si="5"/>
        <v>0</v>
      </c>
      <c r="AB122" s="6">
        <f t="shared" si="5"/>
        <v>394.10605226985587</v>
      </c>
      <c r="AC122" s="6">
        <f t="shared" si="5"/>
        <v>383.67375446809547</v>
      </c>
      <c r="AD122" s="6">
        <f t="shared" si="5"/>
        <v>429.6768622568406</v>
      </c>
    </row>
    <row r="124" ht="12.75">
      <c r="A124" s="55" t="s">
        <v>202</v>
      </c>
    </row>
    <row r="125" spans="1:30" ht="12.75">
      <c r="A125" s="5" t="s">
        <v>61</v>
      </c>
      <c r="B125" t="s">
        <v>61</v>
      </c>
      <c r="C125" t="s">
        <v>140</v>
      </c>
      <c r="F125" s="16"/>
      <c r="G125" s="6">
        <v>5317</v>
      </c>
      <c r="H125" s="6">
        <v>5317</v>
      </c>
      <c r="I125" s="6">
        <v>5317</v>
      </c>
      <c r="K125" s="16"/>
      <c r="L125" s="6">
        <v>164003</v>
      </c>
      <c r="M125" s="6">
        <v>183113</v>
      </c>
      <c r="N125" s="6">
        <v>138936</v>
      </c>
      <c r="O125" s="10"/>
      <c r="P125" s="6">
        <v>663728.006992371</v>
      </c>
      <c r="Q125" s="6">
        <v>673613.479483612</v>
      </c>
      <c r="R125" s="6">
        <v>802535.212207399</v>
      </c>
      <c r="S125" s="9"/>
      <c r="T125" s="15">
        <v>83772.071945216</v>
      </c>
      <c r="U125" s="6">
        <v>84936.4283773901</v>
      </c>
      <c r="V125" s="6">
        <v>101119.436738132</v>
      </c>
      <c r="W125" s="13"/>
      <c r="X125" s="6">
        <v>96105.758</v>
      </c>
      <c r="Y125" s="6">
        <v>107304.218</v>
      </c>
      <c r="Z125" s="6">
        <v>81416.496</v>
      </c>
      <c r="AA125" s="9"/>
      <c r="AB125" s="6">
        <v>179.877829945216</v>
      </c>
      <c r="AC125" s="6">
        <v>192.24064637739008</v>
      </c>
      <c r="AD125" s="6">
        <v>182.535932738132</v>
      </c>
    </row>
    <row r="126" spans="1:30" ht="12.75">
      <c r="A126" s="5" t="s">
        <v>82</v>
      </c>
      <c r="B126" t="s">
        <v>82</v>
      </c>
      <c r="C126" t="s">
        <v>140</v>
      </c>
      <c r="E126" s="14"/>
      <c r="F126" s="16"/>
      <c r="G126" s="6">
        <v>1117</v>
      </c>
      <c r="H126" s="6">
        <v>1117</v>
      </c>
      <c r="I126" s="6">
        <v>1117</v>
      </c>
      <c r="K126" s="16"/>
      <c r="L126" s="6">
        <v>108133.99</v>
      </c>
      <c r="M126" s="6">
        <v>98080.99</v>
      </c>
      <c r="N126" s="6">
        <v>85643.03</v>
      </c>
      <c r="O126" s="10"/>
      <c r="P126" s="6">
        <v>714944.467366607</v>
      </c>
      <c r="Q126" s="6">
        <v>654077.121358626</v>
      </c>
      <c r="R126" s="6">
        <v>380913.428673231</v>
      </c>
      <c r="S126" s="9"/>
      <c r="T126" s="15">
        <v>145848.671342788</v>
      </c>
      <c r="U126" s="6">
        <v>133431.73275716</v>
      </c>
      <c r="V126" s="6">
        <v>77706.3394493392</v>
      </c>
      <c r="W126" s="13"/>
      <c r="X126" s="6">
        <v>63366.518</v>
      </c>
      <c r="Y126" s="6">
        <v>57475.46</v>
      </c>
      <c r="Z126" s="6">
        <v>50186.816</v>
      </c>
      <c r="AA126" s="9"/>
      <c r="AB126" s="6">
        <v>209.21518934278802</v>
      </c>
      <c r="AC126" s="6">
        <v>190.90719275716</v>
      </c>
      <c r="AD126" s="6">
        <v>127.89315544933919</v>
      </c>
    </row>
    <row r="127" spans="1:30" ht="12.75">
      <c r="A127" s="5" t="s">
        <v>93</v>
      </c>
      <c r="B127" t="s">
        <v>93</v>
      </c>
      <c r="C127" t="s">
        <v>140</v>
      </c>
      <c r="F127" s="16"/>
      <c r="G127" s="6">
        <v>300</v>
      </c>
      <c r="H127" s="6">
        <v>300</v>
      </c>
      <c r="I127" s="6">
        <v>300</v>
      </c>
      <c r="K127" s="16"/>
      <c r="L127" s="6">
        <v>4808</v>
      </c>
      <c r="M127" s="6">
        <v>4570.01</v>
      </c>
      <c r="N127" s="6">
        <v>5779.98</v>
      </c>
      <c r="O127" s="10"/>
      <c r="P127" s="6">
        <v>103683.610564354</v>
      </c>
      <c r="Q127" s="6">
        <v>95951.5546410642</v>
      </c>
      <c r="R127" s="6">
        <v>122765.539449266</v>
      </c>
      <c r="S127" s="9"/>
      <c r="T127" s="15">
        <v>60758.5957907117</v>
      </c>
      <c r="U127" s="6">
        <v>56227.6110196636</v>
      </c>
      <c r="V127" s="6">
        <v>71940.6061172698</v>
      </c>
      <c r="W127" s="13"/>
      <c r="X127" s="6">
        <v>2817.488</v>
      </c>
      <c r="Y127" s="6">
        <v>2678.026</v>
      </c>
      <c r="Z127" s="6">
        <v>3387.068</v>
      </c>
      <c r="AA127" s="9"/>
      <c r="AB127" s="6">
        <v>63.57608379071169</v>
      </c>
      <c r="AC127" s="6">
        <v>58.9056370196636</v>
      </c>
      <c r="AD127" s="6">
        <v>75.3276741172698</v>
      </c>
    </row>
    <row r="128" spans="1:30" ht="12.75">
      <c r="A128" s="5" t="s">
        <v>109</v>
      </c>
      <c r="B128" t="s">
        <v>109</v>
      </c>
      <c r="C128" t="s">
        <v>140</v>
      </c>
      <c r="D128" t="s">
        <v>131</v>
      </c>
      <c r="E128" s="14" t="s">
        <v>132</v>
      </c>
      <c r="F128" s="16"/>
      <c r="G128" s="6">
        <v>0</v>
      </c>
      <c r="H128" s="6">
        <v>0</v>
      </c>
      <c r="I128" s="6">
        <v>1273</v>
      </c>
      <c r="K128" s="16"/>
      <c r="L128" s="6">
        <v>9044.01</v>
      </c>
      <c r="M128" s="6">
        <v>41314</v>
      </c>
      <c r="N128" s="6">
        <v>39629.01</v>
      </c>
      <c r="O128" s="10"/>
      <c r="P128" s="6">
        <v>0</v>
      </c>
      <c r="Q128" s="6">
        <v>131249.004436527</v>
      </c>
      <c r="R128" s="6">
        <v>133767.157340938</v>
      </c>
      <c r="S128" s="9"/>
      <c r="T128" s="15">
        <v>0</v>
      </c>
      <c r="U128" s="6">
        <v>26774.7969050516</v>
      </c>
      <c r="V128" s="6">
        <v>27288.5000975515</v>
      </c>
      <c r="W128" s="13"/>
      <c r="X128" s="6">
        <v>5299.79</v>
      </c>
      <c r="Y128" s="6">
        <v>24210.004</v>
      </c>
      <c r="Z128" s="6">
        <v>23222.6</v>
      </c>
      <c r="AA128" s="9"/>
      <c r="AB128" s="6">
        <v>5.29979</v>
      </c>
      <c r="AC128" s="6">
        <v>50.9848009050516</v>
      </c>
      <c r="AD128" s="6">
        <v>50.5111000975515</v>
      </c>
    </row>
    <row r="129" spans="1:30" ht="12.75">
      <c r="A129" s="5" t="s">
        <v>112</v>
      </c>
      <c r="B129" t="s">
        <v>112</v>
      </c>
      <c r="C129" t="s">
        <v>140</v>
      </c>
      <c r="F129" s="16"/>
      <c r="G129" s="6">
        <v>1227</v>
      </c>
      <c r="H129" s="6">
        <v>1227</v>
      </c>
      <c r="I129" s="6">
        <v>1227</v>
      </c>
      <c r="K129" s="16"/>
      <c r="L129" s="6">
        <v>0</v>
      </c>
      <c r="M129" s="6">
        <v>0</v>
      </c>
      <c r="N129" s="6">
        <v>0</v>
      </c>
      <c r="O129" s="10"/>
      <c r="P129" s="6">
        <v>66915.09</v>
      </c>
      <c r="Q129" s="6">
        <v>54082.49</v>
      </c>
      <c r="R129" s="6">
        <v>51744</v>
      </c>
      <c r="S129" s="9"/>
      <c r="T129" s="15">
        <v>13650.67836</v>
      </c>
      <c r="U129" s="6">
        <v>11032.82796</v>
      </c>
      <c r="V129" s="6">
        <v>10555.776</v>
      </c>
      <c r="W129" s="13"/>
      <c r="X129" s="6">
        <v>0</v>
      </c>
      <c r="Y129" s="6">
        <v>0</v>
      </c>
      <c r="Z129" s="6">
        <v>0</v>
      </c>
      <c r="AA129" s="9"/>
      <c r="AB129" s="6">
        <v>13.65067836</v>
      </c>
      <c r="AC129" s="6">
        <v>11.03282796</v>
      </c>
      <c r="AD129" s="6">
        <v>10.555776</v>
      </c>
    </row>
    <row r="130" spans="1:30" ht="12.75">
      <c r="A130" s="5" t="s">
        <v>114</v>
      </c>
      <c r="B130" t="s">
        <v>114</v>
      </c>
      <c r="C130" t="s">
        <v>140</v>
      </c>
      <c r="F130" s="16"/>
      <c r="G130" s="6">
        <v>2573</v>
      </c>
      <c r="H130" s="6">
        <v>2573</v>
      </c>
      <c r="I130" s="6">
        <v>2573</v>
      </c>
      <c r="K130" s="16"/>
      <c r="L130" s="6">
        <v>573783.99</v>
      </c>
      <c r="M130" s="6">
        <v>577912.99</v>
      </c>
      <c r="N130" s="6">
        <v>542066.99</v>
      </c>
      <c r="O130" s="10"/>
      <c r="P130" s="6">
        <v>163727.08</v>
      </c>
      <c r="Q130" s="6">
        <v>155218.58</v>
      </c>
      <c r="R130" s="6">
        <v>74085</v>
      </c>
      <c r="S130" s="9"/>
      <c r="T130" s="15">
        <v>33400.32432</v>
      </c>
      <c r="U130" s="6">
        <v>31664.59032</v>
      </c>
      <c r="V130" s="6">
        <v>15113.34</v>
      </c>
      <c r="W130" s="13"/>
      <c r="X130" s="6">
        <v>336237.418</v>
      </c>
      <c r="Y130" s="6">
        <v>338657.012</v>
      </c>
      <c r="Z130" s="6">
        <v>317651.256</v>
      </c>
      <c r="AA130" s="9"/>
      <c r="AB130" s="6">
        <v>369.63774232000003</v>
      </c>
      <c r="AC130" s="6">
        <v>370.32160232</v>
      </c>
      <c r="AD130" s="6">
        <v>332.76459600000004</v>
      </c>
    </row>
    <row r="131" spans="1:30" ht="12.75">
      <c r="A131" s="5" t="s">
        <v>115</v>
      </c>
      <c r="B131" t="s">
        <v>115</v>
      </c>
      <c r="C131" t="s">
        <v>140</v>
      </c>
      <c r="E131" s="14"/>
      <c r="F131" s="16"/>
      <c r="G131" s="6">
        <v>681</v>
      </c>
      <c r="H131" s="6">
        <v>681</v>
      </c>
      <c r="I131" s="6">
        <v>681</v>
      </c>
      <c r="K131" s="16"/>
      <c r="L131" s="6">
        <v>0</v>
      </c>
      <c r="M131" s="6">
        <v>0</v>
      </c>
      <c r="N131" s="6">
        <v>0</v>
      </c>
      <c r="O131" s="10"/>
      <c r="P131" s="6">
        <v>104400.34</v>
      </c>
      <c r="Q131" s="6">
        <v>84833.32</v>
      </c>
      <c r="R131" s="6">
        <v>70675</v>
      </c>
      <c r="S131" s="9"/>
      <c r="T131" s="15">
        <v>21297.66936</v>
      </c>
      <c r="U131" s="6">
        <v>17305.99728</v>
      </c>
      <c r="V131" s="6">
        <v>14417.7</v>
      </c>
      <c r="W131" s="13"/>
      <c r="X131" s="6">
        <v>0</v>
      </c>
      <c r="Y131" s="6">
        <v>0</v>
      </c>
      <c r="Z131" s="6">
        <v>0</v>
      </c>
      <c r="AA131" s="9"/>
      <c r="AB131" s="6">
        <v>21.29766936</v>
      </c>
      <c r="AC131" s="6">
        <v>17.30599728</v>
      </c>
      <c r="AD131" s="6">
        <v>14.4177</v>
      </c>
    </row>
    <row r="132" spans="1:30" ht="12.75">
      <c r="A132" s="5" t="s">
        <v>116</v>
      </c>
      <c r="B132" t="s">
        <v>116</v>
      </c>
      <c r="C132" t="s">
        <v>140</v>
      </c>
      <c r="F132" s="16"/>
      <c r="G132" s="6">
        <v>2077</v>
      </c>
      <c r="H132" s="6">
        <v>2077</v>
      </c>
      <c r="I132" s="6">
        <v>2077</v>
      </c>
      <c r="K132" s="16"/>
      <c r="L132" s="6">
        <v>0</v>
      </c>
      <c r="M132" s="6">
        <v>0</v>
      </c>
      <c r="N132" s="6">
        <v>0</v>
      </c>
      <c r="O132" s="10"/>
      <c r="P132" s="6">
        <v>1146044.03392327</v>
      </c>
      <c r="Q132" s="6">
        <v>1049824.27105198</v>
      </c>
      <c r="R132" s="6">
        <v>1119149.47086136</v>
      </c>
      <c r="S132" s="9"/>
      <c r="T132" s="15">
        <v>233792.982920347</v>
      </c>
      <c r="U132" s="6">
        <v>214164.151294603</v>
      </c>
      <c r="V132" s="6">
        <v>228306.492055718</v>
      </c>
      <c r="W132" s="13"/>
      <c r="X132" s="6">
        <v>0</v>
      </c>
      <c r="Y132" s="6">
        <v>0</v>
      </c>
      <c r="Z132" s="6">
        <v>0</v>
      </c>
      <c r="AA132" s="9"/>
      <c r="AB132" s="6">
        <v>233.79298292034701</v>
      </c>
      <c r="AC132" s="6">
        <v>214.16415129460302</v>
      </c>
      <c r="AD132" s="6">
        <v>228.306492055718</v>
      </c>
    </row>
    <row r="133" spans="1:30" ht="12.75">
      <c r="A133" s="5" t="s">
        <v>117</v>
      </c>
      <c r="B133" t="s">
        <v>117</v>
      </c>
      <c r="C133" t="s">
        <v>140</v>
      </c>
      <c r="F133" s="16"/>
      <c r="G133" s="6">
        <v>131</v>
      </c>
      <c r="H133" s="6">
        <v>131</v>
      </c>
      <c r="I133" s="6">
        <v>131</v>
      </c>
      <c r="K133" s="16"/>
      <c r="L133" s="6">
        <v>2706.40383868575</v>
      </c>
      <c r="M133" s="6">
        <v>2716.19983810186</v>
      </c>
      <c r="N133" s="6">
        <v>3059.60181763351</v>
      </c>
      <c r="O133" s="10"/>
      <c r="P133" s="6">
        <v>10825.616</v>
      </c>
      <c r="Q133" s="6">
        <v>10864.8001618981</v>
      </c>
      <c r="R133" s="6">
        <v>12238.408</v>
      </c>
      <c r="S133" s="9"/>
      <c r="T133" s="15">
        <v>6343.810976</v>
      </c>
      <c r="U133" s="6">
        <v>6366.7728948723</v>
      </c>
      <c r="V133" s="6">
        <v>7171.707088</v>
      </c>
      <c r="W133" s="13"/>
      <c r="X133" s="6">
        <v>1585.953</v>
      </c>
      <c r="Y133" s="6">
        <v>1591.693</v>
      </c>
      <c r="Z133" s="6">
        <v>1792.927</v>
      </c>
      <c r="AA133" s="9"/>
      <c r="AB133" s="6">
        <v>7.929763976</v>
      </c>
      <c r="AC133" s="6">
        <v>7.9584658948723</v>
      </c>
      <c r="AD133" s="6">
        <v>8.964634088</v>
      </c>
    </row>
    <row r="134" spans="1:30" ht="12.75">
      <c r="A134" s="5" t="s">
        <v>203</v>
      </c>
      <c r="F134" s="16"/>
      <c r="G134" s="6">
        <f>SUM(G125:G133)</f>
        <v>13423</v>
      </c>
      <c r="H134" s="6">
        <f aca="true" t="shared" si="6" ref="H134:AD134">SUM(H125:H133)</f>
        <v>13423</v>
      </c>
      <c r="I134" s="6">
        <f t="shared" si="6"/>
        <v>14696</v>
      </c>
      <c r="J134" s="6">
        <f t="shared" si="6"/>
        <v>0</v>
      </c>
      <c r="K134" s="6">
        <f t="shared" si="6"/>
        <v>0</v>
      </c>
      <c r="L134" s="6">
        <f t="shared" si="6"/>
        <v>862479.3938386857</v>
      </c>
      <c r="M134" s="6">
        <f t="shared" si="6"/>
        <v>907707.1898381019</v>
      </c>
      <c r="N134" s="6">
        <f t="shared" si="6"/>
        <v>815114.6118176335</v>
      </c>
      <c r="O134" s="6">
        <f t="shared" si="6"/>
        <v>0</v>
      </c>
      <c r="P134" s="6">
        <f t="shared" si="6"/>
        <v>2974268.2448466024</v>
      </c>
      <c r="Q134" s="6">
        <f t="shared" si="6"/>
        <v>2909714.6211337075</v>
      </c>
      <c r="R134" s="6">
        <f t="shared" si="6"/>
        <v>2767873.2165321936</v>
      </c>
      <c r="S134" s="6">
        <f t="shared" si="6"/>
        <v>0</v>
      </c>
      <c r="T134" s="15">
        <f t="shared" si="6"/>
        <v>598864.8050150628</v>
      </c>
      <c r="U134" s="6">
        <f t="shared" si="6"/>
        <v>581904.9088087408</v>
      </c>
      <c r="V134" s="6">
        <f t="shared" si="6"/>
        <v>553619.8975460106</v>
      </c>
      <c r="W134" s="6">
        <f t="shared" si="6"/>
        <v>0</v>
      </c>
      <c r="X134" s="6">
        <f t="shared" si="6"/>
        <v>505412.92500000005</v>
      </c>
      <c r="Y134" s="6">
        <f t="shared" si="6"/>
        <v>531916.413</v>
      </c>
      <c r="Z134" s="6">
        <f t="shared" si="6"/>
        <v>477657.16300000006</v>
      </c>
      <c r="AA134" s="6">
        <f t="shared" si="6"/>
        <v>0</v>
      </c>
      <c r="AB134" s="6">
        <f t="shared" si="6"/>
        <v>1104.2777300150626</v>
      </c>
      <c r="AC134" s="6">
        <f t="shared" si="6"/>
        <v>1113.8213218087405</v>
      </c>
      <c r="AD134" s="6">
        <f t="shared" si="6"/>
        <v>1031.2770605460105</v>
      </c>
    </row>
    <row r="137" spans="1:30" ht="12.75">
      <c r="A137" s="5" t="s">
        <v>7</v>
      </c>
      <c r="B137" t="s">
        <v>7</v>
      </c>
      <c r="C137" t="s">
        <v>134</v>
      </c>
      <c r="F137" s="16"/>
      <c r="G137" s="6">
        <v>543</v>
      </c>
      <c r="H137" s="6">
        <v>543</v>
      </c>
      <c r="I137" s="6">
        <v>543</v>
      </c>
      <c r="K137" s="16"/>
      <c r="L137" s="6">
        <v>8702.99</v>
      </c>
      <c r="M137" s="6">
        <v>12320.01</v>
      </c>
      <c r="N137" s="6">
        <v>13045.01</v>
      </c>
      <c r="O137" s="10"/>
      <c r="P137" s="6">
        <v>72823.8038407683</v>
      </c>
      <c r="Q137" s="6">
        <v>65483.6524038259</v>
      </c>
      <c r="R137" s="6">
        <v>60045.5233437366</v>
      </c>
      <c r="S137" s="9"/>
      <c r="T137" s="15">
        <v>14856.0559835167</v>
      </c>
      <c r="U137" s="6">
        <v>13358.6650903805</v>
      </c>
      <c r="V137" s="6">
        <v>12249.2867621223</v>
      </c>
      <c r="W137" s="13"/>
      <c r="X137" s="6">
        <v>5099.952</v>
      </c>
      <c r="Y137" s="6">
        <v>7219.526</v>
      </c>
      <c r="Z137" s="6">
        <v>7644.376</v>
      </c>
      <c r="AA137" s="9"/>
      <c r="AB137" s="6">
        <v>19.956007983516702</v>
      </c>
      <c r="AC137" s="6">
        <v>20.5781910903805</v>
      </c>
      <c r="AD137" s="6">
        <v>19.8936627621223</v>
      </c>
    </row>
    <row r="138" spans="1:30" ht="12.75">
      <c r="A138" s="5" t="s">
        <v>44</v>
      </c>
      <c r="B138" t="s">
        <v>142</v>
      </c>
      <c r="C138" t="s">
        <v>134</v>
      </c>
      <c r="F138" s="16"/>
      <c r="K138" s="16"/>
      <c r="L138" s="6">
        <v>15174</v>
      </c>
      <c r="M138" s="6">
        <v>11619</v>
      </c>
      <c r="N138" s="6">
        <v>34525</v>
      </c>
      <c r="O138" s="10"/>
      <c r="P138" s="6"/>
      <c r="Q138" s="6"/>
      <c r="R138" s="6"/>
      <c r="S138" s="9"/>
      <c r="T138" s="15"/>
      <c r="U138" s="6"/>
      <c r="V138" s="6"/>
      <c r="W138" s="13"/>
      <c r="X138" s="6">
        <v>8891.964</v>
      </c>
      <c r="Y138" s="6">
        <v>6808.734</v>
      </c>
      <c r="Z138" s="6">
        <v>20231.65</v>
      </c>
      <c r="AA138" s="9"/>
      <c r="AB138" s="6">
        <v>8.891964</v>
      </c>
      <c r="AC138" s="6">
        <v>6.808734</v>
      </c>
      <c r="AD138" s="6">
        <v>20.231650000000002</v>
      </c>
    </row>
    <row r="139" spans="1:30" ht="12.75">
      <c r="A139" s="5" t="s">
        <v>70</v>
      </c>
      <c r="B139" t="s">
        <v>70</v>
      </c>
      <c r="C139" t="s">
        <v>134</v>
      </c>
      <c r="F139" s="16"/>
      <c r="G139" s="6">
        <v>2671</v>
      </c>
      <c r="H139" s="6">
        <v>2671</v>
      </c>
      <c r="I139" s="6">
        <v>2671</v>
      </c>
      <c r="K139" s="16"/>
      <c r="L139" s="6">
        <v>28726</v>
      </c>
      <c r="M139" s="6">
        <v>38764.99</v>
      </c>
      <c r="N139" s="6">
        <v>42956</v>
      </c>
      <c r="O139" s="10"/>
      <c r="P139" s="6">
        <v>194077.138286167</v>
      </c>
      <c r="Q139" s="6">
        <v>232772.374778932</v>
      </c>
      <c r="R139" s="6">
        <v>238973.091494072</v>
      </c>
      <c r="S139" s="9"/>
      <c r="T139" s="15">
        <v>24453.719424057</v>
      </c>
      <c r="U139" s="6">
        <v>29329.3192221455</v>
      </c>
      <c r="V139" s="6">
        <v>30110.6095282531</v>
      </c>
      <c r="W139" s="13"/>
      <c r="X139" s="6">
        <v>16833.436</v>
      </c>
      <c r="Y139" s="6">
        <v>22716.284</v>
      </c>
      <c r="Z139" s="6">
        <v>25172.216</v>
      </c>
      <c r="AA139" s="9"/>
      <c r="AB139" s="6">
        <v>41.287155424057</v>
      </c>
      <c r="AC139" s="6">
        <v>52.045603222145495</v>
      </c>
      <c r="AD139" s="6">
        <v>55.282825528253106</v>
      </c>
    </row>
    <row r="140" spans="1:30" ht="12.75">
      <c r="A140" s="5" t="s">
        <v>71</v>
      </c>
      <c r="B140" t="s">
        <v>71</v>
      </c>
      <c r="C140" t="s">
        <v>134</v>
      </c>
      <c r="F140" s="16"/>
      <c r="G140" s="6">
        <v>1017</v>
      </c>
      <c r="H140" s="6">
        <v>1017</v>
      </c>
      <c r="I140" s="6">
        <v>1017</v>
      </c>
      <c r="K140" s="16"/>
      <c r="L140" s="6">
        <v>14895</v>
      </c>
      <c r="M140" s="6">
        <v>44290.99</v>
      </c>
      <c r="N140" s="6">
        <v>46235.99</v>
      </c>
      <c r="O140" s="10"/>
      <c r="P140" s="6">
        <v>129760.294224243</v>
      </c>
      <c r="Q140" s="6">
        <v>118512.017904777</v>
      </c>
      <c r="R140" s="6">
        <v>158387.426049338</v>
      </c>
      <c r="S140" s="9"/>
      <c r="T140" s="15">
        <v>26471.1000217455</v>
      </c>
      <c r="U140" s="6">
        <v>24176.4516525744</v>
      </c>
      <c r="V140" s="6">
        <v>32311.034914065</v>
      </c>
      <c r="W140" s="13"/>
      <c r="X140" s="6">
        <v>8728.47</v>
      </c>
      <c r="Y140" s="6">
        <v>25954.52</v>
      </c>
      <c r="Z140" s="6">
        <v>27094.29</v>
      </c>
      <c r="AA140" s="9"/>
      <c r="AB140" s="6">
        <v>35.1995700217455</v>
      </c>
      <c r="AC140" s="6">
        <v>50.1309716525744</v>
      </c>
      <c r="AD140" s="6">
        <v>59.405324914065</v>
      </c>
    </row>
    <row r="141" spans="7:30" ht="12.75">
      <c r="G141" s="6">
        <f>SUM(G137:G140)</f>
        <v>4231</v>
      </c>
      <c r="H141" s="6">
        <f aca="true" t="shared" si="7" ref="H141:AD141">SUM(H137:H140)</f>
        <v>4231</v>
      </c>
      <c r="I141" s="6">
        <f t="shared" si="7"/>
        <v>4231</v>
      </c>
      <c r="J141" s="6">
        <f t="shared" si="7"/>
        <v>0</v>
      </c>
      <c r="K141" s="6">
        <f t="shared" si="7"/>
        <v>0</v>
      </c>
      <c r="L141" s="6">
        <f t="shared" si="7"/>
        <v>67497.98999999999</v>
      </c>
      <c r="M141" s="6">
        <f t="shared" si="7"/>
        <v>106994.98999999999</v>
      </c>
      <c r="N141" s="6">
        <f t="shared" si="7"/>
        <v>136762</v>
      </c>
      <c r="O141" s="6">
        <f t="shared" si="7"/>
        <v>0</v>
      </c>
      <c r="P141" s="6">
        <f t="shared" si="7"/>
        <v>396661.23635117826</v>
      </c>
      <c r="Q141" s="6">
        <f t="shared" si="7"/>
        <v>416768.04508753493</v>
      </c>
      <c r="R141" s="6">
        <f t="shared" si="7"/>
        <v>457406.0408871466</v>
      </c>
      <c r="S141" s="6">
        <f t="shared" si="7"/>
        <v>0</v>
      </c>
      <c r="T141" s="15">
        <f t="shared" si="7"/>
        <v>65780.8754293192</v>
      </c>
      <c r="U141" s="6">
        <f t="shared" si="7"/>
        <v>66864.4359651004</v>
      </c>
      <c r="V141" s="6">
        <f t="shared" si="7"/>
        <v>74670.93120444039</v>
      </c>
      <c r="W141" s="6">
        <f t="shared" si="7"/>
        <v>0</v>
      </c>
      <c r="X141" s="6">
        <f t="shared" si="7"/>
        <v>39553.822</v>
      </c>
      <c r="Y141" s="6">
        <f t="shared" si="7"/>
        <v>62699.064</v>
      </c>
      <c r="Z141" s="6">
        <f t="shared" si="7"/>
        <v>80142.532</v>
      </c>
      <c r="AA141" s="6">
        <f t="shared" si="7"/>
        <v>0</v>
      </c>
      <c r="AB141" s="6">
        <f t="shared" si="7"/>
        <v>105.33469742931919</v>
      </c>
      <c r="AC141" s="6">
        <f t="shared" si="7"/>
        <v>129.5634999651004</v>
      </c>
      <c r="AD141" s="6">
        <f t="shared" si="7"/>
        <v>154.8134632044404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A22" sqref="A22:C29"/>
    </sheetView>
  </sheetViews>
  <sheetFormatPr defaultColWidth="9.140625" defaultRowHeight="12.75"/>
  <cols>
    <col min="1" max="1" width="32.8515625" style="0" customWidth="1"/>
    <col min="2" max="2" width="11.7109375" style="0" customWidth="1"/>
    <col min="3" max="3" width="19.57421875" style="0" customWidth="1"/>
  </cols>
  <sheetData>
    <row r="1" ht="13.5" thickBot="1"/>
    <row r="2" spans="1:6" ht="16.5" thickBot="1">
      <c r="A2" s="24" t="s">
        <v>147</v>
      </c>
      <c r="B2" s="25" t="s">
        <v>148</v>
      </c>
      <c r="C2" s="26" t="s">
        <v>149</v>
      </c>
      <c r="D2" s="45"/>
      <c r="E2" s="41" t="s">
        <v>157</v>
      </c>
      <c r="F2" s="42">
        <v>2.65</v>
      </c>
    </row>
    <row r="3" spans="1:6" ht="16.5" thickBot="1">
      <c r="A3" s="27" t="s">
        <v>149</v>
      </c>
      <c r="B3" s="28"/>
      <c r="C3" s="29" t="s">
        <v>151</v>
      </c>
      <c r="D3" s="45"/>
      <c r="E3" s="41" t="s">
        <v>155</v>
      </c>
      <c r="F3" s="42">
        <v>2.4</v>
      </c>
    </row>
    <row r="4" spans="1:4" ht="12.75">
      <c r="A4" s="30" t="s">
        <v>153</v>
      </c>
      <c r="B4" s="31"/>
      <c r="C4" s="32"/>
      <c r="D4" s="45"/>
    </row>
    <row r="5" spans="1:5" ht="12.75">
      <c r="A5" s="33" t="s">
        <v>155</v>
      </c>
      <c r="B5" s="34">
        <v>66932</v>
      </c>
      <c r="C5" s="35">
        <f>2.4*B5/1000</f>
        <v>160.6368</v>
      </c>
      <c r="D5" s="45"/>
      <c r="E5" s="6"/>
    </row>
    <row r="6" spans="1:5" ht="12.75">
      <c r="A6" s="38" t="s">
        <v>157</v>
      </c>
      <c r="B6" s="39">
        <v>122436</v>
      </c>
      <c r="C6" s="40">
        <f>2.65*B6/1000</f>
        <v>324.45539999999994</v>
      </c>
      <c r="D6" s="45"/>
      <c r="E6" s="6"/>
    </row>
    <row r="7" spans="1:5" ht="12.75">
      <c r="A7" s="43" t="s">
        <v>158</v>
      </c>
      <c r="B7" s="44"/>
      <c r="C7" s="49"/>
      <c r="D7" s="45"/>
      <c r="E7" s="6"/>
    </row>
    <row r="8" spans="1:5" ht="12.75">
      <c r="A8" s="38" t="s">
        <v>167</v>
      </c>
      <c r="B8" s="45"/>
      <c r="C8" s="50">
        <f>908780.71*0.164/1000</f>
        <v>149.04003644</v>
      </c>
      <c r="D8" s="45"/>
      <c r="E8" s="6"/>
    </row>
    <row r="9" spans="1:5" ht="13.5" thickBot="1">
      <c r="A9" s="46" t="s">
        <v>159</v>
      </c>
      <c r="B9" s="47"/>
      <c r="C9" s="48">
        <f>SUM(C5:C8)</f>
        <v>634.1322364399999</v>
      </c>
      <c r="D9" s="45"/>
      <c r="E9" s="6"/>
    </row>
    <row r="10" spans="4:5" ht="12.75">
      <c r="D10" s="45"/>
      <c r="E10" s="6"/>
    </row>
    <row r="11" spans="3:9" ht="13.5" thickBot="1">
      <c r="C11" s="14"/>
      <c r="D11" s="6"/>
      <c r="E11" s="6"/>
      <c r="I11" s="51"/>
    </row>
    <row r="12" spans="1:5" ht="15.75">
      <c r="A12" s="24" t="s">
        <v>161</v>
      </c>
      <c r="B12" s="25" t="s">
        <v>148</v>
      </c>
      <c r="C12" s="26" t="s">
        <v>149</v>
      </c>
      <c r="D12" s="6"/>
      <c r="E12" s="6"/>
    </row>
    <row r="13" spans="1:5" ht="12.75">
      <c r="A13" s="27" t="s">
        <v>149</v>
      </c>
      <c r="B13" s="28"/>
      <c r="C13" s="29" t="s">
        <v>151</v>
      </c>
      <c r="D13" s="6"/>
      <c r="E13" s="6"/>
    </row>
    <row r="14" spans="1:5" ht="12.75">
      <c r="A14" s="30" t="s">
        <v>153</v>
      </c>
      <c r="B14" s="31"/>
      <c r="C14" s="32"/>
      <c r="D14" s="6"/>
      <c r="E14" s="6"/>
    </row>
    <row r="15" spans="1:3" ht="12.75">
      <c r="A15" s="33" t="s">
        <v>155</v>
      </c>
      <c r="B15" s="34">
        <v>66932</v>
      </c>
      <c r="C15" s="35">
        <f>2.4*B15/1000</f>
        <v>160.6368</v>
      </c>
    </row>
    <row r="16" spans="1:3" ht="12.75">
      <c r="A16" s="38" t="s">
        <v>157</v>
      </c>
      <c r="B16" s="39">
        <v>122436</v>
      </c>
      <c r="C16" s="40">
        <f>2.65*B16/1000</f>
        <v>324.45539999999994</v>
      </c>
    </row>
    <row r="17" spans="1:3" ht="12.75">
      <c r="A17" s="43" t="s">
        <v>158</v>
      </c>
      <c r="B17" s="44"/>
      <c r="C17" s="49"/>
    </row>
    <row r="18" spans="1:3" ht="12.75">
      <c r="A18" s="38" t="s">
        <v>168</v>
      </c>
      <c r="B18" s="45"/>
      <c r="C18" s="50">
        <f>963654.37*0.164/1000</f>
        <v>158.03931668</v>
      </c>
    </row>
    <row r="19" spans="1:3" ht="13.5" thickBot="1">
      <c r="A19" s="46" t="s">
        <v>159</v>
      </c>
      <c r="B19" s="47"/>
      <c r="C19" s="48">
        <f>SUM(C15:C18)</f>
        <v>643.13151668</v>
      </c>
    </row>
    <row r="21" ht="13.5" thickBot="1"/>
    <row r="22" spans="1:3" ht="15.75">
      <c r="A22" s="24" t="s">
        <v>162</v>
      </c>
      <c r="B22" s="25" t="s">
        <v>148</v>
      </c>
      <c r="C22" s="26" t="s">
        <v>149</v>
      </c>
    </row>
    <row r="23" spans="1:3" ht="12.75">
      <c r="A23" s="27" t="s">
        <v>149</v>
      </c>
      <c r="B23" s="28"/>
      <c r="C23" s="29" t="s">
        <v>151</v>
      </c>
    </row>
    <row r="24" spans="1:3" ht="12.75">
      <c r="A24" s="30" t="s">
        <v>153</v>
      </c>
      <c r="B24" s="31"/>
      <c r="C24" s="32"/>
    </row>
    <row r="25" spans="1:3" ht="12.75">
      <c r="A25" s="33" t="s">
        <v>155</v>
      </c>
      <c r="B25" s="34">
        <v>76431</v>
      </c>
      <c r="C25" s="35">
        <f>2.4*B25/1000</f>
        <v>183.43439999999998</v>
      </c>
    </row>
    <row r="26" spans="1:3" ht="12.75">
      <c r="A26" s="38" t="s">
        <v>157</v>
      </c>
      <c r="B26" s="39">
        <v>108809</v>
      </c>
      <c r="C26" s="40">
        <f>2.65*B26/1000</f>
        <v>288.34385</v>
      </c>
    </row>
    <row r="27" spans="1:3" ht="12.75">
      <c r="A27" s="43" t="s">
        <v>158</v>
      </c>
      <c r="B27" s="44"/>
      <c r="C27" s="49"/>
    </row>
    <row r="28" spans="1:3" ht="12.75">
      <c r="A28" s="38" t="s">
        <v>169</v>
      </c>
      <c r="B28" s="45"/>
      <c r="C28" s="50">
        <f>925385.64*0.164/1000</f>
        <v>151.76324496</v>
      </c>
    </row>
    <row r="29" spans="1:3" ht="13.5" thickBot="1">
      <c r="A29" s="46" t="s">
        <v>159</v>
      </c>
      <c r="B29" s="47"/>
      <c r="C29" s="48">
        <f>SUM(C25:C28)</f>
        <v>623.5414949599999</v>
      </c>
    </row>
    <row r="32" ht="12.75">
      <c r="A32" t="s">
        <v>163</v>
      </c>
    </row>
    <row r="33" ht="12.75">
      <c r="A33" t="s">
        <v>164</v>
      </c>
    </row>
    <row r="34" ht="12.75">
      <c r="A34" t="s">
        <v>165</v>
      </c>
    </row>
    <row r="35" ht="12.75">
      <c r="A35" t="s">
        <v>166</v>
      </c>
    </row>
    <row r="37" ht="12.75">
      <c r="A37" s="51" t="s">
        <v>172</v>
      </c>
    </row>
    <row r="39" ht="12.75">
      <c r="A39" s="51" t="s">
        <v>173</v>
      </c>
    </row>
    <row r="40" ht="12.75">
      <c r="A40" s="51" t="s">
        <v>174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B14"/>
    </sheetView>
  </sheetViews>
  <sheetFormatPr defaultColWidth="9.140625" defaultRowHeight="12.75"/>
  <cols>
    <col min="1" max="1" width="19.140625" style="0" customWidth="1"/>
    <col min="2" max="2" width="18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Egedal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JJO2LB</dc:creator>
  <cp:keywords/>
  <dc:description/>
  <cp:lastModifiedBy>ada</cp:lastModifiedBy>
  <cp:lastPrinted>2010-07-12T13:43:56Z</cp:lastPrinted>
  <dcterms:created xsi:type="dcterms:W3CDTF">2010-07-07T13:27:10Z</dcterms:created>
  <dcterms:modified xsi:type="dcterms:W3CDTF">2010-09-27T07:14:24Z</dcterms:modified>
  <cp:category/>
  <cp:version/>
  <cp:contentType/>
  <cp:contentStatus/>
</cp:coreProperties>
</file>