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4950" windowHeight="5220" activeTab="3"/>
  </bookViews>
  <sheets>
    <sheet name="2010" sheetId="3" r:id="rId1"/>
    <sheet name="grupper" sheetId="7" r:id="rId2"/>
    <sheet name="Energi" sheetId="6" r:id="rId3"/>
    <sheet name="samlet CO2" sheetId="4" r:id="rId4"/>
    <sheet name="Transport" sheetId="2" r:id="rId5"/>
  </sheets>
  <definedNames>
    <definedName name="_xlnm._FilterDatabase" localSheetId="0" hidden="1">'2010'!$A$2:$AE$123</definedName>
  </definedNames>
  <calcPr calcId="125725"/>
</workbook>
</file>

<file path=xl/calcChain.xml><?xml version="1.0" encoding="utf-8"?>
<calcChain xmlns="http://schemas.openxmlformats.org/spreadsheetml/2006/main">
  <c r="F123" i="3"/>
  <c r="C123"/>
  <c r="L18" i="4"/>
  <c r="Z123" i="3"/>
  <c r="B10" i="4" s="1"/>
  <c r="U68" i="3"/>
  <c r="U123"/>
  <c r="C10" i="4"/>
  <c r="W123" i="3"/>
  <c r="B8" i="4" s="1"/>
  <c r="R68" i="3"/>
  <c r="R123"/>
  <c r="C8" i="4"/>
  <c r="Y123" i="3"/>
  <c r="B9" i="4"/>
  <c r="T68" i="3"/>
  <c r="T123" s="1"/>
  <c r="C9" i="4" s="1"/>
  <c r="X123" i="3"/>
  <c r="S68"/>
  <c r="S123" s="1"/>
  <c r="F13" i="2"/>
  <c r="B26"/>
  <c r="F10"/>
  <c r="B25" s="1"/>
  <c r="C25" s="1"/>
  <c r="C29" s="1"/>
  <c r="D10" i="4" s="1"/>
  <c r="G13" i="2"/>
  <c r="B16"/>
  <c r="G10"/>
  <c r="B15" s="1"/>
  <c r="C15" s="1"/>
  <c r="C19" s="1"/>
  <c r="D9" i="4" s="1"/>
  <c r="C28" i="2"/>
  <c r="C26"/>
  <c r="I14" i="6"/>
  <c r="M11" i="7"/>
  <c r="E6" i="6" s="1"/>
  <c r="M124" i="7"/>
  <c r="E7" i="6"/>
  <c r="H7" s="1"/>
  <c r="M67" i="7"/>
  <c r="E8" i="6" s="1"/>
  <c r="M135" i="7"/>
  <c r="E9" i="6"/>
  <c r="M104" i="7"/>
  <c r="E10" i="6" s="1"/>
  <c r="M78" i="7"/>
  <c r="E12" i="6"/>
  <c r="M129" i="7"/>
  <c r="E13" i="6"/>
  <c r="H13" s="1"/>
  <c r="M123" i="3"/>
  <c r="K14" i="6" s="1"/>
  <c r="H11" i="7"/>
  <c r="D6" i="6"/>
  <c r="H124" i="7"/>
  <c r="D7" i="6"/>
  <c r="H67" i="7"/>
  <c r="D8" i="6"/>
  <c r="H135" i="7"/>
  <c r="D9" i="6"/>
  <c r="H104" i="7"/>
  <c r="D10" i="6"/>
  <c r="H78" i="7"/>
  <c r="D12" i="6"/>
  <c r="H129" i="7"/>
  <c r="H137" s="1"/>
  <c r="H123" i="3"/>
  <c r="J14" i="6" s="1"/>
  <c r="F135" i="7"/>
  <c r="F137" s="1"/>
  <c r="F129"/>
  <c r="F124"/>
  <c r="F104"/>
  <c r="F78"/>
  <c r="F67"/>
  <c r="F11"/>
  <c r="G135"/>
  <c r="G137" s="1"/>
  <c r="G129"/>
  <c r="G124"/>
  <c r="G104"/>
  <c r="G78"/>
  <c r="G67"/>
  <c r="G11"/>
  <c r="J135"/>
  <c r="J137" s="1"/>
  <c r="J129"/>
  <c r="J124"/>
  <c r="J104"/>
  <c r="J78"/>
  <c r="J67"/>
  <c r="J11"/>
  <c r="K135"/>
  <c r="K137" s="1"/>
  <c r="K129"/>
  <c r="K124"/>
  <c r="K104"/>
  <c r="K78"/>
  <c r="K67"/>
  <c r="K11"/>
  <c r="L135"/>
  <c r="L137" s="1"/>
  <c r="L129"/>
  <c r="L124"/>
  <c r="L104"/>
  <c r="L78"/>
  <c r="L67"/>
  <c r="L11"/>
  <c r="M137"/>
  <c r="O135"/>
  <c r="O129"/>
  <c r="O124"/>
  <c r="O91"/>
  <c r="O104" s="1"/>
  <c r="O137" s="1"/>
  <c r="O78"/>
  <c r="O67"/>
  <c r="O11"/>
  <c r="P135"/>
  <c r="P129"/>
  <c r="P124"/>
  <c r="P91"/>
  <c r="P104" s="1"/>
  <c r="P78"/>
  <c r="P67"/>
  <c r="P11"/>
  <c r="Q135"/>
  <c r="Q129"/>
  <c r="Q137" s="1"/>
  <c r="Q124"/>
  <c r="Q91"/>
  <c r="Q104"/>
  <c r="Q78"/>
  <c r="Q67"/>
  <c r="Q11"/>
  <c r="R135"/>
  <c r="J12" i="4" s="1"/>
  <c r="R129" i="7"/>
  <c r="J16" i="4" s="1"/>
  <c r="R124" i="7"/>
  <c r="J10" i="4" s="1"/>
  <c r="R91" i="7"/>
  <c r="R104"/>
  <c r="J13" i="4" s="1"/>
  <c r="R78" i="7"/>
  <c r="J15" i="4" s="1"/>
  <c r="R67" i="7"/>
  <c r="J11" i="4" s="1"/>
  <c r="R11" i="7"/>
  <c r="J9" i="4" s="1"/>
  <c r="R137" i="7"/>
  <c r="T135"/>
  <c r="T129"/>
  <c r="T124"/>
  <c r="T104"/>
  <c r="T78"/>
  <c r="T67"/>
  <c r="T11"/>
  <c r="T137"/>
  <c r="U135"/>
  <c r="U129"/>
  <c r="U124"/>
  <c r="U104"/>
  <c r="U78"/>
  <c r="U67"/>
  <c r="U11"/>
  <c r="U137"/>
  <c r="V135"/>
  <c r="V129"/>
  <c r="V124"/>
  <c r="V104"/>
  <c r="V78"/>
  <c r="V67"/>
  <c r="V11"/>
  <c r="V137"/>
  <c r="W135"/>
  <c r="K12" i="4" s="1"/>
  <c r="W129" i="7"/>
  <c r="K16" i="4" s="1"/>
  <c r="W124" i="7"/>
  <c r="K10" i="4" s="1"/>
  <c r="W104" i="7"/>
  <c r="K13" i="4" s="1"/>
  <c r="W78" i="7"/>
  <c r="K15" i="4" s="1"/>
  <c r="W67" i="7"/>
  <c r="K11" i="4" s="1"/>
  <c r="W11" i="7"/>
  <c r="K9" i="4" s="1"/>
  <c r="W137" i="7"/>
  <c r="E135"/>
  <c r="E129"/>
  <c r="E124"/>
  <c r="E104"/>
  <c r="E78"/>
  <c r="E67"/>
  <c r="E11"/>
  <c r="E137"/>
  <c r="D123" i="3"/>
  <c r="E123"/>
  <c r="K70"/>
  <c r="K43"/>
  <c r="K123" s="1"/>
  <c r="I123"/>
  <c r="J123"/>
  <c r="L123"/>
  <c r="N123"/>
  <c r="O123"/>
  <c r="P123"/>
  <c r="Q123"/>
  <c r="V123"/>
  <c r="C16" i="2"/>
  <c r="C18"/>
  <c r="C11" i="6"/>
  <c r="C14" s="1"/>
  <c r="L14" s="1"/>
  <c r="H12"/>
  <c r="G12"/>
  <c r="F12"/>
  <c r="G10"/>
  <c r="H9"/>
  <c r="G9"/>
  <c r="F9"/>
  <c r="G8"/>
  <c r="G7"/>
  <c r="G6"/>
  <c r="C8" i="2"/>
  <c r="C5"/>
  <c r="C6"/>
  <c r="C9"/>
  <c r="D8" i="4" s="1"/>
  <c r="F7" i="6" l="1"/>
  <c r="L12" i="4"/>
  <c r="D11" i="6"/>
  <c r="J14" i="4"/>
  <c r="J17" s="1"/>
  <c r="L9"/>
  <c r="F8" i="6"/>
  <c r="H8"/>
  <c r="K14" i="4"/>
  <c r="K17" s="1"/>
  <c r="E9"/>
  <c r="E11" i="6"/>
  <c r="F6"/>
  <c r="H6"/>
  <c r="L13" i="4"/>
  <c r="F11" i="6"/>
  <c r="G11"/>
  <c r="L15" i="4"/>
  <c r="L16"/>
  <c r="H10" i="6"/>
  <c r="F10"/>
  <c r="E10" i="4"/>
  <c r="B12"/>
  <c r="L11"/>
  <c r="L10"/>
  <c r="P137" i="7"/>
  <c r="E8" i="4"/>
  <c r="D13" i="6"/>
  <c r="F13" l="1"/>
  <c r="G13"/>
  <c r="L14" i="4"/>
  <c r="L17" s="1"/>
  <c r="L19" s="1"/>
  <c r="G9"/>
  <c r="G10"/>
  <c r="E14" i="6"/>
  <c r="N14" s="1"/>
  <c r="H11"/>
  <c r="D14"/>
  <c r="F14" l="1"/>
  <c r="M14"/>
</calcChain>
</file>

<file path=xl/sharedStrings.xml><?xml version="1.0" encoding="utf-8"?>
<sst xmlns="http://schemas.openxmlformats.org/spreadsheetml/2006/main" count="1159" uniqueCount="357">
  <si>
    <t>Aktivitetshuset i Ledøje</t>
  </si>
  <si>
    <t>Balsmoseskolen</t>
  </si>
  <si>
    <t>Bavnehøj</t>
  </si>
  <si>
    <t>Beredskabscenteret</t>
  </si>
  <si>
    <t>Blomsterhaven</t>
  </si>
  <si>
    <t>Blåmejsen</t>
  </si>
  <si>
    <t>Boelholm</t>
  </si>
  <si>
    <t>Boesagerskolen</t>
  </si>
  <si>
    <t>Brændekær 5</t>
  </si>
  <si>
    <t>Brøndsted Børnegård</t>
  </si>
  <si>
    <t>Byggelegepladsen Egelund</t>
  </si>
  <si>
    <t>Bækholm</t>
  </si>
  <si>
    <t>Bækkegårdsskolen</t>
  </si>
  <si>
    <t>Børnehaven Sandal</t>
  </si>
  <si>
    <t>Børnehaven Åkandehaven</t>
  </si>
  <si>
    <t>Børnehuset  Stangkær</t>
  </si>
  <si>
    <t>Børnehuset Irishaven</t>
  </si>
  <si>
    <t>Børnehuset Jordbærvangen</t>
  </si>
  <si>
    <t>Børnehuset Junglen</t>
  </si>
  <si>
    <t>Børnehuset Kyllingekær</t>
  </si>
  <si>
    <t>Børnehuset Maglehøj</t>
  </si>
  <si>
    <t>Børnehuset Mariehønen og Aktivitetshuset</t>
  </si>
  <si>
    <t>Børnehuset Mælkebøtten</t>
  </si>
  <si>
    <t>Børnehuset Regnbuehytten</t>
  </si>
  <si>
    <t>Børnehuset Solsikken</t>
  </si>
  <si>
    <t>Dagplejen i Smørum</t>
  </si>
  <si>
    <t>De 4 årstider</t>
  </si>
  <si>
    <t>Degnebakken</t>
  </si>
  <si>
    <t>Elverhøj</t>
  </si>
  <si>
    <t>Eventyrhuset</t>
  </si>
  <si>
    <t>F.C. Springbrættet</t>
  </si>
  <si>
    <t>FDF huset i Smørum</t>
  </si>
  <si>
    <t>FDF-huset i Stenløse</t>
  </si>
  <si>
    <t>Fritidscenteret Sødalen</t>
  </si>
  <si>
    <t>Ganløse Bibliotek</t>
  </si>
  <si>
    <t>Ganløse Hallen</t>
  </si>
  <si>
    <t>Ganløse Skole</t>
  </si>
  <si>
    <t>Gartnervænget 2A</t>
  </si>
  <si>
    <t>Genbrugspladsen, Ølstykke</t>
  </si>
  <si>
    <t>Græstedgård</t>
  </si>
  <si>
    <t>Hampeland Børnehave</t>
  </si>
  <si>
    <t>Hampelandskolen</t>
  </si>
  <si>
    <t>Havrevænget</t>
  </si>
  <si>
    <t>Hvidehøj</t>
  </si>
  <si>
    <t>Jørlunde Skole - 10 kl. center</t>
  </si>
  <si>
    <t>Jørlunde skole - Klublokaler</t>
  </si>
  <si>
    <t>Karmsten Børneinstitution</t>
  </si>
  <si>
    <t>Karmsten Satelitten</t>
  </si>
  <si>
    <t>Kildeholm Børnehave</t>
  </si>
  <si>
    <t>Kratkær 6</t>
  </si>
  <si>
    <t>Kulturhuset i Smørum (kultur og bibiliotek)</t>
  </si>
  <si>
    <t>Langebro, jobbroen</t>
  </si>
  <si>
    <t>Langekær Børnehave</t>
  </si>
  <si>
    <t>Langekær Vuggestue</t>
  </si>
  <si>
    <t>Ledøje-Smørum Idrætscenter</t>
  </si>
  <si>
    <t>Legestuen Solstrålen bygn 6 stengårdsskolen</t>
  </si>
  <si>
    <t>Liselund</t>
  </si>
  <si>
    <t>Lærkeskolen</t>
  </si>
  <si>
    <t>Maglehøjskolen</t>
  </si>
  <si>
    <t>Maglevad</t>
  </si>
  <si>
    <t>Margrethebakken Børneinstitution</t>
  </si>
  <si>
    <t>Marienlyst Børneinstition</t>
  </si>
  <si>
    <t>Menighedsbørnehaven</t>
  </si>
  <si>
    <t>Møllehøj</t>
  </si>
  <si>
    <t>Ny Toftegård</t>
  </si>
  <si>
    <t>Regnbueskoven Naturbørnehave</t>
  </si>
  <si>
    <t>Rådhus, Smørum</t>
  </si>
  <si>
    <t>Rådhus, Stenløse</t>
  </si>
  <si>
    <t>Rådhuset, Ølstykke</t>
  </si>
  <si>
    <t>SFO Hampeland</t>
  </si>
  <si>
    <t>SFO Kildekær</t>
  </si>
  <si>
    <t>SFO Maglehøj</t>
  </si>
  <si>
    <t>Skenkelsø Mølle</t>
  </si>
  <si>
    <t>Slagslunde Skole</t>
  </si>
  <si>
    <t>Smørum Gamle Skole</t>
  </si>
  <si>
    <t>Spejderhytterne</t>
  </si>
  <si>
    <t>Stengårdens Børnehave</t>
  </si>
  <si>
    <t>Stengårdsskolen</t>
  </si>
  <si>
    <t>Stenløse Klubhus</t>
  </si>
  <si>
    <t>Stenløsehallen</t>
  </si>
  <si>
    <t>Søagerskolen</t>
  </si>
  <si>
    <t>Tennisanlæg i Søsum</t>
  </si>
  <si>
    <t>Toftehøjgård</t>
  </si>
  <si>
    <t>Toftehøjskolen</t>
  </si>
  <si>
    <t>Troldehøj Børnehave</t>
  </si>
  <si>
    <t>Tryllefløjten Børneinstitution</t>
  </si>
  <si>
    <t>Tungegård Skovbørnehave</t>
  </si>
  <si>
    <t>Udflugtshytte</t>
  </si>
  <si>
    <t>Ungdomsskolen</t>
  </si>
  <si>
    <t>Vandfaldet</t>
  </si>
  <si>
    <t>Veksø Multihal</t>
  </si>
  <si>
    <t>Veksø Skole</t>
  </si>
  <si>
    <t>Vuggestuen Hindbærvangen</t>
  </si>
  <si>
    <t>Ølstykke Badmintonhal</t>
  </si>
  <si>
    <t>Ølstykke Bibliotek</t>
  </si>
  <si>
    <t>Ølstykke Hallen</t>
  </si>
  <si>
    <t>Ølstykke Stadion, Klubhuset</t>
  </si>
  <si>
    <t>Ølstykke Svømmehal</t>
  </si>
  <si>
    <t>Ølstykke Tennisklub</t>
  </si>
  <si>
    <t>Ørnebjerg Fritidscenter</t>
  </si>
  <si>
    <t>Varmeforbrug vist i KWh El (Øst)</t>
  </si>
  <si>
    <t>Areal</t>
  </si>
  <si>
    <t>Navn</t>
  </si>
  <si>
    <t>Gruppe</t>
  </si>
  <si>
    <t>OBS</t>
  </si>
  <si>
    <t>k</t>
  </si>
  <si>
    <t>s</t>
  </si>
  <si>
    <t>i</t>
  </si>
  <si>
    <t>t</t>
  </si>
  <si>
    <t>a</t>
  </si>
  <si>
    <t>id</t>
  </si>
  <si>
    <t>æ</t>
  </si>
  <si>
    <t>Tranekærvej 6</t>
  </si>
  <si>
    <t>%</t>
  </si>
  <si>
    <t>Co2-udledning</t>
  </si>
  <si>
    <t>El øst</t>
  </si>
  <si>
    <t>Egedal Kommune 2007</t>
  </si>
  <si>
    <t>Antal liter</t>
  </si>
  <si>
    <t>C02 udledning</t>
  </si>
  <si>
    <t>Naturgas</t>
  </si>
  <si>
    <t>Ton</t>
  </si>
  <si>
    <t>Fyringsolie</t>
  </si>
  <si>
    <t>Kørsel i kommunens biler</t>
  </si>
  <si>
    <t>Fjernvarme</t>
  </si>
  <si>
    <t>Benzin</t>
  </si>
  <si>
    <t>Fjernvarme lkv</t>
  </si>
  <si>
    <t>Diesel</t>
  </si>
  <si>
    <t>Kørsel i egne biler</t>
  </si>
  <si>
    <t>Samlet CO2-udledning fra kørsel</t>
  </si>
  <si>
    <t>T / MWh     kg / kWh</t>
  </si>
  <si>
    <t>Egedal Kommune 2009</t>
  </si>
  <si>
    <t>Der er i alt indberette kørsel pr. den 31/5-2010:</t>
  </si>
  <si>
    <t>i 2007 er der indberettet 908.780,71 km,</t>
  </si>
  <si>
    <t>i 2008 er der indberettet 963.654,37 km og</t>
  </si>
  <si>
    <t>i 2009 er der indberettet 925.385,64 km.</t>
  </si>
  <si>
    <t>908.780,71 km a 164 g/km</t>
  </si>
  <si>
    <t xml:space="preserve"> 925.385,64 km a 164 g/km</t>
  </si>
  <si>
    <t xml:space="preserve">Elforbrug </t>
  </si>
  <si>
    <t>Energiforbrug</t>
  </si>
  <si>
    <t>Varmeforbrug</t>
  </si>
  <si>
    <t>Egen anlægs- og bygningsdrift</t>
  </si>
  <si>
    <t>Administrationsbygninger</t>
  </si>
  <si>
    <t>Skoler</t>
  </si>
  <si>
    <t>Daginstitutioner</t>
  </si>
  <si>
    <t>Ældrepleje</t>
  </si>
  <si>
    <t>Kulturinstitutioner</t>
  </si>
  <si>
    <t xml:space="preserve">Obligatoriske i hht DN </t>
  </si>
  <si>
    <t>Sportsanlæg</t>
  </si>
  <si>
    <t>Tekniske anlæg</t>
  </si>
  <si>
    <t xml:space="preserve">Sum </t>
  </si>
  <si>
    <t>Administration</t>
  </si>
  <si>
    <t>Institutioner</t>
  </si>
  <si>
    <t>Ældre</t>
  </si>
  <si>
    <t xml:space="preserve">Opvarmet areal </t>
  </si>
  <si>
    <t>Idræt</t>
  </si>
  <si>
    <r>
      <t>Energiforbrug og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- udledning</t>
    </r>
  </si>
  <si>
    <r>
      <t>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-udledning varmeforbrug</t>
    </r>
  </si>
  <si>
    <r>
      <t>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-udledning elforbrug</t>
    </r>
  </si>
  <si>
    <r>
      <t>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-udledning i alt</t>
    </r>
  </si>
  <si>
    <t xml:space="preserve">Obligatoriske aktiviteter i hht DN </t>
  </si>
  <si>
    <t>Sum bygninger</t>
  </si>
  <si>
    <t>Kørsel</t>
  </si>
  <si>
    <t>Sum CO2 egen virksomhed</t>
  </si>
  <si>
    <r>
      <t>m</t>
    </r>
    <r>
      <rPr>
        <b/>
        <vertAlign val="superscript"/>
        <sz val="10"/>
        <rFont val="Verdana"/>
        <family val="2"/>
      </rPr>
      <t>2</t>
    </r>
  </si>
  <si>
    <r>
      <t>kWh / m</t>
    </r>
    <r>
      <rPr>
        <b/>
        <vertAlign val="superscript"/>
        <sz val="10"/>
        <rFont val="Verdana"/>
        <family val="2"/>
      </rPr>
      <t>2</t>
    </r>
  </si>
  <si>
    <t xml:space="preserve">Varme forbrug    </t>
  </si>
  <si>
    <t>Energiforbrug  i alt</t>
  </si>
  <si>
    <t>ændring</t>
  </si>
  <si>
    <t>Børnehuset Basthøj</t>
  </si>
  <si>
    <t>Børnehuset Bækkegården</t>
  </si>
  <si>
    <t>Børnehuset Paletten</t>
  </si>
  <si>
    <t>Egehuset, Værested</t>
  </si>
  <si>
    <t>Genbrugsbutikken Egelund</t>
  </si>
  <si>
    <t>Genbrugsgruppen langdyssevej</t>
  </si>
  <si>
    <t>Hephuset</t>
  </si>
  <si>
    <t>Jørlunde Skole, beh.</t>
  </si>
  <si>
    <t>Kong Svend spejdere</t>
  </si>
  <si>
    <t>Lærkeklubben Stenløse fritidsklub</t>
  </si>
  <si>
    <t>Materielgården Stenløse</t>
  </si>
  <si>
    <t>Porsebakken (Nybøllevej) C</t>
  </si>
  <si>
    <t>Rådhus  Stenløse, Anneks</t>
  </si>
  <si>
    <t>Sandbjergcenteret</t>
  </si>
  <si>
    <t>Stengårdens Byggelegeplads</t>
  </si>
  <si>
    <t>Stenløse Bibliotek</t>
  </si>
  <si>
    <t>Tangbjerg</t>
  </si>
  <si>
    <t>Tofteparken</t>
  </si>
  <si>
    <t>Tofteparken, Dagcentret</t>
  </si>
  <si>
    <t>Veksø Fritids- og Ungdomsklub</t>
  </si>
  <si>
    <t>Elforbrug vist i KWh El (Øst)</t>
  </si>
  <si>
    <t>Oversigten er vist i kg CO2.</t>
  </si>
  <si>
    <t>Bemærkning</t>
  </si>
  <si>
    <t>Kultur</t>
  </si>
  <si>
    <t>Teknik mv</t>
  </si>
  <si>
    <t>Egedal Kommune 2010</t>
  </si>
  <si>
    <t>Kwh</t>
  </si>
  <si>
    <t>incl</t>
  </si>
  <si>
    <t>07/08 forkert</t>
  </si>
  <si>
    <t>Lukket 2009</t>
  </si>
  <si>
    <t>ex. Hal</t>
  </si>
  <si>
    <t>bimåler incl</t>
  </si>
  <si>
    <t>?</t>
  </si>
  <si>
    <t>tyveri</t>
  </si>
  <si>
    <t>Stenløse</t>
  </si>
  <si>
    <t>Ølstykke</t>
  </si>
  <si>
    <t/>
  </si>
  <si>
    <t>-</t>
  </si>
  <si>
    <t>Porsebakken (Porsebakken 1) A,B</t>
  </si>
  <si>
    <t>Porsebakken 21-55 D</t>
  </si>
  <si>
    <t>Sandbjerghallen</t>
  </si>
  <si>
    <t>SFO Lærkeskolen</t>
  </si>
  <si>
    <t>SFO Stengården</t>
  </si>
  <si>
    <t>Adresse</t>
  </si>
  <si>
    <t>Ledøje Søndre Gade 7</t>
  </si>
  <si>
    <t>Æblevangen 126</t>
  </si>
  <si>
    <t>Blomstervej 21</t>
  </si>
  <si>
    <t>Karmstensvej 1</t>
  </si>
  <si>
    <t>Blomstervej 25</t>
  </si>
  <si>
    <t>Blåmejsevej 1</t>
  </si>
  <si>
    <t>Boelholmvej 1</t>
  </si>
  <si>
    <t>Flodvej 89</t>
  </si>
  <si>
    <t>Slotsgyden 7</t>
  </si>
  <si>
    <t>Hassellunden 2C</t>
  </si>
  <si>
    <t>Bækholmvej 29</t>
  </si>
  <si>
    <t>Bækkegårds Plads 2</t>
  </si>
  <si>
    <t>Toftholmvej 9</t>
  </si>
  <si>
    <t>Åkandehaven 42</t>
  </si>
  <si>
    <t>Flodvej 17</t>
  </si>
  <si>
    <t>Bastbjergvej 2</t>
  </si>
  <si>
    <t>Bækkegårds Plads 3</t>
  </si>
  <si>
    <t>Irishaven 278</t>
  </si>
  <si>
    <t>Jordbærvangen 1</t>
  </si>
  <si>
    <t>Blomsterhaven 2</t>
  </si>
  <si>
    <t>Flodvej 83</t>
  </si>
  <si>
    <t>Agervænget 38</t>
  </si>
  <si>
    <t>Flodvej 15</t>
  </si>
  <si>
    <t>Udlejrevej 13A</t>
  </si>
  <si>
    <t>Råbrovej 16</t>
  </si>
  <si>
    <t>Kongevænget 2</t>
  </si>
  <si>
    <t>Hampelandvej 9</t>
  </si>
  <si>
    <t>Gammeldamsgård 6</t>
  </si>
  <si>
    <t>Maglehøj Alle 3</t>
  </si>
  <si>
    <t>Degnebakken 2</t>
  </si>
  <si>
    <t>Krogholmvej 49</t>
  </si>
  <si>
    <t>Lillestræde 13</t>
  </si>
  <si>
    <t>Vølundsvej 2A</t>
  </si>
  <si>
    <t>Flodvej 64</t>
  </si>
  <si>
    <t>Hindbærvangen 220</t>
  </si>
  <si>
    <t>Dam Holme 2A</t>
  </si>
  <si>
    <t>Åkandehaven 5</t>
  </si>
  <si>
    <t>Østergade 12</t>
  </si>
  <si>
    <t>Bygaden 1</t>
  </si>
  <si>
    <t>Hassellunden 2A</t>
  </si>
  <si>
    <t>Langdyssevej 4</t>
  </si>
  <si>
    <t>Udlejrevej 13B</t>
  </si>
  <si>
    <t>Hampelandvej 7A</t>
  </si>
  <si>
    <t>Degnebakken 7</t>
  </si>
  <si>
    <t>Carlsbergvej 4</t>
  </si>
  <si>
    <t>Rytterbakken 2A</t>
  </si>
  <si>
    <t>Lillestræde 5</t>
  </si>
  <si>
    <t>Roskildevej 22</t>
  </si>
  <si>
    <t>Rørsangervej 42</t>
  </si>
  <si>
    <t>Visbyvej 9</t>
  </si>
  <si>
    <t>Smørumnedrevej 9</t>
  </si>
  <si>
    <t>Flodvej 68</t>
  </si>
  <si>
    <t>Langebrovej 6</t>
  </si>
  <si>
    <t>Vægten 30</t>
  </si>
  <si>
    <t>Flodvej 62</t>
  </si>
  <si>
    <t>Stengårds Plads 2</t>
  </si>
  <si>
    <t>Strædet 1</t>
  </si>
  <si>
    <t>Degnebakken 9A</t>
  </si>
  <si>
    <t>Præstegårdsvej 30</t>
  </si>
  <si>
    <t>Skelbækvej 8A</t>
  </si>
  <si>
    <t>Dam Holme 4</t>
  </si>
  <si>
    <t>Dronn Margrethes Vej 1A</t>
  </si>
  <si>
    <t>Gammel Roskildevej 2A</t>
  </si>
  <si>
    <t>Engholmvej 8</t>
  </si>
  <si>
    <t>Lillestræde 7</t>
  </si>
  <si>
    <t>Nybøllevej 11A</t>
  </si>
  <si>
    <t>Porsebakken 1</t>
  </si>
  <si>
    <t>Hede Enge 29</t>
  </si>
  <si>
    <t>Rådhustorvet 2</t>
  </si>
  <si>
    <t>Flodvej 77</t>
  </si>
  <si>
    <t>Rådhus Allé 1</t>
  </si>
  <si>
    <t>Skolevej 10</t>
  </si>
  <si>
    <t>Ny Toftegårdsvej 9A</t>
  </si>
  <si>
    <t>Råbrovej 22</t>
  </si>
  <si>
    <t>Skelbækvej 8C</t>
  </si>
  <si>
    <t>Stengårds Plads 2A</t>
  </si>
  <si>
    <t>Maglehøjvej 42</t>
  </si>
  <si>
    <t>Blomstervej 19</t>
  </si>
  <si>
    <t>Smørum Bygade 35</t>
  </si>
  <si>
    <t>Udlejrevej 9</t>
  </si>
  <si>
    <t>Stengårds Plads 6A</t>
  </si>
  <si>
    <t>Stenløse Center 23</t>
  </si>
  <si>
    <t>Degnebakken 10</t>
  </si>
  <si>
    <t>Præstegårdsvej 20</t>
  </si>
  <si>
    <t>Paukevej 3</t>
  </si>
  <si>
    <t>Søsumvej 71</t>
  </si>
  <si>
    <t>Gammel Roskildevej 1A</t>
  </si>
  <si>
    <t>Frederiksborgvej 4</t>
  </si>
  <si>
    <t>Tofteparken 14</t>
  </si>
  <si>
    <t>Bakkevej 7</t>
  </si>
  <si>
    <t>Hampelandvej 3</t>
  </si>
  <si>
    <t>Tungegårdsvej 3</t>
  </si>
  <si>
    <t>Tørveslettevej 9B</t>
  </si>
  <si>
    <t>Hindbærvangen 224</t>
  </si>
  <si>
    <t>Torvet 1</t>
  </si>
  <si>
    <t>Veksø Bygade 19</t>
  </si>
  <si>
    <t>Gl Hovevej 8</t>
  </si>
  <si>
    <t>Hindbærvangen 222</t>
  </si>
  <si>
    <t>Krakasvej 9</t>
  </si>
  <si>
    <t>Østervej 1A</t>
  </si>
  <si>
    <t>Tranekærvej 1</t>
  </si>
  <si>
    <t>Tennisvej 6</t>
  </si>
  <si>
    <t>Irisvej 11</t>
  </si>
  <si>
    <t>Postnr.</t>
  </si>
  <si>
    <t>2765</t>
  </si>
  <si>
    <t>3660</t>
  </si>
  <si>
    <t>3650</t>
  </si>
  <si>
    <t>3670</t>
  </si>
  <si>
    <t>By</t>
  </si>
  <si>
    <t>Smørum</t>
  </si>
  <si>
    <t>Veksø Sjælland</t>
  </si>
  <si>
    <t>Veksø</t>
  </si>
  <si>
    <t>Sagsbehandler</t>
  </si>
  <si>
    <t>Kristine</t>
  </si>
  <si>
    <t>Benni</t>
  </si>
  <si>
    <t>Jens</t>
  </si>
  <si>
    <t>Per</t>
  </si>
  <si>
    <t>Morten</t>
  </si>
  <si>
    <t>Mahmoud</t>
  </si>
  <si>
    <t>Areal vist i m²</t>
  </si>
  <si>
    <t>Daginstitutioner og klubber</t>
  </si>
  <si>
    <t>Skoler og sfo</t>
  </si>
  <si>
    <t>Referenceår 2007</t>
  </si>
  <si>
    <t>Reduktion</t>
  </si>
  <si>
    <t>areal</t>
  </si>
  <si>
    <t>el</t>
  </si>
  <si>
    <t>varme</t>
  </si>
  <si>
    <t>ref</t>
  </si>
  <si>
    <t>Der er i alt indberette kørsel pr. den 1/3-2011:</t>
  </si>
  <si>
    <t xml:space="preserve">for 2010 er der indberettet 917.764,79 km, </t>
  </si>
  <si>
    <t>917764,79 km a 164 g/km</t>
  </si>
  <si>
    <t>Egedal Kommune - Køb hos Q8 (liter)</t>
  </si>
  <si>
    <t>Benzin via Q8 stationer og F24 anlæg</t>
  </si>
  <si>
    <t>Diesel via Q8 stationer og F24 anlæg</t>
  </si>
  <si>
    <t>Diesel - bulk til eget tankanlæg</t>
  </si>
  <si>
    <t>Benzin til eget tankanlæg</t>
  </si>
  <si>
    <t>CO2 Diesel</t>
  </si>
  <si>
    <t>CO2 Benzin</t>
  </si>
  <si>
    <t>Udvikling i CO2 udledning 2007-2010 Ton</t>
  </si>
  <si>
    <t>Sum Ton Co2</t>
  </si>
  <si>
    <t>El</t>
  </si>
  <si>
    <t>Varme</t>
  </si>
  <si>
    <t>Transport</t>
  </si>
  <si>
    <t>Kg / år</t>
  </si>
  <si>
    <t>Co2-udledning Egedal Kommune 2010</t>
  </si>
</sst>
</file>

<file path=xl/styles.xml><?xml version="1.0" encoding="utf-8"?>
<styleSheet xmlns="http://schemas.openxmlformats.org/spreadsheetml/2006/main">
  <numFmts count="3">
    <numFmt numFmtId="173" formatCode="#,##0.0"/>
    <numFmt numFmtId="174" formatCode="0.000"/>
    <numFmt numFmtId="181" formatCode="0.0"/>
  </numFmts>
  <fonts count="36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bscript"/>
      <sz val="10"/>
      <name val="Arial"/>
      <family val="2"/>
    </font>
    <font>
      <b/>
      <sz val="10"/>
      <name val="Verdana"/>
      <family val="2"/>
    </font>
    <font>
      <b/>
      <vertAlign val="superscript"/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12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9"/>
        <bgColor indexed="2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21"/>
      </bottom>
      <diagonal/>
    </border>
    <border>
      <left/>
      <right/>
      <top/>
      <bottom style="thin">
        <color indexed="21"/>
      </bottom>
      <diagonal/>
    </border>
    <border>
      <left/>
      <right style="medium">
        <color indexed="64"/>
      </right>
      <top/>
      <bottom style="thin">
        <color indexed="21"/>
      </bottom>
      <diagonal/>
    </border>
    <border>
      <left style="medium">
        <color indexed="64"/>
      </left>
      <right/>
      <top style="thin">
        <color indexed="21"/>
      </top>
      <bottom/>
      <diagonal/>
    </border>
    <border>
      <left/>
      <right/>
      <top style="thin">
        <color indexed="21"/>
      </top>
      <bottom/>
      <diagonal/>
    </border>
    <border>
      <left/>
      <right style="medium">
        <color indexed="64"/>
      </right>
      <top style="thin">
        <color indexed="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21"/>
      </top>
      <bottom style="thin">
        <color indexed="21"/>
      </bottom>
      <diagonal/>
    </border>
    <border>
      <left/>
      <right/>
      <top style="thin">
        <color indexed="21"/>
      </top>
      <bottom style="thin">
        <color indexed="21"/>
      </bottom>
      <diagonal/>
    </border>
    <border>
      <left style="medium">
        <color indexed="64"/>
      </left>
      <right/>
      <top style="thin">
        <color indexed="21"/>
      </top>
      <bottom style="medium">
        <color indexed="64"/>
      </bottom>
      <diagonal/>
    </border>
    <border>
      <left/>
      <right/>
      <top style="thin">
        <color indexed="21"/>
      </top>
      <bottom style="medium">
        <color indexed="64"/>
      </bottom>
      <diagonal/>
    </border>
    <border>
      <left/>
      <right style="medium">
        <color indexed="64"/>
      </right>
      <top style="thin">
        <color indexed="21"/>
      </top>
      <bottom style="medium">
        <color indexed="64"/>
      </bottom>
      <diagonal/>
    </border>
    <border>
      <left/>
      <right style="medium">
        <color indexed="64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/>
      <top/>
      <bottom/>
      <diagonal/>
    </border>
    <border>
      <left/>
      <right style="thin">
        <color indexed="21"/>
      </right>
      <top/>
      <bottom/>
      <diagonal/>
    </border>
    <border>
      <left style="thin">
        <color indexed="2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21"/>
      </right>
      <top style="thin">
        <color indexed="64"/>
      </top>
      <bottom style="thin">
        <color indexed="64"/>
      </bottom>
      <diagonal/>
    </border>
    <border>
      <left style="thin">
        <color indexed="21"/>
      </left>
      <right/>
      <top style="thin">
        <color indexed="64"/>
      </top>
      <bottom style="thick">
        <color indexed="21"/>
      </bottom>
      <diagonal/>
    </border>
    <border>
      <left/>
      <right/>
      <top style="thin">
        <color indexed="64"/>
      </top>
      <bottom style="thick">
        <color indexed="21"/>
      </bottom>
      <diagonal/>
    </border>
    <border>
      <left/>
      <right style="thin">
        <color indexed="21"/>
      </right>
      <top style="thin">
        <color indexed="64"/>
      </top>
      <bottom style="thick">
        <color indexed="21"/>
      </bottom>
      <diagonal/>
    </border>
    <border>
      <left style="thin">
        <color indexed="21"/>
      </left>
      <right/>
      <top style="thick">
        <color indexed="21"/>
      </top>
      <bottom/>
      <diagonal/>
    </border>
    <border>
      <left/>
      <right/>
      <top style="thick">
        <color indexed="21"/>
      </top>
      <bottom/>
      <diagonal/>
    </border>
    <border>
      <left/>
      <right style="thin">
        <color indexed="64"/>
      </right>
      <top style="thick">
        <color indexed="21"/>
      </top>
      <bottom/>
      <diagonal/>
    </border>
    <border>
      <left/>
      <right/>
      <top/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17"/>
      </bottom>
      <diagonal/>
    </border>
    <border>
      <left/>
      <right style="medium">
        <color indexed="64"/>
      </right>
      <top/>
      <bottom style="thin">
        <color indexed="17"/>
      </bottom>
      <diagonal/>
    </border>
    <border>
      <left style="medium">
        <color indexed="64"/>
      </left>
      <right/>
      <top style="thin">
        <color indexed="17"/>
      </top>
      <bottom style="thin">
        <color indexed="17"/>
      </bottom>
      <diagonal/>
    </border>
    <border>
      <left/>
      <right style="medium">
        <color indexed="64"/>
      </right>
      <top style="thin">
        <color indexed="17"/>
      </top>
      <bottom style="thin">
        <color indexed="17"/>
      </bottom>
      <diagonal/>
    </border>
    <border>
      <left style="medium">
        <color indexed="64"/>
      </left>
      <right/>
      <top style="thin">
        <color indexed="17"/>
      </top>
      <bottom style="medium">
        <color indexed="64"/>
      </bottom>
      <diagonal/>
    </border>
    <border>
      <left/>
      <right/>
      <top style="thin">
        <color indexed="17"/>
      </top>
      <bottom style="medium">
        <color indexed="64"/>
      </bottom>
      <diagonal/>
    </border>
    <border>
      <left/>
      <right style="medium">
        <color indexed="64"/>
      </right>
      <top style="thin">
        <color indexed="17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18" fillId="0" borderId="0"/>
    <xf numFmtId="0" fontId="18" fillId="23" borderId="7" applyNumberFormat="0" applyFont="0" applyAlignment="0" applyProtection="0"/>
    <xf numFmtId="0" fontId="32" fillId="20" borderId="8" applyNumberFormat="0" applyAlignment="0" applyProtection="0"/>
    <xf numFmtId="0" fontId="33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56">
    <xf numFmtId="0" fontId="0" fillId="0" borderId="0" xfId="0"/>
    <xf numFmtId="0" fontId="1" fillId="0" borderId="0" xfId="0" applyFont="1"/>
    <xf numFmtId="0" fontId="3" fillId="0" borderId="0" xfId="0" applyFont="1"/>
    <xf numFmtId="3" fontId="0" fillId="0" borderId="0" xfId="0" applyNumberFormat="1"/>
    <xf numFmtId="0" fontId="0" fillId="24" borderId="0" xfId="0" applyFill="1"/>
    <xf numFmtId="3" fontId="0" fillId="24" borderId="0" xfId="0" applyNumberFormat="1" applyFill="1"/>
    <xf numFmtId="0" fontId="0" fillId="0" borderId="0" xfId="0" applyFill="1"/>
    <xf numFmtId="3" fontId="0" fillId="0" borderId="0" xfId="0" applyNumberFormat="1" applyFill="1"/>
    <xf numFmtId="3" fontId="1" fillId="0" borderId="0" xfId="0" applyNumberFormat="1" applyFont="1"/>
    <xf numFmtId="0" fontId="4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174" fontId="4" fillId="0" borderId="11" xfId="0" applyNumberFormat="1" applyFont="1" applyBorder="1" applyAlignment="1">
      <alignment vertical="top" wrapText="1"/>
    </xf>
    <xf numFmtId="3" fontId="2" fillId="25" borderId="12" xfId="0" applyNumberFormat="1" applyFont="1" applyFill="1" applyBorder="1" applyAlignment="1">
      <alignment horizontal="left"/>
    </xf>
    <xf numFmtId="0" fontId="1" fillId="26" borderId="13" xfId="0" applyFont="1" applyFill="1" applyBorder="1"/>
    <xf numFmtId="3" fontId="1" fillId="25" borderId="14" xfId="0" applyNumberFormat="1" applyFont="1" applyFill="1" applyBorder="1" applyAlignment="1">
      <alignment horizontal="left"/>
    </xf>
    <xf numFmtId="0" fontId="1" fillId="26" borderId="15" xfId="0" applyFont="1" applyFill="1" applyBorder="1"/>
    <xf numFmtId="0" fontId="1" fillId="26" borderId="0" xfId="0" applyFont="1" applyFill="1" applyBorder="1"/>
    <xf numFmtId="0" fontId="1" fillId="26" borderId="16" xfId="0" applyFont="1" applyFill="1" applyBorder="1"/>
    <xf numFmtId="0" fontId="0" fillId="26" borderId="17" xfId="0" applyFill="1" applyBorder="1"/>
    <xf numFmtId="0" fontId="1" fillId="26" borderId="18" xfId="0" applyFont="1" applyFill="1" applyBorder="1"/>
    <xf numFmtId="0" fontId="1" fillId="26" borderId="19" xfId="0" applyFont="1" applyFill="1" applyBorder="1"/>
    <xf numFmtId="0" fontId="0" fillId="24" borderId="20" xfId="0" applyFill="1" applyBorder="1"/>
    <xf numFmtId="3" fontId="0" fillId="24" borderId="21" xfId="0" applyNumberFormat="1" applyFill="1" applyBorder="1"/>
    <xf numFmtId="3" fontId="0" fillId="24" borderId="22" xfId="0" applyNumberFormat="1" applyFill="1" applyBorder="1"/>
    <xf numFmtId="0" fontId="5" fillId="0" borderId="23" xfId="0" applyFont="1" applyBorder="1" applyAlignment="1">
      <alignment vertical="top" wrapText="1"/>
    </xf>
    <xf numFmtId="174" fontId="4" fillId="0" borderId="23" xfId="0" applyNumberFormat="1" applyFont="1" applyBorder="1" applyAlignment="1">
      <alignment vertical="top" wrapText="1"/>
    </xf>
    <xf numFmtId="0" fontId="0" fillId="0" borderId="15" xfId="0" applyBorder="1"/>
    <xf numFmtId="3" fontId="0" fillId="0" borderId="0" xfId="0" applyNumberFormat="1" applyBorder="1"/>
    <xf numFmtId="3" fontId="0" fillId="0" borderId="16" xfId="0" applyNumberFormat="1" applyBorder="1"/>
    <xf numFmtId="0" fontId="5" fillId="0" borderId="24" xfId="0" applyFont="1" applyBorder="1" applyAlignment="1">
      <alignment vertical="top" wrapText="1"/>
    </xf>
    <xf numFmtId="174" fontId="4" fillId="0" borderId="10" xfId="0" applyNumberFormat="1" applyFont="1" applyBorder="1" applyAlignment="1">
      <alignment vertical="top" wrapText="1"/>
    </xf>
    <xf numFmtId="0" fontId="0" fillId="26" borderId="25" xfId="0" applyFill="1" applyBorder="1"/>
    <xf numFmtId="0" fontId="0" fillId="26" borderId="26" xfId="0" applyFill="1" applyBorder="1"/>
    <xf numFmtId="0" fontId="0" fillId="0" borderId="0" xfId="0" applyBorder="1"/>
    <xf numFmtId="0" fontId="1" fillId="26" borderId="27" xfId="0" applyFont="1" applyFill="1" applyBorder="1"/>
    <xf numFmtId="0" fontId="0" fillId="26" borderId="28" xfId="0" applyFill="1" applyBorder="1"/>
    <xf numFmtId="3" fontId="1" fillId="26" borderId="29" xfId="0" applyNumberFormat="1" applyFont="1" applyFill="1" applyBorder="1"/>
    <xf numFmtId="0" fontId="0" fillId="26" borderId="0" xfId="0" applyFill="1"/>
    <xf numFmtId="3" fontId="0" fillId="0" borderId="30" xfId="0" applyNumberFormat="1" applyFill="1" applyBorder="1"/>
    <xf numFmtId="0" fontId="7" fillId="0" borderId="0" xfId="0" applyFont="1"/>
    <xf numFmtId="3" fontId="8" fillId="27" borderId="0" xfId="0" applyNumberFormat="1" applyFont="1" applyFill="1" applyBorder="1" applyAlignment="1"/>
    <xf numFmtId="3" fontId="8" fillId="28" borderId="0" xfId="0" applyNumberFormat="1" applyFont="1" applyFill="1" applyBorder="1" applyAlignment="1"/>
    <xf numFmtId="3" fontId="1" fillId="25" borderId="31" xfId="0" applyNumberFormat="1" applyFont="1" applyFill="1" applyBorder="1" applyAlignment="1">
      <alignment horizontal="left"/>
    </xf>
    <xf numFmtId="3" fontId="1" fillId="25" borderId="0" xfId="0" applyNumberFormat="1" applyFont="1" applyFill="1" applyBorder="1" applyAlignment="1">
      <alignment horizontal="center" wrapText="1"/>
    </xf>
    <xf numFmtId="3" fontId="1" fillId="25" borderId="32" xfId="0" applyNumberFormat="1" applyFont="1" applyFill="1" applyBorder="1" applyAlignment="1">
      <alignment horizontal="center" wrapText="1"/>
    </xf>
    <xf numFmtId="3" fontId="1" fillId="25" borderId="33" xfId="0" applyNumberFormat="1" applyFont="1" applyFill="1" applyBorder="1" applyAlignment="1">
      <alignment horizontal="left"/>
    </xf>
    <xf numFmtId="3" fontId="1" fillId="25" borderId="34" xfId="0" applyNumberFormat="1" applyFont="1" applyFill="1" applyBorder="1" applyAlignment="1">
      <alignment horizontal="center"/>
    </xf>
    <xf numFmtId="3" fontId="8" fillId="27" borderId="31" xfId="0" applyNumberFormat="1" applyFont="1" applyFill="1" applyBorder="1" applyAlignment="1">
      <alignment horizontal="left"/>
    </xf>
    <xf numFmtId="3" fontId="8" fillId="27" borderId="32" xfId="0" applyNumberFormat="1" applyFont="1" applyFill="1" applyBorder="1" applyAlignment="1"/>
    <xf numFmtId="3" fontId="8" fillId="28" borderId="31" xfId="0" applyNumberFormat="1" applyFont="1" applyFill="1" applyBorder="1" applyAlignment="1">
      <alignment horizontal="left"/>
    </xf>
    <xf numFmtId="3" fontId="8" fillId="28" borderId="32" xfId="0" applyNumberFormat="1" applyFont="1" applyFill="1" applyBorder="1" applyAlignment="1"/>
    <xf numFmtId="3" fontId="9" fillId="25" borderId="35" xfId="0" applyNumberFormat="1" applyFont="1" applyFill="1" applyBorder="1" applyAlignment="1">
      <alignment horizontal="left"/>
    </xf>
    <xf numFmtId="3" fontId="9" fillId="25" borderId="36" xfId="0" applyNumberFormat="1" applyFont="1" applyFill="1" applyBorder="1" applyAlignment="1"/>
    <xf numFmtId="3" fontId="9" fillId="25" borderId="37" xfId="0" applyNumberFormat="1" applyFont="1" applyFill="1" applyBorder="1" applyAlignment="1"/>
    <xf numFmtId="3" fontId="10" fillId="28" borderId="35" xfId="0" applyNumberFormat="1" applyFont="1" applyFill="1" applyBorder="1" applyAlignment="1">
      <alignment horizontal="left"/>
    </xf>
    <xf numFmtId="3" fontId="8" fillId="28" borderId="36" xfId="0" applyNumberFormat="1" applyFont="1" applyFill="1" applyBorder="1" applyAlignment="1"/>
    <xf numFmtId="3" fontId="8" fillId="28" borderId="37" xfId="0" applyNumberFormat="1" applyFont="1" applyFill="1" applyBorder="1" applyAlignment="1"/>
    <xf numFmtId="3" fontId="9" fillId="25" borderId="38" xfId="0" applyNumberFormat="1" applyFont="1" applyFill="1" applyBorder="1" applyAlignment="1">
      <alignment horizontal="left"/>
    </xf>
    <xf numFmtId="3" fontId="9" fillId="25" borderId="39" xfId="0" applyNumberFormat="1" applyFont="1" applyFill="1" applyBorder="1" applyAlignment="1"/>
    <xf numFmtId="3" fontId="9" fillId="25" borderId="40" xfId="0" applyNumberFormat="1" applyFont="1" applyFill="1" applyBorder="1" applyAlignment="1"/>
    <xf numFmtId="3" fontId="10" fillId="28" borderId="31" xfId="0" applyNumberFormat="1" applyFont="1" applyFill="1" applyBorder="1" applyAlignment="1">
      <alignment horizontal="left"/>
    </xf>
    <xf numFmtId="3" fontId="1" fillId="25" borderId="41" xfId="0" applyNumberFormat="1" applyFont="1" applyFill="1" applyBorder="1" applyAlignment="1">
      <alignment horizontal="left"/>
    </xf>
    <xf numFmtId="3" fontId="1" fillId="25" borderId="42" xfId="0" applyNumberFormat="1" applyFont="1" applyFill="1" applyBorder="1" applyAlignment="1">
      <alignment horizontal="center"/>
    </xf>
    <xf numFmtId="3" fontId="1" fillId="25" borderId="43" xfId="0" applyNumberFormat="1" applyFont="1" applyFill="1" applyBorder="1" applyAlignment="1">
      <alignment horizontal="center"/>
    </xf>
    <xf numFmtId="3" fontId="8" fillId="24" borderId="0" xfId="0" applyNumberFormat="1" applyFont="1" applyFill="1" applyBorder="1" applyAlignment="1"/>
    <xf numFmtId="3" fontId="1" fillId="0" borderId="0" xfId="0" applyNumberFormat="1" applyFont="1" applyFill="1"/>
    <xf numFmtId="49" fontId="12" fillId="25" borderId="44" xfId="0" applyNumberFormat="1" applyFont="1" applyFill="1" applyBorder="1" applyAlignment="1">
      <alignment horizontal="center" wrapText="1"/>
    </xf>
    <xf numFmtId="3" fontId="14" fillId="27" borderId="0" xfId="0" applyNumberFormat="1" applyFont="1" applyFill="1" applyBorder="1" applyAlignment="1"/>
    <xf numFmtId="3" fontId="14" fillId="28" borderId="0" xfId="0" applyNumberFormat="1" applyFont="1" applyFill="1" applyBorder="1" applyAlignment="1"/>
    <xf numFmtId="3" fontId="15" fillId="25" borderId="45" xfId="0" applyNumberFormat="1" applyFont="1" applyFill="1" applyBorder="1" applyAlignment="1"/>
    <xf numFmtId="3" fontId="14" fillId="29" borderId="0" xfId="0" applyNumberFormat="1" applyFont="1" applyFill="1" applyBorder="1" applyAlignment="1"/>
    <xf numFmtId="49" fontId="12" fillId="25" borderId="0" xfId="0" applyNumberFormat="1" applyFont="1" applyFill="1" applyBorder="1" applyAlignment="1" applyProtection="1">
      <alignment vertical="top" wrapText="1"/>
      <protection locked="0"/>
    </xf>
    <xf numFmtId="0" fontId="0" fillId="0" borderId="46" xfId="0" applyBorder="1"/>
    <xf numFmtId="3" fontId="0" fillId="0" borderId="46" xfId="0" applyNumberFormat="1" applyBorder="1"/>
    <xf numFmtId="181" fontId="0" fillId="0" borderId="46" xfId="0" applyNumberFormat="1" applyBorder="1"/>
    <xf numFmtId="173" fontId="0" fillId="0" borderId="46" xfId="0" applyNumberFormat="1" applyBorder="1"/>
    <xf numFmtId="0" fontId="0" fillId="0" borderId="0" xfId="0" applyAlignment="1">
      <alignment vertical="top"/>
    </xf>
    <xf numFmtId="3" fontId="0" fillId="0" borderId="0" xfId="0" applyNumberFormat="1"/>
    <xf numFmtId="3" fontId="16" fillId="0" borderId="0" xfId="0" applyNumberFormat="1" applyFont="1"/>
    <xf numFmtId="3" fontId="0" fillId="0" borderId="0" xfId="0" applyNumberFormat="1" applyFill="1"/>
    <xf numFmtId="0" fontId="17" fillId="0" borderId="0" xfId="0" applyFont="1"/>
    <xf numFmtId="0" fontId="0" fillId="0" borderId="0" xfId="0" applyFill="1" applyAlignment="1">
      <alignment vertical="top"/>
    </xf>
    <xf numFmtId="0" fontId="16" fillId="0" borderId="0" xfId="0" applyFont="1" applyAlignment="1">
      <alignment vertical="top"/>
    </xf>
    <xf numFmtId="3" fontId="0" fillId="0" borderId="0" xfId="0" applyNumberFormat="1" applyFill="1" applyAlignment="1">
      <alignment vertical="top"/>
    </xf>
    <xf numFmtId="3" fontId="0" fillId="24" borderId="0" xfId="0" applyNumberFormat="1" applyFill="1" applyAlignment="1">
      <alignment vertical="top"/>
    </xf>
    <xf numFmtId="3" fontId="1" fillId="24" borderId="0" xfId="0" applyNumberFormat="1" applyFont="1" applyFill="1"/>
    <xf numFmtId="3" fontId="18" fillId="0" borderId="0" xfId="0" applyNumberFormat="1" applyFont="1"/>
    <xf numFmtId="0" fontId="19" fillId="0" borderId="0" xfId="0" applyFont="1"/>
    <xf numFmtId="3" fontId="19" fillId="0" borderId="0" xfId="0" applyNumberFormat="1" applyFont="1" applyFill="1"/>
    <xf numFmtId="0" fontId="19" fillId="0" borderId="0" xfId="0" applyFont="1" applyFill="1"/>
    <xf numFmtId="3" fontId="0" fillId="24" borderId="0" xfId="0" applyNumberFormat="1" applyFill="1"/>
    <xf numFmtId="3" fontId="19" fillId="24" borderId="0" xfId="0" applyNumberFormat="1" applyFont="1" applyFill="1"/>
    <xf numFmtId="0" fontId="0" fillId="24" borderId="0" xfId="0" applyFill="1" applyAlignment="1">
      <alignment vertical="top"/>
    </xf>
    <xf numFmtId="0" fontId="1" fillId="24" borderId="0" xfId="0" applyFont="1" applyFill="1"/>
    <xf numFmtId="3" fontId="16" fillId="24" borderId="0" xfId="0" applyNumberFormat="1" applyFont="1" applyFill="1"/>
    <xf numFmtId="0" fontId="19" fillId="24" borderId="0" xfId="0" applyFont="1" applyFill="1"/>
    <xf numFmtId="0" fontId="1" fillId="0" borderId="0" xfId="0" applyFont="1" applyFill="1"/>
    <xf numFmtId="49" fontId="18" fillId="0" borderId="0" xfId="37" applyNumberFormat="1"/>
    <xf numFmtId="1" fontId="18" fillId="0" borderId="0" xfId="37" applyNumberFormat="1"/>
    <xf numFmtId="0" fontId="0" fillId="0" borderId="0" xfId="0"/>
    <xf numFmtId="0" fontId="17" fillId="24" borderId="0" xfId="0" applyFont="1" applyFill="1"/>
    <xf numFmtId="0" fontId="0" fillId="24" borderId="0" xfId="0" applyFill="1" applyAlignment="1">
      <alignment vertical="top"/>
    </xf>
    <xf numFmtId="49" fontId="16" fillId="0" borderId="0" xfId="37" applyNumberFormat="1" applyFont="1" applyAlignment="1">
      <alignment vertical="top" wrapText="1"/>
    </xf>
    <xf numFmtId="1" fontId="16" fillId="0" borderId="0" xfId="0" applyNumberFormat="1" applyFont="1" applyAlignment="1">
      <alignment vertical="top"/>
    </xf>
    <xf numFmtId="3" fontId="10" fillId="0" borderId="0" xfId="0" applyNumberFormat="1" applyFont="1" applyFill="1" applyBorder="1" applyAlignment="1">
      <alignment horizontal="right" vertical="top" wrapText="1"/>
    </xf>
    <xf numFmtId="3" fontId="10" fillId="0" borderId="0" xfId="0" applyNumberFormat="1" applyFont="1" applyFill="1" applyBorder="1" applyAlignment="1">
      <alignment vertical="top" wrapText="1"/>
    </xf>
    <xf numFmtId="3" fontId="0" fillId="0" borderId="0" xfId="0" applyNumberFormat="1" applyFill="1" applyBorder="1"/>
    <xf numFmtId="3" fontId="14" fillId="0" borderId="0" xfId="0" applyNumberFormat="1" applyFont="1" applyFill="1" applyBorder="1" applyAlignment="1"/>
    <xf numFmtId="0" fontId="0" fillId="26" borderId="13" xfId="0" applyFill="1" applyBorder="1"/>
    <xf numFmtId="0" fontId="0" fillId="26" borderId="14" xfId="0" applyFill="1" applyBorder="1"/>
    <xf numFmtId="49" fontId="12" fillId="25" borderId="15" xfId="0" applyNumberFormat="1" applyFont="1" applyFill="1" applyBorder="1" applyAlignment="1" applyProtection="1">
      <alignment vertical="top" wrapText="1"/>
      <protection locked="0"/>
    </xf>
    <xf numFmtId="49" fontId="12" fillId="25" borderId="16" xfId="0" applyNumberFormat="1" applyFont="1" applyFill="1" applyBorder="1" applyAlignment="1" applyProtection="1">
      <alignment vertical="top" wrapText="1"/>
      <protection locked="0"/>
    </xf>
    <xf numFmtId="49" fontId="12" fillId="25" borderId="47" xfId="0" applyNumberFormat="1" applyFont="1" applyFill="1" applyBorder="1" applyAlignment="1">
      <alignment horizontal="center" wrapText="1"/>
    </xf>
    <xf numFmtId="49" fontId="12" fillId="25" borderId="48" xfId="0" applyNumberFormat="1" applyFont="1" applyFill="1" applyBorder="1" applyAlignment="1">
      <alignment horizontal="center" wrapText="1"/>
    </xf>
    <xf numFmtId="0" fontId="0" fillId="0" borderId="16" xfId="0" applyBorder="1"/>
    <xf numFmtId="0" fontId="12" fillId="26" borderId="12" xfId="0" applyFont="1" applyFill="1" applyBorder="1"/>
    <xf numFmtId="3" fontId="12" fillId="25" borderId="15" xfId="0" applyNumberFormat="1" applyFont="1" applyFill="1" applyBorder="1" applyAlignment="1" applyProtection="1">
      <alignment horizontal="left"/>
      <protection locked="0"/>
    </xf>
    <xf numFmtId="3" fontId="12" fillId="25" borderId="47" xfId="0" applyNumberFormat="1" applyFont="1" applyFill="1" applyBorder="1" applyAlignment="1">
      <alignment horizontal="left"/>
    </xf>
    <xf numFmtId="3" fontId="14" fillId="27" borderId="15" xfId="0" applyNumberFormat="1" applyFont="1" applyFill="1" applyBorder="1" applyAlignment="1">
      <alignment horizontal="left"/>
    </xf>
    <xf numFmtId="3" fontId="14" fillId="27" borderId="16" xfId="0" applyNumberFormat="1" applyFont="1" applyFill="1" applyBorder="1" applyAlignment="1"/>
    <xf numFmtId="3" fontId="14" fillId="28" borderId="15" xfId="0" applyNumberFormat="1" applyFont="1" applyFill="1" applyBorder="1" applyAlignment="1">
      <alignment horizontal="left"/>
    </xf>
    <xf numFmtId="3" fontId="14" fillId="28" borderId="16" xfId="0" applyNumberFormat="1" applyFont="1" applyFill="1" applyBorder="1" applyAlignment="1"/>
    <xf numFmtId="3" fontId="14" fillId="0" borderId="15" xfId="0" applyNumberFormat="1" applyFont="1" applyFill="1" applyBorder="1" applyAlignment="1">
      <alignment horizontal="left"/>
    </xf>
    <xf numFmtId="3" fontId="14" fillId="0" borderId="16" xfId="0" applyNumberFormat="1" applyFont="1" applyFill="1" applyBorder="1" applyAlignment="1"/>
    <xf numFmtId="3" fontId="15" fillId="25" borderId="49" xfId="0" applyNumberFormat="1" applyFont="1" applyFill="1" applyBorder="1" applyAlignment="1">
      <alignment horizontal="left"/>
    </xf>
    <xf numFmtId="3" fontId="15" fillId="25" borderId="50" xfId="0" applyNumberFormat="1" applyFont="1" applyFill="1" applyBorder="1" applyAlignment="1"/>
    <xf numFmtId="3" fontId="14" fillId="29" borderId="15" xfId="0" applyNumberFormat="1" applyFont="1" applyFill="1" applyBorder="1" applyAlignment="1">
      <alignment horizontal="left"/>
    </xf>
    <xf numFmtId="3" fontId="14" fillId="29" borderId="16" xfId="0" applyNumberFormat="1" applyFont="1" applyFill="1" applyBorder="1" applyAlignment="1"/>
    <xf numFmtId="3" fontId="15" fillId="25" borderId="51" xfId="0" applyNumberFormat="1" applyFont="1" applyFill="1" applyBorder="1" applyAlignment="1">
      <alignment horizontal="left"/>
    </xf>
    <xf numFmtId="3" fontId="15" fillId="25" borderId="52" xfId="0" applyNumberFormat="1" applyFont="1" applyFill="1" applyBorder="1" applyAlignment="1"/>
    <xf numFmtId="3" fontId="14" fillId="25" borderId="52" xfId="0" applyNumberFormat="1" applyFont="1" applyFill="1" applyBorder="1" applyAlignment="1"/>
    <xf numFmtId="3" fontId="14" fillId="25" borderId="53" xfId="0" applyNumberFormat="1" applyFont="1" applyFill="1" applyBorder="1" applyAlignment="1"/>
    <xf numFmtId="3" fontId="0" fillId="0" borderId="15" xfId="0" applyNumberFormat="1" applyBorder="1"/>
    <xf numFmtId="3" fontId="0" fillId="0" borderId="54" xfId="0" applyNumberFormat="1" applyBorder="1"/>
    <xf numFmtId="3" fontId="0" fillId="0" borderId="55" xfId="0" applyNumberFormat="1" applyBorder="1"/>
    <xf numFmtId="3" fontId="0" fillId="0" borderId="56" xfId="0" applyNumberFormat="1" applyBorder="1"/>
    <xf numFmtId="0" fontId="0" fillId="0" borderId="46" xfId="0" applyFill="1" applyBorder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  <xf numFmtId="0" fontId="35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173" fontId="0" fillId="0" borderId="54" xfId="0" applyNumberFormat="1" applyBorder="1"/>
    <xf numFmtId="181" fontId="0" fillId="0" borderId="55" xfId="0" applyNumberFormat="1" applyBorder="1"/>
    <xf numFmtId="181" fontId="0" fillId="0" borderId="56" xfId="0" applyNumberFormat="1" applyBorder="1"/>
    <xf numFmtId="3" fontId="8" fillId="0" borderId="31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/>
    <xf numFmtId="3" fontId="8" fillId="0" borderId="32" xfId="0" applyNumberFormat="1" applyFont="1" applyFill="1" applyBorder="1" applyAlignment="1"/>
    <xf numFmtId="4" fontId="0" fillId="0" borderId="0" xfId="0" applyNumberFormat="1" applyFill="1"/>
    <xf numFmtId="3" fontId="12" fillId="25" borderId="12" xfId="0" applyNumberFormat="1" applyFont="1" applyFill="1" applyBorder="1" applyAlignment="1">
      <alignment horizontal="left"/>
    </xf>
    <xf numFmtId="3" fontId="12" fillId="25" borderId="13" xfId="0" applyNumberFormat="1" applyFont="1" applyFill="1" applyBorder="1" applyAlignment="1">
      <alignment horizontal="center"/>
    </xf>
    <xf numFmtId="3" fontId="12" fillId="25" borderId="14" xfId="0" applyNumberFormat="1" applyFont="1" applyFill="1" applyBorder="1" applyAlignment="1">
      <alignment horizontal="center"/>
    </xf>
    <xf numFmtId="0" fontId="0" fillId="0" borderId="46" xfId="0" applyBorder="1" applyAlignment="1"/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 builtinId="20" customBuiltin="1"/>
    <cellStyle name="Linked Cell" xfId="35"/>
    <cellStyle name="Neutral" xfId="36" builtinId="28" customBuiltin="1"/>
    <cellStyle name="Normal" xfId="0" builtinId="0"/>
    <cellStyle name="Normal_2010" xfId="37"/>
    <cellStyle name="Note" xfId="38"/>
    <cellStyle name="Output" xfId="39" builtinId="21" customBuiltin="1"/>
    <cellStyle name="Title" xfId="40"/>
    <cellStyle name="Total" xfId="41" builtinId="25" customBuiltin="1"/>
    <cellStyle name="Warning Text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da-DK"/>
              <a:t>Co2-udledning Egedal Kommune 2010 </a:t>
            </a:r>
          </a:p>
        </c:rich>
      </c:tx>
      <c:layout>
        <c:manualLayout>
          <c:xMode val="edge"/>
          <c:yMode val="edge"/>
          <c:x val="0.13605487369417549"/>
          <c:y val="3.703717099671222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04115527063161"/>
          <c:y val="0.4259274664621906"/>
          <c:w val="0.27891249107305977"/>
          <c:h val="0.30370480217304024"/>
        </c:manualLayout>
      </c:layout>
      <c:pieChart>
        <c:varyColors val="1"/>
        <c:ser>
          <c:idx val="0"/>
          <c:order val="0"/>
          <c:tx>
            <c:strRef>
              <c:f>'samlet CO2'!$B$40</c:f>
              <c:strCache>
                <c:ptCount val="1"/>
                <c:pt idx="0">
                  <c:v>Co2-udledning Egedal Kommune 2010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4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Percent val="1"/>
            <c:showLeaderLines val="1"/>
          </c:dLbls>
          <c:cat>
            <c:strRef>
              <c:f>'samlet CO2'!$B$41:$B$48</c:f>
              <c:strCache>
                <c:ptCount val="8"/>
                <c:pt idx="0">
                  <c:v>Administrationsbygninger</c:v>
                </c:pt>
                <c:pt idx="1">
                  <c:v>Skoler</c:v>
                </c:pt>
                <c:pt idx="2">
                  <c:v>Daginstitutioner</c:v>
                </c:pt>
                <c:pt idx="3">
                  <c:v>Ældrepleje</c:v>
                </c:pt>
                <c:pt idx="4">
                  <c:v>Kulturinstitutioner</c:v>
                </c:pt>
                <c:pt idx="5">
                  <c:v>Sportsanlæg</c:v>
                </c:pt>
                <c:pt idx="6">
                  <c:v>Tekniske anlæg</c:v>
                </c:pt>
                <c:pt idx="7">
                  <c:v>Kørsel</c:v>
                </c:pt>
              </c:strCache>
            </c:strRef>
          </c:cat>
          <c:val>
            <c:numRef>
              <c:f>'samlet CO2'!$C$41:$C$48</c:f>
              <c:numCache>
                <c:formatCode>#,##0</c:formatCode>
                <c:ptCount val="8"/>
                <c:pt idx="0">
                  <c:v>687770.24718251079</c:v>
                </c:pt>
                <c:pt idx="1">
                  <c:v>3933972.9380565155</c:v>
                </c:pt>
                <c:pt idx="2">
                  <c:v>1413424.4055967834</c:v>
                </c:pt>
                <c:pt idx="3">
                  <c:v>292712.44021618267</c:v>
                </c:pt>
                <c:pt idx="4">
                  <c:v>496044.49301379593</c:v>
                </c:pt>
                <c:pt idx="5">
                  <c:v>985744.68828303157</c:v>
                </c:pt>
                <c:pt idx="6">
                  <c:v>143341.8777167158</c:v>
                </c:pt>
                <c:pt idx="7">
                  <c:v>738179.02555999998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0816462108252644"/>
          <c:y val="0.10370407879079424"/>
          <c:w val="0.5408181229343475"/>
          <c:h val="0.8629660842233949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a-DK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13</xdr:row>
      <xdr:rowOff>152400</xdr:rowOff>
    </xdr:from>
    <xdr:to>
      <xdr:col>3</xdr:col>
      <xdr:colOff>657225</xdr:colOff>
      <xdr:row>27</xdr:row>
      <xdr:rowOff>142875</xdr:rowOff>
    </xdr:to>
    <xdr:pic>
      <xdr:nvPicPr>
        <xdr:cNvPr id="206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466975"/>
          <a:ext cx="3829050" cy="2295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723900</xdr:colOff>
      <xdr:row>20</xdr:row>
      <xdr:rowOff>38100</xdr:rowOff>
    </xdr:from>
    <xdr:to>
      <xdr:col>7</xdr:col>
      <xdr:colOff>1276350</xdr:colOff>
      <xdr:row>34</xdr:row>
      <xdr:rowOff>95250</xdr:rowOff>
    </xdr:to>
    <xdr:graphicFrame macro="">
      <xdr:nvGraphicFramePr>
        <xdr:cNvPr id="2062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14"/>
  <sheetViews>
    <sheetView workbookViewId="0">
      <pane ySplit="2" topLeftCell="A108" activePane="bottomLeft" state="frozen"/>
      <selection activeCell="K1" sqref="K1"/>
      <selection pane="bottomLeft" activeCell="G130" sqref="B130:G130"/>
    </sheetView>
  </sheetViews>
  <sheetFormatPr defaultRowHeight="12.75"/>
  <cols>
    <col min="1" max="1" width="28.42578125" style="6" customWidth="1"/>
    <col min="2" max="2" width="7" style="6" customWidth="1"/>
    <col min="3" max="4" width="12.28515625" style="6" customWidth="1"/>
    <col min="5" max="5" width="13.7109375" style="6" customWidth="1"/>
    <col min="6" max="6" width="9.140625" style="6"/>
    <col min="7" max="7" width="5.140625" style="4" customWidth="1"/>
    <col min="8" max="8" width="11.7109375" style="6" customWidth="1"/>
    <col min="9" max="9" width="12" style="6" customWidth="1"/>
    <col min="10" max="10" width="11" style="6" customWidth="1"/>
    <col min="11" max="11" width="11.28515625" style="6" customWidth="1"/>
    <col min="12" max="12" width="5.28515625" style="4" customWidth="1"/>
    <col min="13" max="13" width="10.7109375" style="6" customWidth="1"/>
    <col min="14" max="14" width="10.28515625" customWidth="1"/>
    <col min="15" max="15" width="10" customWidth="1"/>
    <col min="16" max="16" width="10.7109375" customWidth="1"/>
    <col min="17" max="17" width="6.140625" style="4" customWidth="1"/>
    <col min="22" max="22" width="5.7109375" style="4" customWidth="1"/>
    <col min="24" max="24" width="11.28515625" customWidth="1"/>
    <col min="27" max="27" width="16.140625" customWidth="1"/>
    <col min="28" max="28" width="35.5703125" customWidth="1"/>
  </cols>
  <sheetData>
    <row r="1" spans="1:31">
      <c r="C1" s="80" t="s">
        <v>331</v>
      </c>
      <c r="F1" s="80"/>
      <c r="G1" s="100"/>
      <c r="H1" s="80" t="s">
        <v>188</v>
      </c>
      <c r="L1" s="100" t="s">
        <v>100</v>
      </c>
      <c r="N1" s="6"/>
      <c r="O1" s="6"/>
      <c r="P1" s="6"/>
      <c r="Q1" s="100" t="s">
        <v>189</v>
      </c>
      <c r="U1" s="6"/>
      <c r="V1" s="100" t="s">
        <v>189</v>
      </c>
    </row>
    <row r="2" spans="1:31" s="76" customFormat="1" ht="33" customHeight="1">
      <c r="A2" s="81" t="s">
        <v>102</v>
      </c>
      <c r="B2" s="81" t="s">
        <v>103</v>
      </c>
      <c r="C2" s="103">
        <v>2007</v>
      </c>
      <c r="D2" s="103">
        <v>2008</v>
      </c>
      <c r="E2" s="103">
        <v>2009</v>
      </c>
      <c r="F2" s="103">
        <v>2010</v>
      </c>
      <c r="G2" s="101"/>
      <c r="H2" s="82">
        <v>2007</v>
      </c>
      <c r="I2" s="82">
        <v>2008</v>
      </c>
      <c r="J2" s="82">
        <v>2009</v>
      </c>
      <c r="K2" s="82">
        <v>2010</v>
      </c>
      <c r="L2" s="84" t="s">
        <v>104</v>
      </c>
      <c r="M2" s="82">
        <v>2007</v>
      </c>
      <c r="N2" s="82">
        <v>2008</v>
      </c>
      <c r="O2" s="82">
        <v>2009</v>
      </c>
      <c r="P2" s="82">
        <v>2010</v>
      </c>
      <c r="Q2" s="84" t="s">
        <v>104</v>
      </c>
      <c r="R2" s="82">
        <v>2007</v>
      </c>
      <c r="S2" s="82">
        <v>2008</v>
      </c>
      <c r="T2" s="82">
        <v>2009</v>
      </c>
      <c r="U2" s="82">
        <v>2010</v>
      </c>
      <c r="V2" s="84"/>
      <c r="W2" s="82">
        <v>2007</v>
      </c>
      <c r="X2" s="82">
        <v>2008</v>
      </c>
      <c r="Y2" s="82">
        <v>2009</v>
      </c>
      <c r="Z2" s="82">
        <v>2010</v>
      </c>
      <c r="AA2" s="83"/>
      <c r="AB2" s="102" t="s">
        <v>211</v>
      </c>
      <c r="AC2" s="102" t="s">
        <v>315</v>
      </c>
      <c r="AD2" s="102" t="s">
        <v>320</v>
      </c>
      <c r="AE2" s="102" t="s">
        <v>324</v>
      </c>
    </row>
    <row r="3" spans="1:31" ht="15">
      <c r="A3" s="78" t="s">
        <v>0</v>
      </c>
      <c r="B3" s="78" t="s">
        <v>105</v>
      </c>
      <c r="C3" s="77">
        <v>177</v>
      </c>
      <c r="D3" s="77">
        <v>177</v>
      </c>
      <c r="E3" s="77">
        <v>177</v>
      </c>
      <c r="F3" s="77">
        <v>177</v>
      </c>
      <c r="G3" s="90"/>
      <c r="H3" s="77">
        <v>2568.0100000000002</v>
      </c>
      <c r="I3" s="77">
        <v>3660</v>
      </c>
      <c r="J3" s="77">
        <v>4200</v>
      </c>
      <c r="K3" s="77">
        <v>3535</v>
      </c>
      <c r="L3" s="94"/>
      <c r="M3" s="77">
        <v>0</v>
      </c>
      <c r="N3" s="77">
        <v>0</v>
      </c>
      <c r="O3" s="77">
        <v>0</v>
      </c>
      <c r="P3" s="77">
        <v>0</v>
      </c>
      <c r="Q3" s="94" t="s">
        <v>195</v>
      </c>
      <c r="R3" s="77">
        <v>1504.8538599999999</v>
      </c>
      <c r="S3" s="77">
        <v>2144.7600000000002</v>
      </c>
      <c r="T3" s="77">
        <v>2461.1999999999998</v>
      </c>
      <c r="U3" s="77">
        <v>2071.5100000000002</v>
      </c>
      <c r="V3" s="94"/>
      <c r="W3" s="77">
        <v>0</v>
      </c>
      <c r="X3" s="77">
        <v>0</v>
      </c>
      <c r="Y3" s="77">
        <v>0</v>
      </c>
      <c r="Z3" s="77">
        <v>0</v>
      </c>
      <c r="AA3" s="7"/>
      <c r="AB3" s="97" t="s">
        <v>212</v>
      </c>
      <c r="AC3" s="97" t="s">
        <v>316</v>
      </c>
      <c r="AD3" s="97" t="s">
        <v>321</v>
      </c>
      <c r="AE3" s="97" t="s">
        <v>325</v>
      </c>
    </row>
    <row r="4" spans="1:31" ht="15">
      <c r="A4" s="78" t="s">
        <v>1</v>
      </c>
      <c r="B4" s="78" t="s">
        <v>106</v>
      </c>
      <c r="C4" s="77">
        <v>10007</v>
      </c>
      <c r="D4" s="77">
        <v>10007</v>
      </c>
      <c r="E4" s="77">
        <v>10007</v>
      </c>
      <c r="F4" s="77">
        <v>10007</v>
      </c>
      <c r="G4" s="90"/>
      <c r="H4" s="77">
        <v>301910</v>
      </c>
      <c r="I4" s="77">
        <v>293649.98</v>
      </c>
      <c r="J4" s="77">
        <v>260395</v>
      </c>
      <c r="K4" s="77">
        <v>246038</v>
      </c>
      <c r="L4" s="90"/>
      <c r="M4" s="77">
        <v>799049.78630003601</v>
      </c>
      <c r="N4" s="77">
        <v>782889.70474467997</v>
      </c>
      <c r="O4" s="77">
        <v>581644.29689707805</v>
      </c>
      <c r="P4" s="77">
        <v>810472.77556818805</v>
      </c>
      <c r="Q4" s="90"/>
      <c r="R4" s="77">
        <v>176919.26</v>
      </c>
      <c r="S4" s="77">
        <v>172078.88828000001</v>
      </c>
      <c r="T4" s="77">
        <v>152591.47</v>
      </c>
      <c r="U4" s="77">
        <v>144178.26800000001</v>
      </c>
      <c r="V4" s="90"/>
      <c r="W4" s="77">
        <v>100680.273073804</v>
      </c>
      <c r="X4" s="77">
        <v>98644.102797829604</v>
      </c>
      <c r="Y4" s="77">
        <v>73287.181409031793</v>
      </c>
      <c r="Z4" s="77">
        <v>102119.56972159199</v>
      </c>
      <c r="AA4" s="7"/>
      <c r="AB4" s="97" t="s">
        <v>213</v>
      </c>
      <c r="AC4" s="97" t="s">
        <v>316</v>
      </c>
      <c r="AD4" s="97" t="s">
        <v>321</v>
      </c>
      <c r="AE4" s="97" t="s">
        <v>325</v>
      </c>
    </row>
    <row r="5" spans="1:31" ht="15">
      <c r="A5" s="78" t="s">
        <v>2</v>
      </c>
      <c r="B5" s="78" t="s">
        <v>107</v>
      </c>
      <c r="C5" s="77">
        <v>383</v>
      </c>
      <c r="D5" s="77">
        <v>383</v>
      </c>
      <c r="E5" s="77">
        <v>383</v>
      </c>
      <c r="F5" s="77">
        <v>383</v>
      </c>
      <c r="G5" s="90"/>
      <c r="H5" s="77">
        <v>4743.01</v>
      </c>
      <c r="I5" s="77">
        <v>4711.99</v>
      </c>
      <c r="J5" s="77">
        <v>13448.98</v>
      </c>
      <c r="K5" s="77">
        <v>11056</v>
      </c>
      <c r="L5" s="90"/>
      <c r="M5" s="77">
        <v>62302.462781398397</v>
      </c>
      <c r="N5" s="77">
        <v>68933.493914877094</v>
      </c>
      <c r="O5" s="77">
        <v>79118.529258565497</v>
      </c>
      <c r="P5" s="77">
        <v>44071.269943825202</v>
      </c>
      <c r="Q5" s="90"/>
      <c r="R5" s="77">
        <v>2779.4038599999999</v>
      </c>
      <c r="S5" s="77">
        <v>2761.2261400000002</v>
      </c>
      <c r="T5" s="77">
        <v>7881.1022800000001</v>
      </c>
      <c r="U5" s="77">
        <v>6478.8159999999998</v>
      </c>
      <c r="V5" s="90"/>
      <c r="W5" s="77">
        <v>7843.8352422623902</v>
      </c>
      <c r="X5" s="77">
        <v>8678.6772914413505</v>
      </c>
      <c r="Y5" s="77">
        <v>9960.9659138481802</v>
      </c>
      <c r="Z5" s="77">
        <v>5548.5411799779904</v>
      </c>
      <c r="AA5" s="7"/>
      <c r="AB5" s="97" t="s">
        <v>214</v>
      </c>
      <c r="AC5" s="97" t="s">
        <v>317</v>
      </c>
      <c r="AD5" s="97" t="s">
        <v>202</v>
      </c>
      <c r="AE5" s="97" t="s">
        <v>327</v>
      </c>
    </row>
    <row r="6" spans="1:31" ht="15">
      <c r="A6" s="78" t="s">
        <v>3</v>
      </c>
      <c r="B6" s="78" t="s">
        <v>108</v>
      </c>
      <c r="C6" s="77">
        <v>543</v>
      </c>
      <c r="D6" s="77">
        <v>543</v>
      </c>
      <c r="E6" s="77">
        <v>543</v>
      </c>
      <c r="F6" s="77">
        <v>543</v>
      </c>
      <c r="G6" s="90"/>
      <c r="H6" s="77">
        <v>8702.99</v>
      </c>
      <c r="I6" s="77">
        <v>12320.01</v>
      </c>
      <c r="J6" s="77">
        <v>13045.01</v>
      </c>
      <c r="K6" s="77">
        <v>12461</v>
      </c>
      <c r="L6" s="90"/>
      <c r="M6" s="77">
        <v>72823.803840768305</v>
      </c>
      <c r="N6" s="77">
        <v>65483.652403825901</v>
      </c>
      <c r="O6" s="77">
        <v>60045.523343736597</v>
      </c>
      <c r="P6" s="77">
        <v>56985.255924430603</v>
      </c>
      <c r="Q6" s="90"/>
      <c r="R6" s="77">
        <v>5099.9521400000003</v>
      </c>
      <c r="S6" s="77">
        <v>7219.5258599999997</v>
      </c>
      <c r="T6" s="77">
        <v>7644.3758600000001</v>
      </c>
      <c r="U6" s="77">
        <v>7302.1459999999997</v>
      </c>
      <c r="V6" s="90"/>
      <c r="W6" s="77">
        <v>14856.055983516701</v>
      </c>
      <c r="X6" s="77">
        <v>13358.6650903805</v>
      </c>
      <c r="Y6" s="77">
        <v>12249.286762122299</v>
      </c>
      <c r="Z6" s="77">
        <v>11624.992208583801</v>
      </c>
      <c r="AA6" s="7"/>
      <c r="AB6" s="97" t="s">
        <v>215</v>
      </c>
      <c r="AC6" s="97" t="s">
        <v>318</v>
      </c>
      <c r="AD6" s="97" t="s">
        <v>203</v>
      </c>
      <c r="AE6" s="97" t="s">
        <v>328</v>
      </c>
    </row>
    <row r="7" spans="1:31" ht="15">
      <c r="A7" s="78" t="s">
        <v>4</v>
      </c>
      <c r="B7" s="78" t="s">
        <v>107</v>
      </c>
      <c r="C7" s="77">
        <v>596</v>
      </c>
      <c r="D7" s="77">
        <v>596</v>
      </c>
      <c r="E7" s="77">
        <v>596</v>
      </c>
      <c r="F7" s="77">
        <v>596</v>
      </c>
      <c r="G7" s="90"/>
      <c r="H7" s="77">
        <v>22736</v>
      </c>
      <c r="I7" s="77">
        <v>22477.01</v>
      </c>
      <c r="J7" s="77">
        <v>21679.99</v>
      </c>
      <c r="K7" s="77">
        <v>21226</v>
      </c>
      <c r="L7" s="90"/>
      <c r="M7" s="77">
        <v>91691.852692942397</v>
      </c>
      <c r="N7" s="77">
        <v>80941.291790803705</v>
      </c>
      <c r="O7" s="77">
        <v>85587.655838225997</v>
      </c>
      <c r="P7" s="77">
        <v>70800.375403783299</v>
      </c>
      <c r="Q7" s="90"/>
      <c r="R7" s="77">
        <v>13323.296</v>
      </c>
      <c r="S7" s="77">
        <v>13171.52786</v>
      </c>
      <c r="T7" s="77">
        <v>12704.47414</v>
      </c>
      <c r="U7" s="77">
        <v>12438.436</v>
      </c>
      <c r="V7" s="90"/>
      <c r="W7" s="77">
        <v>9162.5887331292797</v>
      </c>
      <c r="X7" s="77">
        <v>8088.3060645630503</v>
      </c>
      <c r="Y7" s="77">
        <v>8552.6081985104902</v>
      </c>
      <c r="Z7" s="77">
        <v>7074.9439881910102</v>
      </c>
      <c r="AA7" s="7"/>
      <c r="AB7" s="97" t="s">
        <v>216</v>
      </c>
      <c r="AC7" s="97" t="s">
        <v>317</v>
      </c>
      <c r="AD7" s="97" t="s">
        <v>202</v>
      </c>
      <c r="AE7" s="97" t="s">
        <v>327</v>
      </c>
    </row>
    <row r="8" spans="1:31" ht="15">
      <c r="A8" s="78" t="s">
        <v>5</v>
      </c>
      <c r="B8" s="78" t="s">
        <v>107</v>
      </c>
      <c r="C8" s="77">
        <v>545</v>
      </c>
      <c r="D8" s="77">
        <v>545</v>
      </c>
      <c r="E8" s="77">
        <v>545</v>
      </c>
      <c r="F8" s="77">
        <v>545</v>
      </c>
      <c r="G8" s="90"/>
      <c r="H8" s="77">
        <v>14167</v>
      </c>
      <c r="I8" s="77">
        <v>11949</v>
      </c>
      <c r="J8" s="77">
        <v>11375</v>
      </c>
      <c r="K8" s="77">
        <v>11827</v>
      </c>
      <c r="L8" s="90"/>
      <c r="M8" s="77">
        <v>102164.274180722</v>
      </c>
      <c r="N8" s="77">
        <v>109589.862022696</v>
      </c>
      <c r="O8" s="77">
        <v>93274.2387206883</v>
      </c>
      <c r="P8" s="77">
        <v>98987.094341410906</v>
      </c>
      <c r="Q8" s="90"/>
      <c r="R8" s="77">
        <v>8301.8619999999992</v>
      </c>
      <c r="S8" s="77">
        <v>7002.1139999999996</v>
      </c>
      <c r="T8" s="77">
        <v>6665.75</v>
      </c>
      <c r="U8" s="77">
        <v>6930.6220000000003</v>
      </c>
      <c r="V8" s="90"/>
      <c r="W8" s="77">
        <v>20841.511932867401</v>
      </c>
      <c r="X8" s="77">
        <v>22356.331852629999</v>
      </c>
      <c r="Y8" s="77">
        <v>19027.944699020401</v>
      </c>
      <c r="Z8" s="77">
        <v>20193.367245647802</v>
      </c>
      <c r="AA8" s="7"/>
      <c r="AB8" s="97" t="s">
        <v>217</v>
      </c>
      <c r="AC8" s="97" t="s">
        <v>317</v>
      </c>
      <c r="AD8" s="97" t="s">
        <v>202</v>
      </c>
      <c r="AE8" s="97" t="s">
        <v>326</v>
      </c>
    </row>
    <row r="9" spans="1:31" ht="15">
      <c r="A9" s="78" t="s">
        <v>6</v>
      </c>
      <c r="B9" s="78" t="s">
        <v>107</v>
      </c>
      <c r="C9" s="77">
        <v>720</v>
      </c>
      <c r="D9" s="77">
        <v>720</v>
      </c>
      <c r="E9" s="77">
        <v>720</v>
      </c>
      <c r="F9" s="77">
        <v>720</v>
      </c>
      <c r="G9" s="90"/>
      <c r="H9" s="77">
        <v>21169.798738181598</v>
      </c>
      <c r="I9" s="77">
        <v>20498.396778200298</v>
      </c>
      <c r="J9" s="77">
        <v>20295.3987902999</v>
      </c>
      <c r="K9" s="77">
        <v>17948.998930156198</v>
      </c>
      <c r="L9" s="90"/>
      <c r="M9" s="77">
        <v>89307.531048754507</v>
      </c>
      <c r="N9" s="77">
        <v>85666.968403164399</v>
      </c>
      <c r="O9" s="77">
        <v>94423.518850623397</v>
      </c>
      <c r="P9" s="77">
        <v>71348.968215004599</v>
      </c>
      <c r="Q9" s="90"/>
      <c r="R9" s="77">
        <v>12405.502060574399</v>
      </c>
      <c r="S9" s="77">
        <v>12012.0605120254</v>
      </c>
      <c r="T9" s="77">
        <v>11893.103691115701</v>
      </c>
      <c r="U9" s="77">
        <v>10518.113373071599</v>
      </c>
      <c r="V9" s="90"/>
      <c r="W9" s="77">
        <v>52334.213194570097</v>
      </c>
      <c r="X9" s="77">
        <v>50200.843484254299</v>
      </c>
      <c r="Y9" s="77">
        <v>55332.182046465299</v>
      </c>
      <c r="Z9" s="77">
        <v>41810.4953739927</v>
      </c>
      <c r="AA9" s="7"/>
      <c r="AB9" s="97" t="s">
        <v>218</v>
      </c>
      <c r="AC9" s="97" t="s">
        <v>317</v>
      </c>
      <c r="AD9" s="97" t="s">
        <v>202</v>
      </c>
      <c r="AE9" s="97" t="s">
        <v>326</v>
      </c>
    </row>
    <row r="10" spans="1:31" ht="15">
      <c r="A10" s="78" t="s">
        <v>7</v>
      </c>
      <c r="B10" s="78" t="s">
        <v>106</v>
      </c>
      <c r="C10" s="3">
        <v>7701</v>
      </c>
      <c r="D10" s="3">
        <v>7701</v>
      </c>
      <c r="E10" s="77">
        <v>12508</v>
      </c>
      <c r="F10" s="77">
        <v>12508</v>
      </c>
      <c r="G10" s="90"/>
      <c r="H10" s="77">
        <v>376826.02</v>
      </c>
      <c r="I10" s="77">
        <v>360157</v>
      </c>
      <c r="J10" s="77">
        <v>408181.99</v>
      </c>
      <c r="K10" s="77">
        <v>414898</v>
      </c>
      <c r="L10" s="90"/>
      <c r="M10" s="77">
        <v>1997646.4493412301</v>
      </c>
      <c r="N10" s="77">
        <v>1903278.2396170499</v>
      </c>
      <c r="O10" s="77">
        <v>2176868.07289141</v>
      </c>
      <c r="P10" s="77">
        <v>1649426.94749382</v>
      </c>
      <c r="Q10" s="90"/>
      <c r="R10" s="77">
        <v>220820.04772</v>
      </c>
      <c r="S10" s="77">
        <v>211052.00200000001</v>
      </c>
      <c r="T10" s="77">
        <v>239194.64614</v>
      </c>
      <c r="U10" s="77">
        <v>243130.228</v>
      </c>
      <c r="V10" s="90"/>
      <c r="W10" s="77">
        <v>251703.452616995</v>
      </c>
      <c r="X10" s="77">
        <v>239813.05819174901</v>
      </c>
      <c r="Y10" s="77">
        <v>274285.37718431698</v>
      </c>
      <c r="Z10" s="77">
        <v>207827.79538422101</v>
      </c>
      <c r="AA10" s="7"/>
      <c r="AB10" s="97" t="s">
        <v>219</v>
      </c>
      <c r="AC10" s="97" t="s">
        <v>316</v>
      </c>
      <c r="AD10" s="97" t="s">
        <v>321</v>
      </c>
      <c r="AE10" s="97" t="s">
        <v>325</v>
      </c>
    </row>
    <row r="11" spans="1:31" ht="15">
      <c r="A11" s="78" t="s">
        <v>8</v>
      </c>
      <c r="B11" s="78" t="s">
        <v>107</v>
      </c>
      <c r="C11" s="77">
        <v>943</v>
      </c>
      <c r="D11" s="77">
        <v>943</v>
      </c>
      <c r="E11" s="77">
        <v>943</v>
      </c>
      <c r="F11" s="77">
        <v>943</v>
      </c>
      <c r="G11" s="90"/>
      <c r="H11" s="77">
        <v>24454.98</v>
      </c>
      <c r="I11" s="77">
        <v>24535.98</v>
      </c>
      <c r="J11" s="77">
        <v>25223.97</v>
      </c>
      <c r="K11" s="77">
        <v>14026</v>
      </c>
      <c r="L11" s="90"/>
      <c r="M11" s="77">
        <v>56487.884350759203</v>
      </c>
      <c r="N11" s="77">
        <v>125000.160605839</v>
      </c>
      <c r="O11" s="77">
        <v>134890.80118696799</v>
      </c>
      <c r="P11" s="77">
        <v>124708.96562580801</v>
      </c>
      <c r="Q11" s="90"/>
      <c r="R11" s="77">
        <v>14330.618280000001</v>
      </c>
      <c r="S11" s="77">
        <v>14378.084279999999</v>
      </c>
      <c r="T11" s="77">
        <v>14781.246419999999</v>
      </c>
      <c r="U11" s="77">
        <v>8219.2360000000008</v>
      </c>
      <c r="V11" s="90"/>
      <c r="W11" s="77">
        <v>11523.528407554901</v>
      </c>
      <c r="X11" s="77">
        <v>25500.032763591102</v>
      </c>
      <c r="Y11" s="77">
        <v>27517.723442141501</v>
      </c>
      <c r="Z11" s="77">
        <v>25440.628987664899</v>
      </c>
      <c r="AA11" s="7"/>
      <c r="AB11" s="97" t="s">
        <v>8</v>
      </c>
      <c r="AC11" s="97" t="s">
        <v>316</v>
      </c>
      <c r="AD11" s="97" t="s">
        <v>321</v>
      </c>
      <c r="AE11" s="97" t="s">
        <v>325</v>
      </c>
    </row>
    <row r="12" spans="1:31" ht="15">
      <c r="A12" s="78" t="s">
        <v>9</v>
      </c>
      <c r="B12" s="78" t="s">
        <v>107</v>
      </c>
      <c r="C12" s="77">
        <v>667</v>
      </c>
      <c r="D12" s="77">
        <v>667</v>
      </c>
      <c r="E12" s="77">
        <v>667</v>
      </c>
      <c r="F12" s="77">
        <v>667</v>
      </c>
      <c r="G12" s="90"/>
      <c r="H12" s="77">
        <v>39463.01</v>
      </c>
      <c r="I12" s="77">
        <v>54393.99</v>
      </c>
      <c r="J12" s="77">
        <v>47117.01</v>
      </c>
      <c r="K12" s="77">
        <v>43430</v>
      </c>
      <c r="L12" s="90"/>
      <c r="M12" s="77">
        <v>96376.204610846398</v>
      </c>
      <c r="N12" s="77">
        <v>65933.976854572204</v>
      </c>
      <c r="O12" s="77">
        <v>83096.368486524501</v>
      </c>
      <c r="P12" s="77">
        <v>116112.634101649</v>
      </c>
      <c r="Q12" s="90"/>
      <c r="R12" s="77">
        <v>23125.32386</v>
      </c>
      <c r="S12" s="77">
        <v>31874.878140000001</v>
      </c>
      <c r="T12" s="77">
        <v>27610.567859999999</v>
      </c>
      <c r="U12" s="77">
        <v>25449.98</v>
      </c>
      <c r="V12" s="90"/>
      <c r="W12" s="77">
        <v>19660.7457406127</v>
      </c>
      <c r="X12" s="77">
        <v>13450.531278332701</v>
      </c>
      <c r="Y12" s="77">
        <v>16951.659171251002</v>
      </c>
      <c r="Z12" s="77">
        <v>23686.977356736501</v>
      </c>
      <c r="AA12" s="7"/>
      <c r="AB12" s="97" t="s">
        <v>220</v>
      </c>
      <c r="AC12" s="97" t="s">
        <v>319</v>
      </c>
      <c r="AD12" s="97" t="s">
        <v>322</v>
      </c>
      <c r="AE12" s="97" t="s">
        <v>327</v>
      </c>
    </row>
    <row r="13" spans="1:31" ht="15">
      <c r="A13" s="78" t="s">
        <v>10</v>
      </c>
      <c r="B13" s="78" t="s">
        <v>107</v>
      </c>
      <c r="C13" s="77">
        <v>225</v>
      </c>
      <c r="D13" s="77">
        <v>225</v>
      </c>
      <c r="E13" s="77">
        <v>225</v>
      </c>
      <c r="F13" s="77">
        <v>225</v>
      </c>
      <c r="G13" s="90"/>
      <c r="H13" s="77">
        <v>12517.01</v>
      </c>
      <c r="I13" s="77">
        <v>15039.01</v>
      </c>
      <c r="J13" s="77">
        <v>15182.01</v>
      </c>
      <c r="K13" s="77">
        <v>10484</v>
      </c>
      <c r="L13" s="90"/>
      <c r="M13" s="77">
        <v>46195.296092012097</v>
      </c>
      <c r="N13" s="77">
        <v>47913.165554116698</v>
      </c>
      <c r="O13" s="77">
        <v>45629.831681394797</v>
      </c>
      <c r="P13" s="77">
        <v>40748.298814242698</v>
      </c>
      <c r="Q13" s="90"/>
      <c r="R13" s="77">
        <v>7334.9678599999997</v>
      </c>
      <c r="S13" s="77">
        <v>8812.8598600000005</v>
      </c>
      <c r="T13" s="77">
        <v>8896.6578599999993</v>
      </c>
      <c r="U13" s="77">
        <v>6143.6239999999998</v>
      </c>
      <c r="V13" s="90"/>
      <c r="W13" s="77">
        <v>9423.8404027704692</v>
      </c>
      <c r="X13" s="77">
        <v>9774.28577303981</v>
      </c>
      <c r="Y13" s="77">
        <v>9308.4856630045506</v>
      </c>
      <c r="Z13" s="77">
        <v>8312.6529581055202</v>
      </c>
      <c r="AA13" s="7"/>
      <c r="AB13" s="97" t="s">
        <v>221</v>
      </c>
      <c r="AC13" s="97" t="s">
        <v>316</v>
      </c>
      <c r="AD13" s="97" t="s">
        <v>321</v>
      </c>
      <c r="AE13" s="97" t="s">
        <v>325</v>
      </c>
    </row>
    <row r="14" spans="1:31" ht="15">
      <c r="A14" s="78" t="s">
        <v>11</v>
      </c>
      <c r="B14" s="78" t="s">
        <v>105</v>
      </c>
      <c r="C14" s="77">
        <v>302</v>
      </c>
      <c r="D14" s="77">
        <v>302</v>
      </c>
      <c r="E14" s="77">
        <v>302</v>
      </c>
      <c r="F14" s="77">
        <v>302</v>
      </c>
      <c r="G14" s="90"/>
      <c r="H14" s="77">
        <v>5159.9996924400302</v>
      </c>
      <c r="I14" s="77">
        <v>5808.1996538043004</v>
      </c>
      <c r="J14" s="77">
        <v>4560.9997281432197</v>
      </c>
      <c r="K14" s="77">
        <v>4885.3997088074702</v>
      </c>
      <c r="L14" s="90"/>
      <c r="M14" s="77">
        <v>21207.6673323953</v>
      </c>
      <c r="N14" s="77">
        <v>23232.800346195701</v>
      </c>
      <c r="O14" s="77">
        <v>18244.000271856799</v>
      </c>
      <c r="P14" s="77">
        <v>19541.600291192499</v>
      </c>
      <c r="Q14" s="90"/>
      <c r="R14" s="77">
        <v>3023.7598197698599</v>
      </c>
      <c r="S14" s="77">
        <v>3403.6049971293201</v>
      </c>
      <c r="T14" s="77">
        <v>2672.74584069192</v>
      </c>
      <c r="U14" s="77">
        <v>2862.8442293611802</v>
      </c>
      <c r="V14" s="90"/>
      <c r="W14" s="77">
        <v>12427.693056783601</v>
      </c>
      <c r="X14" s="77">
        <v>13614.4210028707</v>
      </c>
      <c r="Y14" s="77">
        <v>10690.9841593081</v>
      </c>
      <c r="Z14" s="77">
        <v>11451.377770638799</v>
      </c>
      <c r="AA14" s="7"/>
      <c r="AB14" s="97" t="s">
        <v>222</v>
      </c>
      <c r="AC14" s="97" t="s">
        <v>317</v>
      </c>
      <c r="AD14" s="97" t="s">
        <v>202</v>
      </c>
      <c r="AE14" s="97" t="s">
        <v>326</v>
      </c>
    </row>
    <row r="15" spans="1:31" ht="15">
      <c r="A15" s="78" t="s">
        <v>12</v>
      </c>
      <c r="B15" s="78" t="s">
        <v>106</v>
      </c>
      <c r="C15" s="77">
        <v>8282</v>
      </c>
      <c r="D15" s="77">
        <v>8489</v>
      </c>
      <c r="E15" s="77">
        <v>8489</v>
      </c>
      <c r="F15" s="77">
        <v>8489</v>
      </c>
      <c r="G15" s="90"/>
      <c r="H15" s="77">
        <v>277985.01</v>
      </c>
      <c r="I15" s="77">
        <v>248245</v>
      </c>
      <c r="J15" s="77">
        <v>208327.99</v>
      </c>
      <c r="K15" s="77">
        <v>213895</v>
      </c>
      <c r="L15" s="90"/>
      <c r="M15" s="77">
        <v>863225.89517597097</v>
      </c>
      <c r="N15" s="77">
        <v>818646.974367377</v>
      </c>
      <c r="O15" s="77">
        <v>863453.67777631199</v>
      </c>
      <c r="P15" s="77">
        <v>757237.34118159697</v>
      </c>
      <c r="Q15" s="90"/>
      <c r="R15" s="77">
        <v>162899.21586</v>
      </c>
      <c r="S15" s="77">
        <v>145471.57</v>
      </c>
      <c r="T15" s="77">
        <v>122080.20213999999</v>
      </c>
      <c r="U15" s="77">
        <v>125342.47</v>
      </c>
      <c r="V15" s="90"/>
      <c r="W15" s="77">
        <v>176098.08261589799</v>
      </c>
      <c r="X15" s="77">
        <v>167003.982770945</v>
      </c>
      <c r="Y15" s="77">
        <v>176144.55026636799</v>
      </c>
      <c r="Z15" s="77">
        <v>154476.41760104601</v>
      </c>
      <c r="AA15" s="7"/>
      <c r="AB15" s="97" t="s">
        <v>223</v>
      </c>
      <c r="AC15" s="97" t="s">
        <v>318</v>
      </c>
      <c r="AD15" s="97" t="s">
        <v>203</v>
      </c>
      <c r="AE15" s="97" t="s">
        <v>329</v>
      </c>
    </row>
    <row r="16" spans="1:31" ht="15">
      <c r="A16" s="78" t="s">
        <v>13</v>
      </c>
      <c r="B16" s="78" t="s">
        <v>107</v>
      </c>
      <c r="C16" s="77">
        <v>416</v>
      </c>
      <c r="D16" s="77">
        <v>416</v>
      </c>
      <c r="E16" s="77">
        <v>416</v>
      </c>
      <c r="F16" s="77">
        <v>416</v>
      </c>
      <c r="G16" s="90"/>
      <c r="H16" s="77">
        <v>19049</v>
      </c>
      <c r="I16" s="77">
        <v>16579</v>
      </c>
      <c r="J16" s="77">
        <v>17936.990000000002</v>
      </c>
      <c r="K16" s="77">
        <v>11808</v>
      </c>
      <c r="L16" s="90"/>
      <c r="M16" s="77">
        <v>28896.713503622599</v>
      </c>
      <c r="N16" s="77">
        <v>22100.556273553699</v>
      </c>
      <c r="O16" s="77">
        <v>31680.712711599201</v>
      </c>
      <c r="P16" s="77">
        <v>38776.435166599302</v>
      </c>
      <c r="Q16" s="90"/>
      <c r="R16" s="77">
        <v>11162.714</v>
      </c>
      <c r="S16" s="77">
        <v>9715.2939999999999</v>
      </c>
      <c r="T16" s="77">
        <v>10511.076139999999</v>
      </c>
      <c r="U16" s="77">
        <v>6919.4880000000003</v>
      </c>
      <c r="V16" s="90"/>
      <c r="W16" s="77">
        <v>5894.9295547390102</v>
      </c>
      <c r="X16" s="77">
        <v>4508.5134798049603</v>
      </c>
      <c r="Y16" s="77">
        <v>6462.8653931662402</v>
      </c>
      <c r="Z16" s="77">
        <v>7910.3927739862502</v>
      </c>
      <c r="AA16" s="7"/>
      <c r="AB16" s="97" t="s">
        <v>224</v>
      </c>
      <c r="AC16" s="97" t="s">
        <v>317</v>
      </c>
      <c r="AD16" s="97" t="s">
        <v>202</v>
      </c>
      <c r="AE16" s="97" t="s">
        <v>326</v>
      </c>
    </row>
    <row r="17" spans="1:31" ht="15">
      <c r="A17" s="78" t="s">
        <v>14</v>
      </c>
      <c r="B17" s="78" t="s">
        <v>107</v>
      </c>
      <c r="C17" s="77">
        <v>387</v>
      </c>
      <c r="D17" s="77">
        <v>387</v>
      </c>
      <c r="E17" s="77">
        <v>387</v>
      </c>
      <c r="F17" s="77">
        <v>387</v>
      </c>
      <c r="G17" s="90"/>
      <c r="H17" s="77">
        <v>12249.98</v>
      </c>
      <c r="I17" s="77">
        <v>7819.99</v>
      </c>
      <c r="J17" s="77">
        <v>7291</v>
      </c>
      <c r="K17" s="77">
        <v>8491</v>
      </c>
      <c r="L17" s="90"/>
      <c r="M17" s="77">
        <v>72116.686234107401</v>
      </c>
      <c r="N17" s="77">
        <v>66801.616802729099</v>
      </c>
      <c r="O17" s="77">
        <v>73734.2818333225</v>
      </c>
      <c r="P17" s="77">
        <v>61885.4501559212</v>
      </c>
      <c r="Q17" s="90"/>
      <c r="R17" s="77">
        <v>7178.4882799999996</v>
      </c>
      <c r="S17" s="77">
        <v>4582.5141400000002</v>
      </c>
      <c r="T17" s="77">
        <v>4272.5259999999998</v>
      </c>
      <c r="U17" s="77">
        <v>4975.7259999999997</v>
      </c>
      <c r="V17" s="90"/>
      <c r="W17" s="77">
        <v>9086.7024654975394</v>
      </c>
      <c r="X17" s="77">
        <v>8417.0037171438598</v>
      </c>
      <c r="Y17" s="77">
        <v>9290.5195109986307</v>
      </c>
      <c r="Z17" s="77">
        <v>7797.5667196460699</v>
      </c>
      <c r="AA17" s="7"/>
      <c r="AB17" s="97" t="s">
        <v>225</v>
      </c>
      <c r="AC17" s="97" t="s">
        <v>316</v>
      </c>
      <c r="AD17" s="97" t="s">
        <v>321</v>
      </c>
      <c r="AE17" s="97" t="s">
        <v>330</v>
      </c>
    </row>
    <row r="18" spans="1:31" ht="15">
      <c r="A18" s="78" t="s">
        <v>15</v>
      </c>
      <c r="B18" s="78" t="s">
        <v>107</v>
      </c>
      <c r="C18" s="77">
        <v>519</v>
      </c>
      <c r="D18" s="77">
        <v>519</v>
      </c>
      <c r="E18" s="77">
        <v>519</v>
      </c>
      <c r="F18" s="77">
        <v>519</v>
      </c>
      <c r="G18" s="90"/>
      <c r="H18" s="77">
        <v>20356.990000000002</v>
      </c>
      <c r="I18" s="77">
        <v>18313.03</v>
      </c>
      <c r="J18" s="77">
        <v>18650</v>
      </c>
      <c r="K18" s="77">
        <v>20656</v>
      </c>
      <c r="L18" s="90"/>
      <c r="M18" s="77">
        <v>100993.503868122</v>
      </c>
      <c r="N18" s="77">
        <v>90933.641033079999</v>
      </c>
      <c r="O18" s="77">
        <v>104822.33766126999</v>
      </c>
      <c r="P18" s="77">
        <v>77208.379568056698</v>
      </c>
      <c r="Q18" s="90"/>
      <c r="R18" s="77">
        <v>11929.19614</v>
      </c>
      <c r="S18" s="77">
        <v>10731.435579999999</v>
      </c>
      <c r="T18" s="77">
        <v>10928.9</v>
      </c>
      <c r="U18" s="77">
        <v>12104.415999999999</v>
      </c>
      <c r="V18" s="90"/>
      <c r="W18" s="77">
        <v>20602.6747890968</v>
      </c>
      <c r="X18" s="77">
        <v>18550.462770748301</v>
      </c>
      <c r="Y18" s="77">
        <v>21383.756882899001</v>
      </c>
      <c r="Z18" s="77">
        <v>15750.5094318836</v>
      </c>
      <c r="AA18" s="7"/>
      <c r="AB18" s="97" t="s">
        <v>226</v>
      </c>
      <c r="AC18" s="97" t="s">
        <v>316</v>
      </c>
      <c r="AD18" s="97" t="s">
        <v>321</v>
      </c>
      <c r="AE18" s="97" t="s">
        <v>330</v>
      </c>
    </row>
    <row r="19" spans="1:31" ht="15">
      <c r="A19" s="78" t="s">
        <v>168</v>
      </c>
      <c r="B19" s="78" t="s">
        <v>107</v>
      </c>
      <c r="C19" s="77">
        <v>0</v>
      </c>
      <c r="D19" s="77">
        <v>0</v>
      </c>
      <c r="E19" s="77">
        <v>600</v>
      </c>
      <c r="F19" s="77">
        <v>600</v>
      </c>
      <c r="G19" s="90"/>
      <c r="H19" s="77">
        <v>2700</v>
      </c>
      <c r="I19" s="77">
        <v>24369.99</v>
      </c>
      <c r="J19" s="77">
        <v>17788.98</v>
      </c>
      <c r="K19" s="77">
        <v>16475</v>
      </c>
      <c r="L19" s="90"/>
      <c r="M19" s="77">
        <v>39104.554882496799</v>
      </c>
      <c r="N19" s="77">
        <v>68526.9195169554</v>
      </c>
      <c r="O19" s="77">
        <v>84372.839976940493</v>
      </c>
      <c r="P19" s="77">
        <v>57513.267892166499</v>
      </c>
      <c r="Q19" s="90"/>
      <c r="R19" s="77">
        <v>1582.2</v>
      </c>
      <c r="S19" s="77">
        <v>14280.81414</v>
      </c>
      <c r="T19" s="77">
        <v>10424.342280000001</v>
      </c>
      <c r="U19" s="77">
        <v>9654.35</v>
      </c>
      <c r="V19" s="90"/>
      <c r="W19" s="77">
        <v>7977.32919602934</v>
      </c>
      <c r="X19" s="77">
        <v>13979.4915814589</v>
      </c>
      <c r="Y19" s="77">
        <v>17212.0593552959</v>
      </c>
      <c r="Z19" s="77">
        <v>11732.706650001999</v>
      </c>
      <c r="AA19" s="7"/>
      <c r="AB19" s="97" t="s">
        <v>227</v>
      </c>
      <c r="AC19" s="97" t="s">
        <v>317</v>
      </c>
      <c r="AD19" s="97" t="s">
        <v>202</v>
      </c>
      <c r="AE19" s="97" t="s">
        <v>327</v>
      </c>
    </row>
    <row r="20" spans="1:31" ht="15">
      <c r="A20" s="78" t="s">
        <v>169</v>
      </c>
      <c r="B20" s="78" t="s">
        <v>107</v>
      </c>
      <c r="C20" s="77">
        <v>995</v>
      </c>
      <c r="D20" s="77">
        <v>995</v>
      </c>
      <c r="E20" s="77">
        <v>995</v>
      </c>
      <c r="F20" s="77">
        <v>995</v>
      </c>
      <c r="G20" s="90"/>
      <c r="H20" s="77">
        <v>42214.99</v>
      </c>
      <c r="I20" s="77">
        <v>52277.01</v>
      </c>
      <c r="J20" s="77">
        <v>62170</v>
      </c>
      <c r="K20" s="77">
        <v>46023</v>
      </c>
      <c r="L20" s="90"/>
      <c r="M20" s="77">
        <v>165019.37161526599</v>
      </c>
      <c r="N20" s="77">
        <v>144401.34966974301</v>
      </c>
      <c r="O20" s="77">
        <v>152166.64216114301</v>
      </c>
      <c r="P20" s="77">
        <v>122031.088649504</v>
      </c>
      <c r="Q20" s="90"/>
      <c r="R20" s="77">
        <v>24737.98414</v>
      </c>
      <c r="S20" s="77">
        <v>30634.327860000001</v>
      </c>
      <c r="T20" s="77">
        <v>36431.620000000003</v>
      </c>
      <c r="U20" s="77">
        <v>26969.477999999999</v>
      </c>
      <c r="V20" s="90"/>
      <c r="W20" s="77">
        <v>33663.951809514198</v>
      </c>
      <c r="X20" s="77">
        <v>29457.8753326275</v>
      </c>
      <c r="Y20" s="77">
        <v>31041.995000873201</v>
      </c>
      <c r="Z20" s="77">
        <v>24894.3420844988</v>
      </c>
      <c r="AA20" s="7"/>
      <c r="AB20" s="97" t="s">
        <v>228</v>
      </c>
      <c r="AC20" s="97" t="s">
        <v>318</v>
      </c>
      <c r="AD20" s="97" t="s">
        <v>203</v>
      </c>
      <c r="AE20" s="97" t="s">
        <v>329</v>
      </c>
    </row>
    <row r="21" spans="1:31" ht="15">
      <c r="A21" s="78" t="s">
        <v>16</v>
      </c>
      <c r="B21" s="78" t="s">
        <v>107</v>
      </c>
      <c r="C21" s="77">
        <v>181</v>
      </c>
      <c r="D21" s="77">
        <v>181</v>
      </c>
      <c r="E21" s="77">
        <v>181</v>
      </c>
      <c r="F21" s="77">
        <v>181</v>
      </c>
      <c r="G21" s="90"/>
      <c r="H21" s="77">
        <v>33269.99</v>
      </c>
      <c r="I21" s="77">
        <v>54722</v>
      </c>
      <c r="J21" s="77">
        <v>30860</v>
      </c>
      <c r="K21" s="77">
        <v>25703</v>
      </c>
      <c r="L21" s="90"/>
      <c r="M21" s="77">
        <v>246144.69584555301</v>
      </c>
      <c r="N21" s="77">
        <v>251646.649419333</v>
      </c>
      <c r="O21" s="77">
        <v>249153.25950966799</v>
      </c>
      <c r="P21" s="77">
        <v>218998.39667410401</v>
      </c>
      <c r="Q21" s="90"/>
      <c r="R21" s="77">
        <v>19496.21414</v>
      </c>
      <c r="S21" s="77">
        <v>32067.092000000001</v>
      </c>
      <c r="T21" s="77">
        <v>18083.96</v>
      </c>
      <c r="U21" s="77">
        <v>15061.958000000001</v>
      </c>
      <c r="V21" s="90"/>
      <c r="W21" s="77">
        <v>31014.231676539599</v>
      </c>
      <c r="X21" s="77">
        <v>31707.4778268359</v>
      </c>
      <c r="Y21" s="77">
        <v>31393.3106982182</v>
      </c>
      <c r="Z21" s="77">
        <v>27593.797980937001</v>
      </c>
      <c r="AA21" s="7"/>
      <c r="AB21" s="97" t="s">
        <v>229</v>
      </c>
      <c r="AC21" s="97" t="s">
        <v>316</v>
      </c>
      <c r="AD21" s="97" t="s">
        <v>321</v>
      </c>
      <c r="AE21" s="97" t="s">
        <v>330</v>
      </c>
    </row>
    <row r="22" spans="1:31" ht="15">
      <c r="A22" s="78" t="s">
        <v>17</v>
      </c>
      <c r="B22" s="78" t="s">
        <v>107</v>
      </c>
      <c r="C22" s="77">
        <v>367</v>
      </c>
      <c r="D22" s="77">
        <v>367</v>
      </c>
      <c r="E22" s="77">
        <v>367</v>
      </c>
      <c r="F22" s="77">
        <v>367</v>
      </c>
      <c r="G22" s="90"/>
      <c r="H22" s="77">
        <v>14865</v>
      </c>
      <c r="I22" s="77">
        <v>11749.01</v>
      </c>
      <c r="J22" s="77">
        <v>9733.01</v>
      </c>
      <c r="K22" s="77">
        <v>10326</v>
      </c>
      <c r="L22" s="90"/>
      <c r="M22" s="77">
        <v>52062.742454747997</v>
      </c>
      <c r="N22" s="77">
        <v>46877.946962773</v>
      </c>
      <c r="O22" s="77">
        <v>49038.674502554997</v>
      </c>
      <c r="P22" s="77">
        <v>46060.990830042298</v>
      </c>
      <c r="Q22" s="90"/>
      <c r="R22" s="77">
        <v>8710.89</v>
      </c>
      <c r="S22" s="77">
        <v>6884.91986</v>
      </c>
      <c r="T22" s="77">
        <v>5703.5438599999998</v>
      </c>
      <c r="U22" s="77">
        <v>6051.0360000000001</v>
      </c>
      <c r="V22" s="90"/>
      <c r="W22" s="77">
        <v>10620.7994607686</v>
      </c>
      <c r="X22" s="77">
        <v>9563.1011804056998</v>
      </c>
      <c r="Y22" s="77">
        <v>10003.8895985212</v>
      </c>
      <c r="Z22" s="77">
        <v>9396.4421293286305</v>
      </c>
      <c r="AA22" s="7"/>
      <c r="AB22" s="97" t="s">
        <v>230</v>
      </c>
      <c r="AC22" s="97" t="s">
        <v>316</v>
      </c>
      <c r="AD22" s="97" t="s">
        <v>321</v>
      </c>
      <c r="AE22" s="97" t="s">
        <v>325</v>
      </c>
    </row>
    <row r="23" spans="1:31" ht="15">
      <c r="A23" s="78" t="s">
        <v>18</v>
      </c>
      <c r="B23" s="78" t="s">
        <v>107</v>
      </c>
      <c r="C23" s="77">
        <v>861</v>
      </c>
      <c r="D23" s="77">
        <v>861</v>
      </c>
      <c r="E23" s="77">
        <v>861</v>
      </c>
      <c r="F23" s="77">
        <v>861</v>
      </c>
      <c r="G23" s="90"/>
      <c r="H23" s="77">
        <v>51663</v>
      </c>
      <c r="I23" s="77">
        <v>27133</v>
      </c>
      <c r="J23" s="77">
        <v>24838.99</v>
      </c>
      <c r="K23" s="77">
        <v>26709</v>
      </c>
      <c r="L23" s="90"/>
      <c r="M23" s="77">
        <v>213335.92481908601</v>
      </c>
      <c r="N23" s="77">
        <v>163726.58555408701</v>
      </c>
      <c r="O23" s="77">
        <v>171576.81106664799</v>
      </c>
      <c r="P23" s="77">
        <v>142102.26724658001</v>
      </c>
      <c r="Q23" s="90"/>
      <c r="R23" s="77">
        <v>30274.518</v>
      </c>
      <c r="S23" s="77">
        <v>15899.938</v>
      </c>
      <c r="T23" s="77">
        <v>14555.648139999999</v>
      </c>
      <c r="U23" s="77">
        <v>15651.474</v>
      </c>
      <c r="V23" s="90"/>
      <c r="W23" s="77">
        <v>26880.326527204801</v>
      </c>
      <c r="X23" s="77">
        <v>20629.549779814999</v>
      </c>
      <c r="Y23" s="77">
        <v>21618.6781943977</v>
      </c>
      <c r="Z23" s="77">
        <v>17904.885673068999</v>
      </c>
      <c r="AA23" s="7"/>
      <c r="AB23" s="97" t="s">
        <v>231</v>
      </c>
      <c r="AC23" s="97" t="s">
        <v>316</v>
      </c>
      <c r="AD23" s="97" t="s">
        <v>321</v>
      </c>
      <c r="AE23" s="97" t="s">
        <v>330</v>
      </c>
    </row>
    <row r="24" spans="1:31" ht="15">
      <c r="A24" s="78" t="s">
        <v>19</v>
      </c>
      <c r="B24" s="78" t="s">
        <v>107</v>
      </c>
      <c r="C24" s="77">
        <v>402</v>
      </c>
      <c r="D24" s="77">
        <v>402</v>
      </c>
      <c r="E24" s="77">
        <v>402</v>
      </c>
      <c r="F24" s="77">
        <v>402</v>
      </c>
      <c r="G24" s="90"/>
      <c r="H24" s="77">
        <v>12260</v>
      </c>
      <c r="I24" s="77">
        <v>12257.99</v>
      </c>
      <c r="J24" s="77">
        <v>8286.98</v>
      </c>
      <c r="K24" s="77">
        <v>9782</v>
      </c>
      <c r="L24" s="90"/>
      <c r="M24" s="77">
        <v>39667.567593305801</v>
      </c>
      <c r="N24" s="77">
        <v>38405.637955849401</v>
      </c>
      <c r="O24" s="77">
        <v>43783.557037551502</v>
      </c>
      <c r="P24" s="77">
        <v>23534.833380396401</v>
      </c>
      <c r="Q24" s="90"/>
      <c r="R24" s="77">
        <v>7184.36</v>
      </c>
      <c r="S24" s="77">
        <v>7183.1821399999999</v>
      </c>
      <c r="T24" s="77">
        <v>4856.1702800000003</v>
      </c>
      <c r="U24" s="77">
        <v>5732.2520000000004</v>
      </c>
      <c r="V24" s="90"/>
      <c r="W24" s="77">
        <v>4998.1135167565299</v>
      </c>
      <c r="X24" s="77">
        <v>4839.1103824370302</v>
      </c>
      <c r="Y24" s="77">
        <v>5516.7281867314896</v>
      </c>
      <c r="Z24" s="77">
        <v>2965.3890059299501</v>
      </c>
      <c r="AA24" s="7"/>
      <c r="AB24" s="97" t="s">
        <v>232</v>
      </c>
      <c r="AC24" s="97" t="s">
        <v>316</v>
      </c>
      <c r="AD24" s="97" t="s">
        <v>321</v>
      </c>
      <c r="AE24" s="97" t="s">
        <v>330</v>
      </c>
    </row>
    <row r="25" spans="1:31" ht="15">
      <c r="A25" s="78" t="s">
        <v>20</v>
      </c>
      <c r="B25" s="78" t="s">
        <v>107</v>
      </c>
      <c r="C25" s="77">
        <v>366</v>
      </c>
      <c r="D25" s="77">
        <v>366</v>
      </c>
      <c r="E25" s="77">
        <v>366</v>
      </c>
      <c r="F25" s="77">
        <v>366</v>
      </c>
      <c r="G25" s="90"/>
      <c r="H25" s="77">
        <v>11693.4033030188</v>
      </c>
      <c r="I25" s="77">
        <v>7419.7995577454603</v>
      </c>
      <c r="J25" s="77">
        <v>6729.9995988607398</v>
      </c>
      <c r="K25" s="77">
        <v>2887.39982789755</v>
      </c>
      <c r="L25" s="90"/>
      <c r="M25" s="77">
        <v>47664.446792858304</v>
      </c>
      <c r="N25" s="77">
        <v>29679.200000000001</v>
      </c>
      <c r="O25" s="77">
        <v>26920</v>
      </c>
      <c r="P25" s="77">
        <v>54611.472157644399</v>
      </c>
      <c r="Q25" s="90"/>
      <c r="R25" s="77">
        <v>6852.3343355690204</v>
      </c>
      <c r="S25" s="77">
        <v>4348.0025408388401</v>
      </c>
      <c r="T25" s="77">
        <v>3943.7797649323902</v>
      </c>
      <c r="U25" s="77">
        <v>1692.0162991479599</v>
      </c>
      <c r="V25" s="90"/>
      <c r="W25" s="77">
        <v>27931.365820614999</v>
      </c>
      <c r="X25" s="77">
        <v>17392.011200000001</v>
      </c>
      <c r="Y25" s="77">
        <v>15775.12</v>
      </c>
      <c r="Z25" s="77">
        <v>15552.687520159499</v>
      </c>
      <c r="AA25" s="7"/>
      <c r="AB25" s="97" t="s">
        <v>233</v>
      </c>
      <c r="AC25" s="97" t="s">
        <v>318</v>
      </c>
      <c r="AD25" s="97" t="s">
        <v>203</v>
      </c>
      <c r="AE25" s="97" t="s">
        <v>329</v>
      </c>
    </row>
    <row r="26" spans="1:31" ht="15">
      <c r="A26" s="78" t="s">
        <v>21</v>
      </c>
      <c r="B26" s="78" t="s">
        <v>107</v>
      </c>
      <c r="C26" s="77">
        <v>495</v>
      </c>
      <c r="D26" s="77">
        <v>495</v>
      </c>
      <c r="E26" s="77">
        <v>495</v>
      </c>
      <c r="F26" s="77">
        <v>495</v>
      </c>
      <c r="G26" s="90"/>
      <c r="H26" s="77">
        <v>45714.97</v>
      </c>
      <c r="I26" s="77">
        <v>43647.01</v>
      </c>
      <c r="J26" s="77">
        <v>35308</v>
      </c>
      <c r="K26" s="77">
        <v>33254</v>
      </c>
      <c r="L26" s="90"/>
      <c r="M26" s="77">
        <v>187445.85158307699</v>
      </c>
      <c r="N26" s="77">
        <v>142882.14027915601</v>
      </c>
      <c r="O26" s="77">
        <v>148780.15483215099</v>
      </c>
      <c r="P26" s="77">
        <v>142386.984767733</v>
      </c>
      <c r="Q26" s="90"/>
      <c r="R26" s="77">
        <v>26788.972419999998</v>
      </c>
      <c r="S26" s="77">
        <v>25577.147860000001</v>
      </c>
      <c r="T26" s="77">
        <v>20690.488000000001</v>
      </c>
      <c r="U26" s="77">
        <v>19486.844000000001</v>
      </c>
      <c r="V26" s="90"/>
      <c r="W26" s="77">
        <v>38238.953722947801</v>
      </c>
      <c r="X26" s="77">
        <v>29147.956616947798</v>
      </c>
      <c r="Y26" s="77">
        <v>30351.1515857587</v>
      </c>
      <c r="Z26" s="77">
        <v>29046.944892617499</v>
      </c>
      <c r="AA26" s="7"/>
      <c r="AB26" s="97" t="s">
        <v>212</v>
      </c>
      <c r="AC26" s="97" t="s">
        <v>316</v>
      </c>
      <c r="AD26" s="97" t="s">
        <v>321</v>
      </c>
      <c r="AE26" s="97" t="s">
        <v>325</v>
      </c>
    </row>
    <row r="27" spans="1:31" ht="15">
      <c r="A27" s="78" t="s">
        <v>22</v>
      </c>
      <c r="B27" s="78" t="s">
        <v>107</v>
      </c>
      <c r="C27" s="77">
        <v>525</v>
      </c>
      <c r="D27" s="77">
        <v>525</v>
      </c>
      <c r="E27" s="77">
        <v>525</v>
      </c>
      <c r="F27" s="77">
        <v>525</v>
      </c>
      <c r="G27" s="90"/>
      <c r="H27" s="77">
        <v>21067</v>
      </c>
      <c r="I27" s="77">
        <v>18826</v>
      </c>
      <c r="J27" s="77">
        <v>17970</v>
      </c>
      <c r="K27" s="77">
        <v>18717</v>
      </c>
      <c r="L27" s="90"/>
      <c r="M27" s="77">
        <v>102396.74858099699</v>
      </c>
      <c r="N27" s="77">
        <v>64573.077612695102</v>
      </c>
      <c r="O27" s="77">
        <v>81013.547607690096</v>
      </c>
      <c r="P27" s="77">
        <v>65606.442096084094</v>
      </c>
      <c r="Q27" s="90"/>
      <c r="R27" s="77">
        <v>12345.262000000001</v>
      </c>
      <c r="S27" s="77">
        <v>11032.036</v>
      </c>
      <c r="T27" s="77">
        <v>10530.42</v>
      </c>
      <c r="U27" s="77">
        <v>10968.162</v>
      </c>
      <c r="V27" s="90"/>
      <c r="W27" s="77">
        <v>20888.9367105235</v>
      </c>
      <c r="X27" s="77">
        <v>13172.9078329898</v>
      </c>
      <c r="Y27" s="77">
        <v>16526.763711968801</v>
      </c>
      <c r="Z27" s="77">
        <v>13383.714187601199</v>
      </c>
      <c r="AA27" s="7"/>
      <c r="AB27" s="97" t="s">
        <v>234</v>
      </c>
      <c r="AC27" s="97" t="s">
        <v>316</v>
      </c>
      <c r="AD27" s="97" t="s">
        <v>321</v>
      </c>
      <c r="AE27" s="97" t="s">
        <v>330</v>
      </c>
    </row>
    <row r="28" spans="1:31" ht="15">
      <c r="A28" s="78" t="s">
        <v>170</v>
      </c>
      <c r="B28" s="78" t="s">
        <v>107</v>
      </c>
      <c r="C28" s="77">
        <v>998</v>
      </c>
      <c r="D28" s="77">
        <v>998</v>
      </c>
      <c r="E28" s="77">
        <v>998</v>
      </c>
      <c r="F28" s="77">
        <v>998</v>
      </c>
      <c r="G28" s="90"/>
      <c r="H28" s="77">
        <v>0</v>
      </c>
      <c r="I28" s="77">
        <v>36805</v>
      </c>
      <c r="J28" s="77">
        <v>38621</v>
      </c>
      <c r="K28" s="77">
        <v>46646</v>
      </c>
      <c r="L28" s="90"/>
      <c r="M28" s="77">
        <v>0</v>
      </c>
      <c r="N28" s="77">
        <v>0</v>
      </c>
      <c r="O28" s="77">
        <v>110521.99655862201</v>
      </c>
      <c r="P28" s="77">
        <v>73801.010831136504</v>
      </c>
      <c r="Q28" s="90"/>
      <c r="R28" s="77">
        <v>0</v>
      </c>
      <c r="S28" s="77">
        <v>21567.73</v>
      </c>
      <c r="T28" s="77">
        <v>22631.905999999999</v>
      </c>
      <c r="U28" s="77">
        <v>27334.556</v>
      </c>
      <c r="V28" s="90"/>
      <c r="W28" s="77">
        <v>0</v>
      </c>
      <c r="X28" s="77">
        <v>0</v>
      </c>
      <c r="Y28" s="77">
        <v>22546.4872979588</v>
      </c>
      <c r="Z28" s="77">
        <v>15055.4062095518</v>
      </c>
      <c r="AA28" s="7"/>
      <c r="AB28" s="97" t="s">
        <v>235</v>
      </c>
      <c r="AC28" s="97" t="s">
        <v>318</v>
      </c>
      <c r="AD28" s="97" t="s">
        <v>203</v>
      </c>
      <c r="AE28" s="97" t="s">
        <v>329</v>
      </c>
    </row>
    <row r="29" spans="1:31" ht="15">
      <c r="A29" s="78" t="s">
        <v>23</v>
      </c>
      <c r="B29" s="78" t="s">
        <v>107</v>
      </c>
      <c r="C29" s="77">
        <v>417</v>
      </c>
      <c r="D29" s="77">
        <v>417</v>
      </c>
      <c r="E29" s="77">
        <v>417</v>
      </c>
      <c r="F29" s="77">
        <v>417</v>
      </c>
      <c r="G29" s="90"/>
      <c r="H29" s="77">
        <v>21564.02</v>
      </c>
      <c r="I29" s="77">
        <v>21746.98</v>
      </c>
      <c r="J29" s="77">
        <v>18848</v>
      </c>
      <c r="K29" s="77">
        <v>22814</v>
      </c>
      <c r="L29" s="90"/>
      <c r="M29" s="77">
        <v>75780.646810155202</v>
      </c>
      <c r="N29" s="77">
        <v>75474.543953108005</v>
      </c>
      <c r="O29" s="77">
        <v>82810.569947236203</v>
      </c>
      <c r="P29" s="77">
        <v>72027.357046111894</v>
      </c>
      <c r="Q29" s="90"/>
      <c r="R29" s="77">
        <v>12636.515719999999</v>
      </c>
      <c r="S29" s="77">
        <v>12743.73028</v>
      </c>
      <c r="T29" s="77">
        <v>11044.928</v>
      </c>
      <c r="U29" s="77">
        <v>13369.004000000001</v>
      </c>
      <c r="V29" s="90"/>
      <c r="W29" s="77">
        <v>9548.3614980795501</v>
      </c>
      <c r="X29" s="77">
        <v>9509.7925380916095</v>
      </c>
      <c r="Y29" s="77">
        <v>10434.1318133518</v>
      </c>
      <c r="Z29" s="77">
        <v>9075.4469878100899</v>
      </c>
      <c r="AA29" s="7"/>
      <c r="AB29" s="97" t="s">
        <v>236</v>
      </c>
      <c r="AC29" s="97" t="s">
        <v>316</v>
      </c>
      <c r="AD29" s="97" t="s">
        <v>321</v>
      </c>
      <c r="AE29" s="97" t="s">
        <v>325</v>
      </c>
    </row>
    <row r="30" spans="1:31" ht="15">
      <c r="A30" s="78" t="s">
        <v>24</v>
      </c>
      <c r="B30" s="78" t="s">
        <v>107</v>
      </c>
      <c r="C30" s="77">
        <v>520</v>
      </c>
      <c r="D30" s="77">
        <v>520</v>
      </c>
      <c r="E30" s="77">
        <v>520</v>
      </c>
      <c r="F30" s="77">
        <v>520</v>
      </c>
      <c r="G30" s="90"/>
      <c r="H30" s="77">
        <v>12144.99</v>
      </c>
      <c r="I30" s="77">
        <v>11880</v>
      </c>
      <c r="J30" s="77">
        <v>13340.01</v>
      </c>
      <c r="K30" s="77">
        <v>19200</v>
      </c>
      <c r="L30" s="90"/>
      <c r="M30" s="77">
        <v>103429.934308707</v>
      </c>
      <c r="N30" s="77">
        <v>93593.729043549596</v>
      </c>
      <c r="O30" s="77">
        <v>94022.478748605601</v>
      </c>
      <c r="P30" s="77">
        <v>82182.293457029693</v>
      </c>
      <c r="Q30" s="90"/>
      <c r="R30" s="77">
        <v>7116.96414</v>
      </c>
      <c r="S30" s="77">
        <v>6961.68</v>
      </c>
      <c r="T30" s="77">
        <v>7817.24586</v>
      </c>
      <c r="U30" s="77">
        <v>11251.2</v>
      </c>
      <c r="V30" s="90"/>
      <c r="W30" s="77">
        <v>13032.171722897099</v>
      </c>
      <c r="X30" s="77">
        <v>11792.809859487201</v>
      </c>
      <c r="Y30" s="77">
        <v>11846.832322324301</v>
      </c>
      <c r="Z30" s="77">
        <v>10354.9689755857</v>
      </c>
      <c r="AA30" s="7"/>
      <c r="AB30" s="97" t="s">
        <v>237</v>
      </c>
      <c r="AC30" s="97" t="s">
        <v>316</v>
      </c>
      <c r="AD30" s="97" t="s">
        <v>321</v>
      </c>
      <c r="AE30" s="97" t="s">
        <v>325</v>
      </c>
    </row>
    <row r="31" spans="1:31" ht="15">
      <c r="A31" s="78" t="s">
        <v>25</v>
      </c>
      <c r="B31" s="78" t="s">
        <v>107</v>
      </c>
      <c r="C31" s="77">
        <v>301</v>
      </c>
      <c r="D31" s="77">
        <v>301</v>
      </c>
      <c r="E31" s="77">
        <v>301</v>
      </c>
      <c r="F31" s="77">
        <v>301</v>
      </c>
      <c r="G31" s="90"/>
      <c r="H31" s="77">
        <v>21346</v>
      </c>
      <c r="I31" s="77">
        <v>15048.01</v>
      </c>
      <c r="J31" s="77">
        <v>15706.01</v>
      </c>
      <c r="K31" s="77">
        <v>15802</v>
      </c>
      <c r="L31" s="90"/>
      <c r="M31" s="77">
        <v>38912.647425898103</v>
      </c>
      <c r="N31" s="77">
        <v>41965.124944331903</v>
      </c>
      <c r="O31" s="77">
        <v>39613.874365241601</v>
      </c>
      <c r="P31" s="77">
        <v>40283.592947138102</v>
      </c>
      <c r="Q31" s="90"/>
      <c r="R31" s="77">
        <v>12508.755999999999</v>
      </c>
      <c r="S31" s="77">
        <v>8818.1338599999999</v>
      </c>
      <c r="T31" s="77">
        <v>9203.7218599999997</v>
      </c>
      <c r="U31" s="77">
        <v>9259.9719999999998</v>
      </c>
      <c r="V31" s="90"/>
      <c r="W31" s="77">
        <v>7938.1800748832102</v>
      </c>
      <c r="X31" s="77">
        <v>8560.8854886437002</v>
      </c>
      <c r="Y31" s="77">
        <v>8081.23037050929</v>
      </c>
      <c r="Z31" s="77">
        <v>8217.8529612161801</v>
      </c>
      <c r="AA31" s="7"/>
      <c r="AB31" s="97" t="s">
        <v>239</v>
      </c>
      <c r="AC31" s="97" t="s">
        <v>316</v>
      </c>
      <c r="AD31" s="97" t="s">
        <v>321</v>
      </c>
      <c r="AE31" s="97" t="s">
        <v>330</v>
      </c>
    </row>
    <row r="32" spans="1:31" ht="15">
      <c r="A32" s="78" t="s">
        <v>26</v>
      </c>
      <c r="B32" s="78" t="s">
        <v>107</v>
      </c>
      <c r="C32" s="77">
        <v>739</v>
      </c>
      <c r="D32" s="77">
        <v>739</v>
      </c>
      <c r="E32" s="77">
        <v>739</v>
      </c>
      <c r="F32" s="77">
        <v>739</v>
      </c>
      <c r="G32" s="90"/>
      <c r="H32" s="77">
        <v>31777.01</v>
      </c>
      <c r="I32" s="77">
        <v>16869.990000000002</v>
      </c>
      <c r="J32" s="77">
        <v>19867.990000000002</v>
      </c>
      <c r="K32" s="77">
        <v>20010</v>
      </c>
      <c r="L32" s="90"/>
      <c r="M32" s="77">
        <v>30886.106395317001</v>
      </c>
      <c r="N32" s="77">
        <v>74850.982810013302</v>
      </c>
      <c r="O32" s="77">
        <v>102872.732634949</v>
      </c>
      <c r="P32" s="77">
        <v>72201.312347411804</v>
      </c>
      <c r="Q32" s="90"/>
      <c r="R32" s="77">
        <v>18621.327860000001</v>
      </c>
      <c r="S32" s="77">
        <v>9885.8141400000004</v>
      </c>
      <c r="T32" s="77">
        <v>11642.64214</v>
      </c>
      <c r="U32" s="77">
        <v>11725.86</v>
      </c>
      <c r="V32" s="90"/>
      <c r="W32" s="77">
        <v>6300.7657046446602</v>
      </c>
      <c r="X32" s="77">
        <v>15269.6004932427</v>
      </c>
      <c r="Y32" s="77">
        <v>20986.037457529601</v>
      </c>
      <c r="Z32" s="77">
        <v>14729.067718872</v>
      </c>
      <c r="AA32" s="7"/>
      <c r="AB32" s="97" t="s">
        <v>240</v>
      </c>
      <c r="AC32" s="97" t="s">
        <v>319</v>
      </c>
      <c r="AD32" s="97" t="s">
        <v>323</v>
      </c>
      <c r="AE32" s="97" t="s">
        <v>327</v>
      </c>
    </row>
    <row r="33" spans="1:31" ht="15">
      <c r="A33" s="78" t="s">
        <v>27</v>
      </c>
      <c r="B33" s="78" t="s">
        <v>107</v>
      </c>
      <c r="C33" s="77">
        <v>582</v>
      </c>
      <c r="D33" s="77">
        <v>582</v>
      </c>
      <c r="E33" s="77">
        <v>582</v>
      </c>
      <c r="F33" s="77">
        <v>582</v>
      </c>
      <c r="G33" s="90"/>
      <c r="H33" s="77">
        <v>18879.990000000002</v>
      </c>
      <c r="I33" s="77">
        <v>15336</v>
      </c>
      <c r="J33" s="77">
        <v>15490.02</v>
      </c>
      <c r="K33" s="77">
        <v>17556</v>
      </c>
      <c r="L33" s="90"/>
      <c r="M33" s="77">
        <v>0</v>
      </c>
      <c r="N33" s="77">
        <v>0</v>
      </c>
      <c r="O33" s="77">
        <v>0</v>
      </c>
      <c r="P33" s="77">
        <v>0</v>
      </c>
      <c r="Q33" s="90" t="s">
        <v>199</v>
      </c>
      <c r="R33" s="77">
        <v>11063.674139999999</v>
      </c>
      <c r="S33" s="77">
        <v>8986.8960000000006</v>
      </c>
      <c r="T33" s="77">
        <v>9077.1517199999998</v>
      </c>
      <c r="U33" s="77">
        <v>10287.816000000001</v>
      </c>
      <c r="V33" s="90"/>
      <c r="W33" s="77">
        <v>0</v>
      </c>
      <c r="X33" s="77">
        <v>0</v>
      </c>
      <c r="Y33" s="77">
        <v>0</v>
      </c>
      <c r="Z33" s="77">
        <v>0</v>
      </c>
      <c r="AA33" s="7"/>
      <c r="AB33" s="97" t="s">
        <v>241</v>
      </c>
      <c r="AC33" s="97" t="s">
        <v>317</v>
      </c>
      <c r="AD33" s="97" t="s">
        <v>202</v>
      </c>
      <c r="AE33" s="97" t="s">
        <v>326</v>
      </c>
    </row>
    <row r="34" spans="1:31" ht="15">
      <c r="A34" s="78" t="s">
        <v>171</v>
      </c>
      <c r="B34" s="78" t="s">
        <v>109</v>
      </c>
      <c r="C34" s="77">
        <v>323</v>
      </c>
      <c r="D34" s="77">
        <v>323</v>
      </c>
      <c r="E34" s="77">
        <v>323</v>
      </c>
      <c r="F34" s="77">
        <v>323</v>
      </c>
      <c r="G34" s="90"/>
      <c r="H34" s="77">
        <v>10271.01</v>
      </c>
      <c r="I34" s="77">
        <v>30522</v>
      </c>
      <c r="J34" s="77">
        <v>26378</v>
      </c>
      <c r="K34" s="77">
        <v>22778</v>
      </c>
      <c r="L34" s="90"/>
      <c r="M34" s="77">
        <v>68874.558909384403</v>
      </c>
      <c r="N34" s="77">
        <v>62954.772071984102</v>
      </c>
      <c r="O34" s="77">
        <v>64934.184921502398</v>
      </c>
      <c r="P34" s="77">
        <v>45761.396895088998</v>
      </c>
      <c r="Q34" s="90"/>
      <c r="R34" s="77">
        <v>6018.8118599999998</v>
      </c>
      <c r="S34" s="77">
        <v>17885.892</v>
      </c>
      <c r="T34" s="77">
        <v>15457.508</v>
      </c>
      <c r="U34" s="77">
        <v>13347.907999999999</v>
      </c>
      <c r="V34" s="90"/>
      <c r="W34" s="77">
        <v>19631.6867103695</v>
      </c>
      <c r="X34" s="77">
        <v>17944.3379647041</v>
      </c>
      <c r="Y34" s="77">
        <v>18508.540676816501</v>
      </c>
      <c r="Z34" s="77">
        <v>13043.617578084501</v>
      </c>
      <c r="AA34" s="7"/>
      <c r="AB34" s="97" t="s">
        <v>242</v>
      </c>
      <c r="AC34" s="97" t="s">
        <v>317</v>
      </c>
      <c r="AD34" s="97" t="s">
        <v>202</v>
      </c>
      <c r="AE34" s="97" t="s">
        <v>326</v>
      </c>
    </row>
    <row r="35" spans="1:31" ht="15">
      <c r="A35" s="78" t="s">
        <v>28</v>
      </c>
      <c r="B35" s="78" t="s">
        <v>107</v>
      </c>
      <c r="C35" s="77">
        <v>240</v>
      </c>
      <c r="D35" s="77">
        <v>240</v>
      </c>
      <c r="E35" s="77">
        <v>240</v>
      </c>
      <c r="F35" s="77">
        <v>240</v>
      </c>
      <c r="G35" s="90"/>
      <c r="H35" s="77">
        <v>7569.99</v>
      </c>
      <c r="I35" s="77">
        <v>3857</v>
      </c>
      <c r="J35" s="77">
        <v>5434</v>
      </c>
      <c r="K35" s="77">
        <v>5426</v>
      </c>
      <c r="L35" s="90"/>
      <c r="M35" s="77">
        <v>43514.158807899701</v>
      </c>
      <c r="N35" s="77">
        <v>41904.769198627997</v>
      </c>
      <c r="O35" s="77">
        <v>42856.421229828498</v>
      </c>
      <c r="P35" s="77">
        <v>39891.873489428297</v>
      </c>
      <c r="Q35" s="90"/>
      <c r="R35" s="77">
        <v>4436.0141400000002</v>
      </c>
      <c r="S35" s="77">
        <v>2260.2020000000002</v>
      </c>
      <c r="T35" s="77">
        <v>3184.3240000000001</v>
      </c>
      <c r="U35" s="77">
        <v>3179.636</v>
      </c>
      <c r="V35" s="90"/>
      <c r="W35" s="77">
        <v>8876.8883968115406</v>
      </c>
      <c r="X35" s="77">
        <v>8548.5729165201192</v>
      </c>
      <c r="Y35" s="77">
        <v>8742.7099308850102</v>
      </c>
      <c r="Z35" s="77">
        <v>8137.94219184338</v>
      </c>
      <c r="AA35" s="7"/>
      <c r="AB35" s="97" t="s">
        <v>243</v>
      </c>
      <c r="AC35" s="97" t="s">
        <v>317</v>
      </c>
      <c r="AD35" s="97" t="s">
        <v>202</v>
      </c>
      <c r="AE35" s="97" t="s">
        <v>327</v>
      </c>
    </row>
    <row r="36" spans="1:31" ht="15">
      <c r="A36" s="78" t="s">
        <v>29</v>
      </c>
      <c r="B36" s="78" t="s">
        <v>107</v>
      </c>
      <c r="C36" s="77">
        <v>720</v>
      </c>
      <c r="D36" s="77">
        <v>720</v>
      </c>
      <c r="E36" s="77">
        <v>720</v>
      </c>
      <c r="F36" s="77">
        <v>720</v>
      </c>
      <c r="G36" s="90"/>
      <c r="H36" s="77">
        <v>15282.99</v>
      </c>
      <c r="I36" s="77">
        <v>10915.99</v>
      </c>
      <c r="J36" s="77">
        <v>16073</v>
      </c>
      <c r="K36" s="77">
        <v>11691</v>
      </c>
      <c r="L36" s="90"/>
      <c r="M36" s="77">
        <v>150146.52915598301</v>
      </c>
      <c r="N36" s="77">
        <v>167904.615425075</v>
      </c>
      <c r="O36" s="77">
        <v>195219.76740592701</v>
      </c>
      <c r="P36" s="77">
        <v>111264.536118879</v>
      </c>
      <c r="Q36" s="90"/>
      <c r="R36" s="77">
        <v>8955.8321400000004</v>
      </c>
      <c r="S36" s="77">
        <v>6396.7701399999996</v>
      </c>
      <c r="T36" s="77">
        <v>9418.7780000000002</v>
      </c>
      <c r="U36" s="77">
        <v>6850.9260000000004</v>
      </c>
      <c r="V36" s="90"/>
      <c r="W36" s="77">
        <v>30629.891947820499</v>
      </c>
      <c r="X36" s="77">
        <v>34252.541546715402</v>
      </c>
      <c r="Y36" s="77">
        <v>39824.8325508091</v>
      </c>
      <c r="Z36" s="77">
        <v>22697.9653682514</v>
      </c>
      <c r="AA36" s="7"/>
      <c r="AB36" s="97" t="s">
        <v>244</v>
      </c>
      <c r="AC36" s="97" t="s">
        <v>318</v>
      </c>
      <c r="AD36" s="97" t="s">
        <v>203</v>
      </c>
      <c r="AE36" s="97" t="s">
        <v>328</v>
      </c>
    </row>
    <row r="37" spans="1:31" ht="15">
      <c r="A37" s="78" t="s">
        <v>30</v>
      </c>
      <c r="B37" s="78" t="s">
        <v>107</v>
      </c>
      <c r="C37" s="77">
        <v>85</v>
      </c>
      <c r="D37" s="77">
        <v>85</v>
      </c>
      <c r="E37" s="77">
        <v>85</v>
      </c>
      <c r="F37" s="77">
        <v>85</v>
      </c>
      <c r="G37" s="90"/>
      <c r="H37" s="77">
        <v>47673</v>
      </c>
      <c r="I37" s="77">
        <v>36237</v>
      </c>
      <c r="J37" s="77">
        <v>40225</v>
      </c>
      <c r="K37" s="77">
        <v>0</v>
      </c>
      <c r="L37" s="90" t="s">
        <v>199</v>
      </c>
      <c r="M37" s="77">
        <v>111781.05526593501</v>
      </c>
      <c r="N37" s="77">
        <v>114027.38853871</v>
      </c>
      <c r="O37" s="77">
        <v>128610.273706248</v>
      </c>
      <c r="P37" s="77">
        <v>93909.114449330198</v>
      </c>
      <c r="Q37" s="90"/>
      <c r="R37" s="77">
        <v>27936.378000000001</v>
      </c>
      <c r="S37" s="77">
        <v>21234.882000000001</v>
      </c>
      <c r="T37" s="77">
        <v>23571.85</v>
      </c>
      <c r="U37" s="77">
        <v>0</v>
      </c>
      <c r="V37" s="90"/>
      <c r="W37" s="77">
        <v>14084.412963507801</v>
      </c>
      <c r="X37" s="77">
        <v>14367.450955877401</v>
      </c>
      <c r="Y37" s="77">
        <v>16204.894486987199</v>
      </c>
      <c r="Z37" s="77">
        <v>11832.5484206156</v>
      </c>
      <c r="AA37" s="7"/>
      <c r="AB37" s="97" t="s">
        <v>245</v>
      </c>
      <c r="AC37" s="97" t="s">
        <v>316</v>
      </c>
      <c r="AD37" s="97" t="s">
        <v>321</v>
      </c>
      <c r="AE37" s="97" t="s">
        <v>330</v>
      </c>
    </row>
    <row r="38" spans="1:31" ht="15">
      <c r="A38" s="78" t="s">
        <v>31</v>
      </c>
      <c r="B38" s="78" t="s">
        <v>105</v>
      </c>
      <c r="C38" s="77">
        <v>406</v>
      </c>
      <c r="D38" s="77">
        <v>406</v>
      </c>
      <c r="E38" s="77">
        <v>406</v>
      </c>
      <c r="F38" s="77">
        <v>406</v>
      </c>
      <c r="G38" s="90"/>
      <c r="H38" s="77">
        <v>3828</v>
      </c>
      <c r="I38" s="77">
        <v>4305</v>
      </c>
      <c r="J38" s="77">
        <v>4634</v>
      </c>
      <c r="K38" s="77">
        <v>4778</v>
      </c>
      <c r="L38" s="90"/>
      <c r="M38" s="77">
        <v>63333.207016525601</v>
      </c>
      <c r="N38" s="77">
        <v>54861.571831924099</v>
      </c>
      <c r="O38" s="77">
        <v>59948.843973763796</v>
      </c>
      <c r="P38" s="77">
        <v>63442.137112164899</v>
      </c>
      <c r="Q38" s="90"/>
      <c r="R38" s="77">
        <v>2243.2080000000001</v>
      </c>
      <c r="S38" s="77">
        <v>2522.73</v>
      </c>
      <c r="T38" s="77">
        <v>2715.5239999999999</v>
      </c>
      <c r="U38" s="77">
        <v>2799.9079999999999</v>
      </c>
      <c r="V38" s="90"/>
      <c r="W38" s="77">
        <v>12919.974231371199</v>
      </c>
      <c r="X38" s="77">
        <v>11191.760653712499</v>
      </c>
      <c r="Y38" s="77">
        <v>12229.5641706478</v>
      </c>
      <c r="Z38" s="77">
        <v>12942.195970881599</v>
      </c>
      <c r="AA38" s="7"/>
      <c r="AB38" s="97" t="s">
        <v>246</v>
      </c>
      <c r="AC38" s="97" t="s">
        <v>316</v>
      </c>
      <c r="AD38" s="97" t="s">
        <v>321</v>
      </c>
      <c r="AE38" s="97" t="s">
        <v>330</v>
      </c>
    </row>
    <row r="39" spans="1:31" ht="15">
      <c r="A39" s="78" t="s">
        <v>32</v>
      </c>
      <c r="B39" s="78" t="s">
        <v>105</v>
      </c>
      <c r="C39" s="77">
        <v>291</v>
      </c>
      <c r="D39" s="77">
        <v>291</v>
      </c>
      <c r="E39" s="77">
        <v>291</v>
      </c>
      <c r="F39" s="77">
        <v>291</v>
      </c>
      <c r="G39" s="90"/>
      <c r="H39" s="77">
        <v>3629.9997836351399</v>
      </c>
      <c r="I39" s="77">
        <v>7088.3995774984396</v>
      </c>
      <c r="J39" s="77">
        <v>5001.5997018814096</v>
      </c>
      <c r="K39" s="77">
        <v>4974.1997035145796</v>
      </c>
      <c r="L39" s="90"/>
      <c r="M39" s="77">
        <v>14737.3332691055</v>
      </c>
      <c r="N39" s="77">
        <v>30889.320785671302</v>
      </c>
      <c r="O39" s="77">
        <v>20357.794956699101</v>
      </c>
      <c r="P39" s="77">
        <v>19822.451311107801</v>
      </c>
      <c r="Q39" s="90"/>
      <c r="R39" s="77">
        <v>2127.1798732101902</v>
      </c>
      <c r="S39" s="77">
        <v>4153.8021524140804</v>
      </c>
      <c r="T39" s="77">
        <v>2930.9374253025098</v>
      </c>
      <c r="U39" s="77">
        <v>2914.8810262595398</v>
      </c>
      <c r="V39" s="90"/>
      <c r="W39" s="77">
        <v>8636.0772956958008</v>
      </c>
      <c r="X39" s="77">
        <v>18101.141980403401</v>
      </c>
      <c r="Y39" s="77">
        <v>11929.667844625699</v>
      </c>
      <c r="Z39" s="77">
        <v>11615.956468309099</v>
      </c>
      <c r="AA39" s="7"/>
      <c r="AB39" s="97" t="s">
        <v>247</v>
      </c>
      <c r="AC39" s="97" t="s">
        <v>317</v>
      </c>
      <c r="AD39" s="97" t="s">
        <v>202</v>
      </c>
      <c r="AE39" s="97" t="s">
        <v>326</v>
      </c>
    </row>
    <row r="40" spans="1:31" ht="15">
      <c r="A40" s="78" t="s">
        <v>33</v>
      </c>
      <c r="B40" s="78" t="s">
        <v>107</v>
      </c>
      <c r="C40" s="77">
        <v>534</v>
      </c>
      <c r="D40" s="77">
        <v>534</v>
      </c>
      <c r="E40" s="77">
        <v>534</v>
      </c>
      <c r="F40" s="77">
        <v>534</v>
      </c>
      <c r="G40" s="90"/>
      <c r="H40" s="77">
        <v>46961.01</v>
      </c>
      <c r="I40" s="77">
        <v>40877.99</v>
      </c>
      <c r="J40" s="77">
        <v>36038</v>
      </c>
      <c r="K40" s="77">
        <v>37832</v>
      </c>
      <c r="L40" s="90"/>
      <c r="M40" s="77">
        <v>52556.788989706598</v>
      </c>
      <c r="N40" s="77">
        <v>56310.126215944299</v>
      </c>
      <c r="O40" s="77">
        <v>58310.528185254603</v>
      </c>
      <c r="P40" s="77">
        <v>50398.3636884765</v>
      </c>
      <c r="Q40" s="90"/>
      <c r="R40" s="77">
        <v>27519.151860000002</v>
      </c>
      <c r="S40" s="77">
        <v>23954.502140000001</v>
      </c>
      <c r="T40" s="77">
        <v>21118.268</v>
      </c>
      <c r="U40" s="77">
        <v>22169.552</v>
      </c>
      <c r="V40" s="90"/>
      <c r="W40" s="77">
        <v>6622.1554127030404</v>
      </c>
      <c r="X40" s="77">
        <v>7095.07590320898</v>
      </c>
      <c r="Y40" s="77">
        <v>7347.1265513420803</v>
      </c>
      <c r="Z40" s="77">
        <v>6350.1938247480402</v>
      </c>
      <c r="AA40" s="7"/>
      <c r="AB40" s="97" t="s">
        <v>248</v>
      </c>
      <c r="AC40" s="97" t="s">
        <v>316</v>
      </c>
      <c r="AD40" s="97" t="s">
        <v>321</v>
      </c>
      <c r="AE40" s="97" t="s">
        <v>325</v>
      </c>
    </row>
    <row r="41" spans="1:31" ht="15">
      <c r="A41" s="78" t="s">
        <v>34</v>
      </c>
      <c r="B41" s="78" t="s">
        <v>105</v>
      </c>
      <c r="C41" s="77">
        <v>286</v>
      </c>
      <c r="D41" s="77">
        <v>286</v>
      </c>
      <c r="E41" s="77">
        <v>286</v>
      </c>
      <c r="F41" s="77">
        <v>286</v>
      </c>
      <c r="G41" s="90"/>
      <c r="H41" s="77">
        <v>8435</v>
      </c>
      <c r="I41" s="77">
        <v>8340</v>
      </c>
      <c r="J41" s="77">
        <v>8348</v>
      </c>
      <c r="K41" s="77">
        <v>12956</v>
      </c>
      <c r="L41" s="90"/>
      <c r="M41" s="77">
        <v>30192.405088410502</v>
      </c>
      <c r="N41" s="77">
        <v>22643.0137937953</v>
      </c>
      <c r="O41" s="77">
        <v>28998.965056718102</v>
      </c>
      <c r="P41" s="77">
        <v>21079.480969951099</v>
      </c>
      <c r="Q41" s="90"/>
      <c r="R41" s="77">
        <v>4942.91</v>
      </c>
      <c r="S41" s="77">
        <v>4887.24</v>
      </c>
      <c r="T41" s="77">
        <v>4891.9279999999999</v>
      </c>
      <c r="U41" s="77">
        <v>7592.2160000000003</v>
      </c>
      <c r="V41" s="90"/>
      <c r="W41" s="77">
        <v>6159.2506380357299</v>
      </c>
      <c r="X41" s="77">
        <v>4619.1748139342499</v>
      </c>
      <c r="Y41" s="77">
        <v>5915.7888715704803</v>
      </c>
      <c r="Z41" s="77">
        <v>4300.2141178700203</v>
      </c>
      <c r="AA41" s="7"/>
      <c r="AB41" s="97" t="s">
        <v>249</v>
      </c>
      <c r="AC41" s="97" t="s">
        <v>317</v>
      </c>
      <c r="AD41" s="97" t="s">
        <v>202</v>
      </c>
      <c r="AE41" s="97" t="s">
        <v>327</v>
      </c>
    </row>
    <row r="42" spans="1:31" ht="15">
      <c r="A42" s="78" t="s">
        <v>35</v>
      </c>
      <c r="B42" s="78" t="s">
        <v>110</v>
      </c>
      <c r="C42" s="77">
        <v>4088</v>
      </c>
      <c r="D42" s="77">
        <v>4088</v>
      </c>
      <c r="E42" s="77">
        <v>4088</v>
      </c>
      <c r="F42" s="77">
        <v>4088</v>
      </c>
      <c r="G42" s="90"/>
      <c r="H42" s="77">
        <v>788</v>
      </c>
      <c r="I42" s="77">
        <v>2162.0100000000002</v>
      </c>
      <c r="J42" s="77">
        <v>2501.9899999999998</v>
      </c>
      <c r="K42" s="77">
        <v>1349</v>
      </c>
      <c r="L42" s="90" t="s">
        <v>199</v>
      </c>
      <c r="M42" s="77">
        <v>0</v>
      </c>
      <c r="N42" s="77">
        <v>0</v>
      </c>
      <c r="O42" s="77">
        <v>0</v>
      </c>
      <c r="P42" s="77">
        <v>0</v>
      </c>
      <c r="Q42" s="90"/>
      <c r="R42" s="77">
        <v>461.76799999999997</v>
      </c>
      <c r="S42" s="77">
        <v>1266.93786</v>
      </c>
      <c r="T42" s="77">
        <v>1466.16614</v>
      </c>
      <c r="U42" s="77">
        <v>790.51400000000001</v>
      </c>
      <c r="V42" s="90"/>
      <c r="W42" s="77">
        <v>0</v>
      </c>
      <c r="X42" s="77">
        <v>0</v>
      </c>
      <c r="Y42" s="77">
        <v>0</v>
      </c>
      <c r="Z42" s="77">
        <v>0</v>
      </c>
      <c r="AA42" s="7"/>
      <c r="AB42" s="97" t="s">
        <v>250</v>
      </c>
      <c r="AC42" s="97" t="s">
        <v>317</v>
      </c>
      <c r="AD42" s="97" t="s">
        <v>202</v>
      </c>
      <c r="AE42" s="97" t="s">
        <v>327</v>
      </c>
    </row>
    <row r="43" spans="1:31" ht="15">
      <c r="A43" s="78" t="s">
        <v>36</v>
      </c>
      <c r="B43" s="78" t="s">
        <v>106</v>
      </c>
      <c r="C43" s="77">
        <v>11453</v>
      </c>
      <c r="D43" s="77">
        <v>11453</v>
      </c>
      <c r="E43" s="77">
        <v>11453</v>
      </c>
      <c r="F43" s="77">
        <v>12627</v>
      </c>
      <c r="G43" s="90"/>
      <c r="H43" s="77">
        <v>449541.01</v>
      </c>
      <c r="I43" s="77">
        <v>444050.98</v>
      </c>
      <c r="J43" s="77">
        <v>462159</v>
      </c>
      <c r="K43" s="77">
        <f>437832</f>
        <v>437832</v>
      </c>
      <c r="L43" s="90"/>
      <c r="M43" s="77">
        <v>2458529.1764114602</v>
      </c>
      <c r="N43" s="77">
        <v>2413853.6812963402</v>
      </c>
      <c r="O43" s="77">
        <v>2679523.3172993399</v>
      </c>
      <c r="P43" s="77">
        <v>2302337.8562058099</v>
      </c>
      <c r="Q43" s="90"/>
      <c r="R43" s="77">
        <v>263431.03185999999</v>
      </c>
      <c r="S43" s="77">
        <v>260213.87427999999</v>
      </c>
      <c r="T43" s="77">
        <v>270825.174</v>
      </c>
      <c r="U43" s="77">
        <v>256569.552</v>
      </c>
      <c r="V43" s="90"/>
      <c r="W43" s="77">
        <v>274003.21014285402</v>
      </c>
      <c r="X43" s="77">
        <v>255197.02292928199</v>
      </c>
      <c r="Y43" s="77">
        <v>304765.37073673902</v>
      </c>
      <c r="Z43" s="77">
        <v>296021.68425889302</v>
      </c>
      <c r="AA43" s="7"/>
      <c r="AB43" s="97" t="s">
        <v>250</v>
      </c>
      <c r="AC43" s="97" t="s">
        <v>317</v>
      </c>
      <c r="AD43" s="97" t="s">
        <v>202</v>
      </c>
      <c r="AE43" s="97" t="s">
        <v>327</v>
      </c>
    </row>
    <row r="44" spans="1:31" ht="15">
      <c r="A44" s="78" t="s">
        <v>37</v>
      </c>
      <c r="B44" s="78" t="s">
        <v>109</v>
      </c>
      <c r="C44" s="77">
        <v>135</v>
      </c>
      <c r="D44" s="77">
        <v>135</v>
      </c>
      <c r="E44" s="77">
        <v>135</v>
      </c>
      <c r="F44" s="77">
        <v>135</v>
      </c>
      <c r="G44" s="90"/>
      <c r="H44" s="77">
        <v>3928.01</v>
      </c>
      <c r="I44" s="77">
        <v>4684.01</v>
      </c>
      <c r="J44" s="77">
        <v>4825.9799999999996</v>
      </c>
      <c r="K44" s="77">
        <v>5011</v>
      </c>
      <c r="L44" s="90"/>
      <c r="M44" s="77">
        <v>37889.166930753898</v>
      </c>
      <c r="N44" s="77">
        <v>31372</v>
      </c>
      <c r="O44" s="77">
        <v>34562</v>
      </c>
      <c r="P44" s="77">
        <v>8125.9233823097502</v>
      </c>
      <c r="Q44" s="90"/>
      <c r="R44" s="77">
        <v>2301.8138600000002</v>
      </c>
      <c r="S44" s="77">
        <v>2744.8298599999998</v>
      </c>
      <c r="T44" s="77">
        <v>2828.0242800000001</v>
      </c>
      <c r="U44" s="77">
        <v>2936.4459999999999</v>
      </c>
      <c r="V44" s="90"/>
      <c r="W44" s="77">
        <v>7729.3900538737998</v>
      </c>
      <c r="X44" s="77">
        <v>6399.8879999999999</v>
      </c>
      <c r="Y44" s="77">
        <v>7050.6480000000001</v>
      </c>
      <c r="Z44" s="77">
        <v>1657.68836999119</v>
      </c>
      <c r="AA44" s="7"/>
      <c r="AB44" s="97" t="s">
        <v>37</v>
      </c>
      <c r="AC44" s="97" t="s">
        <v>317</v>
      </c>
      <c r="AD44" s="97" t="s">
        <v>202</v>
      </c>
      <c r="AE44" s="97" t="s">
        <v>326</v>
      </c>
    </row>
    <row r="45" spans="1:31" ht="15">
      <c r="A45" s="78" t="s">
        <v>172</v>
      </c>
      <c r="B45" s="78" t="s">
        <v>105</v>
      </c>
      <c r="C45" s="77">
        <v>467</v>
      </c>
      <c r="D45" s="77">
        <v>467</v>
      </c>
      <c r="E45" s="77">
        <v>467</v>
      </c>
      <c r="F45" s="77">
        <v>467</v>
      </c>
      <c r="G45" s="90"/>
      <c r="H45" s="77">
        <v>33977.01</v>
      </c>
      <c r="I45" s="77">
        <v>31921.01</v>
      </c>
      <c r="J45" s="77">
        <v>41953</v>
      </c>
      <c r="K45" s="77">
        <v>41893</v>
      </c>
      <c r="L45" s="90"/>
      <c r="M45" s="77">
        <v>36740.811262909403</v>
      </c>
      <c r="N45" s="77">
        <v>35080.304356603898</v>
      </c>
      <c r="O45" s="77">
        <v>42695.170977558701</v>
      </c>
      <c r="P45" s="77">
        <v>23065.3853081782</v>
      </c>
      <c r="Q45" s="90"/>
      <c r="R45" s="77">
        <v>19910.527859999998</v>
      </c>
      <c r="S45" s="77">
        <v>18705.711859999999</v>
      </c>
      <c r="T45" s="77">
        <v>24584.457999999999</v>
      </c>
      <c r="U45" s="77">
        <v>24549.297999999999</v>
      </c>
      <c r="V45" s="90"/>
      <c r="W45" s="77">
        <v>7495.1254976335103</v>
      </c>
      <c r="X45" s="77">
        <v>7156.3820887472002</v>
      </c>
      <c r="Y45" s="77">
        <v>8709.8148794219796</v>
      </c>
      <c r="Z45" s="77">
        <v>4705.3386028683599</v>
      </c>
      <c r="AA45" s="7"/>
      <c r="AB45" s="97" t="s">
        <v>251</v>
      </c>
      <c r="AC45" s="97" t="s">
        <v>204</v>
      </c>
      <c r="AD45" s="97" t="s">
        <v>204</v>
      </c>
      <c r="AE45" s="97" t="s">
        <v>325</v>
      </c>
    </row>
    <row r="46" spans="1:31" ht="15">
      <c r="A46" s="78" t="s">
        <v>173</v>
      </c>
      <c r="B46" s="78" t="s">
        <v>105</v>
      </c>
      <c r="C46" s="77">
        <v>875</v>
      </c>
      <c r="D46" s="77">
        <v>875</v>
      </c>
      <c r="E46" s="77">
        <v>875</v>
      </c>
      <c r="F46" s="77">
        <v>875</v>
      </c>
      <c r="G46" s="90"/>
      <c r="H46" s="77">
        <v>8685</v>
      </c>
      <c r="I46" s="77">
        <v>8652</v>
      </c>
      <c r="J46" s="77">
        <v>9741</v>
      </c>
      <c r="K46" s="77">
        <v>10976</v>
      </c>
      <c r="L46" s="90"/>
      <c r="M46" s="77">
        <v>0</v>
      </c>
      <c r="N46" s="77">
        <v>0</v>
      </c>
      <c r="O46" s="77">
        <v>0</v>
      </c>
      <c r="P46" s="77">
        <v>0</v>
      </c>
      <c r="Q46" s="90"/>
      <c r="R46" s="77">
        <v>5089.41</v>
      </c>
      <c r="S46" s="77">
        <v>5070.0720000000001</v>
      </c>
      <c r="T46" s="77">
        <v>5708.2259999999997</v>
      </c>
      <c r="U46" s="77">
        <v>6431.9359999999997</v>
      </c>
      <c r="V46" s="90"/>
      <c r="W46" s="77">
        <v>0</v>
      </c>
      <c r="X46" s="77">
        <v>0</v>
      </c>
      <c r="Y46" s="77">
        <v>0</v>
      </c>
      <c r="Z46" s="77">
        <v>0</v>
      </c>
      <c r="AA46" s="7"/>
      <c r="AB46" s="97" t="s">
        <v>252</v>
      </c>
      <c r="AC46" s="97" t="s">
        <v>318</v>
      </c>
      <c r="AD46" s="97" t="s">
        <v>203</v>
      </c>
      <c r="AE46" s="97" t="s">
        <v>328</v>
      </c>
    </row>
    <row r="47" spans="1:31" ht="15">
      <c r="A47" s="78" t="s">
        <v>38</v>
      </c>
      <c r="B47" s="78" t="s">
        <v>108</v>
      </c>
      <c r="C47" s="77">
        <v>77</v>
      </c>
      <c r="D47" s="77">
        <v>77</v>
      </c>
      <c r="E47" s="77">
        <v>77</v>
      </c>
      <c r="F47" s="77">
        <v>77</v>
      </c>
      <c r="G47" s="90"/>
      <c r="H47" s="77">
        <v>15174</v>
      </c>
      <c r="I47" s="77">
        <v>11619</v>
      </c>
      <c r="J47" s="77">
        <v>34525</v>
      </c>
      <c r="K47" s="77">
        <v>37541</v>
      </c>
      <c r="L47" s="90"/>
      <c r="M47" s="77">
        <v>0</v>
      </c>
      <c r="N47" s="77">
        <v>0</v>
      </c>
      <c r="O47" s="77">
        <v>0</v>
      </c>
      <c r="P47" s="77">
        <v>0</v>
      </c>
      <c r="Q47" s="90"/>
      <c r="R47" s="77">
        <v>8891.9639999999999</v>
      </c>
      <c r="S47" s="77">
        <v>6808.7340000000004</v>
      </c>
      <c r="T47" s="77">
        <v>20231.650000000001</v>
      </c>
      <c r="U47" s="77">
        <v>21999.026000000002</v>
      </c>
      <c r="V47" s="90"/>
      <c r="W47" s="77">
        <v>0</v>
      </c>
      <c r="X47" s="77">
        <v>0</v>
      </c>
      <c r="Y47" s="77">
        <v>0</v>
      </c>
      <c r="Z47" s="77">
        <v>0</v>
      </c>
      <c r="AA47" s="7"/>
      <c r="AB47" s="97" t="s">
        <v>112</v>
      </c>
      <c r="AC47" s="97" t="s">
        <v>318</v>
      </c>
      <c r="AD47" s="97" t="s">
        <v>203</v>
      </c>
      <c r="AE47" s="97" t="s">
        <v>329</v>
      </c>
    </row>
    <row r="48" spans="1:31" ht="15">
      <c r="A48" s="78" t="s">
        <v>39</v>
      </c>
      <c r="B48" s="78" t="s">
        <v>105</v>
      </c>
      <c r="C48" s="77">
        <v>983</v>
      </c>
      <c r="D48" s="77">
        <v>983</v>
      </c>
      <c r="E48" s="77">
        <v>983</v>
      </c>
      <c r="F48" s="77">
        <v>983</v>
      </c>
      <c r="G48" s="90"/>
      <c r="H48" s="77">
        <v>47125.02</v>
      </c>
      <c r="I48" s="77">
        <v>44090.99</v>
      </c>
      <c r="J48" s="77">
        <v>45920.98</v>
      </c>
      <c r="K48" s="77">
        <v>38241</v>
      </c>
      <c r="L48" s="90"/>
      <c r="M48" s="77">
        <v>121954.722540344</v>
      </c>
      <c r="N48" s="77">
        <v>115662.998257696</v>
      </c>
      <c r="O48" s="77">
        <v>115316.32982807299</v>
      </c>
      <c r="P48" s="77">
        <v>0</v>
      </c>
      <c r="Q48" s="90" t="s">
        <v>200</v>
      </c>
      <c r="R48" s="77">
        <v>27615.261719999999</v>
      </c>
      <c r="S48" s="77">
        <v>25837.32014</v>
      </c>
      <c r="T48" s="77">
        <v>26909.69428</v>
      </c>
      <c r="U48" s="77">
        <v>22409.225999999999</v>
      </c>
      <c r="V48" s="90"/>
      <c r="W48" s="77">
        <v>24878.763398230101</v>
      </c>
      <c r="X48" s="77">
        <v>23595.2516445701</v>
      </c>
      <c r="Y48" s="77">
        <v>23524.531284926801</v>
      </c>
      <c r="Z48" s="77">
        <v>0</v>
      </c>
      <c r="AA48" s="7"/>
      <c r="AB48" s="97" t="s">
        <v>253</v>
      </c>
      <c r="AC48" s="97" t="s">
        <v>318</v>
      </c>
      <c r="AD48" s="97" t="s">
        <v>203</v>
      </c>
      <c r="AE48" s="97" t="s">
        <v>328</v>
      </c>
    </row>
    <row r="49" spans="1:31" ht="15">
      <c r="A49" s="78" t="s">
        <v>40</v>
      </c>
      <c r="B49" s="78" t="s">
        <v>107</v>
      </c>
      <c r="C49" s="77">
        <v>535</v>
      </c>
      <c r="D49" s="77">
        <v>527</v>
      </c>
      <c r="E49" s="77">
        <v>527</v>
      </c>
      <c r="F49" s="77">
        <v>840</v>
      </c>
      <c r="G49" s="90"/>
      <c r="H49" s="77">
        <v>41396</v>
      </c>
      <c r="I49" s="77">
        <v>59593.99</v>
      </c>
      <c r="J49" s="77">
        <v>66207</v>
      </c>
      <c r="K49" s="77">
        <v>72398</v>
      </c>
      <c r="L49" s="90"/>
      <c r="M49" s="77">
        <v>71889.167926799506</v>
      </c>
      <c r="N49" s="77">
        <v>72678.065161799706</v>
      </c>
      <c r="O49" s="77">
        <v>58282.364700196798</v>
      </c>
      <c r="P49" s="77">
        <v>75714.704810934403</v>
      </c>
      <c r="Q49" s="90"/>
      <c r="R49" s="77">
        <v>24258.056</v>
      </c>
      <c r="S49" s="77">
        <v>34922.078139999998</v>
      </c>
      <c r="T49" s="77">
        <v>38797.302000000003</v>
      </c>
      <c r="U49" s="77">
        <v>42425.228000000003</v>
      </c>
      <c r="V49" s="90"/>
      <c r="W49" s="77">
        <v>14665.3902570671</v>
      </c>
      <c r="X49" s="77">
        <v>14826.325293007099</v>
      </c>
      <c r="Y49" s="77">
        <v>11889.602398840099</v>
      </c>
      <c r="Z49" s="77">
        <v>15445.7997814306</v>
      </c>
      <c r="AA49" s="7"/>
      <c r="AB49" s="97" t="s">
        <v>238</v>
      </c>
      <c r="AC49" s="97" t="s">
        <v>318</v>
      </c>
      <c r="AD49" s="97" t="s">
        <v>203</v>
      </c>
      <c r="AE49" s="97" t="s">
        <v>329</v>
      </c>
    </row>
    <row r="50" spans="1:31" ht="15">
      <c r="A50" s="78" t="s">
        <v>41</v>
      </c>
      <c r="B50" s="78" t="s">
        <v>106</v>
      </c>
      <c r="C50" s="77">
        <v>9360</v>
      </c>
      <c r="D50" s="77">
        <v>9360</v>
      </c>
      <c r="E50" s="77">
        <v>9360</v>
      </c>
      <c r="F50" s="77">
        <v>9360</v>
      </c>
      <c r="G50" s="90"/>
      <c r="H50" s="77">
        <v>344894</v>
      </c>
      <c r="I50" s="77">
        <v>342989</v>
      </c>
      <c r="J50" s="77">
        <v>342989</v>
      </c>
      <c r="K50" s="77">
        <v>372443</v>
      </c>
      <c r="L50" s="90"/>
      <c r="M50" s="77">
        <v>1597203.8974784999</v>
      </c>
      <c r="N50" s="77">
        <v>1453527.6025680499</v>
      </c>
      <c r="O50" s="77">
        <v>1366243.8734388701</v>
      </c>
      <c r="P50" s="77">
        <v>1056631.8350144899</v>
      </c>
      <c r="Q50" s="90"/>
      <c r="R50" s="77">
        <v>202107.88399999999</v>
      </c>
      <c r="S50" s="77">
        <v>200991.554</v>
      </c>
      <c r="T50" s="77">
        <v>200991.554</v>
      </c>
      <c r="U50" s="77">
        <v>218251.598</v>
      </c>
      <c r="V50" s="90"/>
      <c r="W50" s="77">
        <v>325829.59508561401</v>
      </c>
      <c r="X50" s="77">
        <v>296519.630923883</v>
      </c>
      <c r="Y50" s="77">
        <v>278713.75018153002</v>
      </c>
      <c r="Z50" s="77">
        <v>215552.894342955</v>
      </c>
      <c r="AA50" s="7"/>
      <c r="AB50" s="97" t="s">
        <v>254</v>
      </c>
      <c r="AC50" s="97" t="s">
        <v>318</v>
      </c>
      <c r="AD50" s="97" t="s">
        <v>203</v>
      </c>
      <c r="AE50" s="97" t="s">
        <v>329</v>
      </c>
    </row>
    <row r="51" spans="1:31" ht="15">
      <c r="A51" s="78" t="s">
        <v>42</v>
      </c>
      <c r="B51" s="78" t="s">
        <v>106</v>
      </c>
      <c r="C51" s="77">
        <v>598</v>
      </c>
      <c r="D51" s="77">
        <v>598</v>
      </c>
      <c r="E51" s="77">
        <v>598</v>
      </c>
      <c r="F51" s="77">
        <v>598</v>
      </c>
      <c r="G51" s="90"/>
      <c r="H51" s="77">
        <v>15974.99</v>
      </c>
      <c r="I51" s="77">
        <v>17691</v>
      </c>
      <c r="J51" s="77">
        <v>17229</v>
      </c>
      <c r="K51" s="77">
        <v>19050</v>
      </c>
      <c r="L51" s="90"/>
      <c r="M51" s="77">
        <v>72664.469804484601</v>
      </c>
      <c r="N51" s="77">
        <v>70483.975693682005</v>
      </c>
      <c r="O51" s="77">
        <v>76714.565674709098</v>
      </c>
      <c r="P51" s="77">
        <v>63144.194011873202</v>
      </c>
      <c r="Q51" s="90"/>
      <c r="R51" s="77">
        <v>9361.3441399999992</v>
      </c>
      <c r="S51" s="77">
        <v>10366.925999999999</v>
      </c>
      <c r="T51" s="77">
        <v>10096.194</v>
      </c>
      <c r="U51" s="77">
        <v>11163.3</v>
      </c>
      <c r="V51" s="90"/>
      <c r="W51" s="77">
        <v>14823.5518401149</v>
      </c>
      <c r="X51" s="77">
        <v>14378.731041511101</v>
      </c>
      <c r="Y51" s="77">
        <v>15649.771397640699</v>
      </c>
      <c r="Z51" s="77">
        <v>12881.4155784221</v>
      </c>
      <c r="AA51" s="7"/>
      <c r="AB51" s="97" t="s">
        <v>255</v>
      </c>
      <c r="AC51" s="97" t="s">
        <v>317</v>
      </c>
      <c r="AD51" s="97" t="s">
        <v>202</v>
      </c>
      <c r="AE51" s="97" t="s">
        <v>326</v>
      </c>
    </row>
    <row r="52" spans="1:31" ht="15">
      <c r="A52" s="78" t="s">
        <v>174</v>
      </c>
      <c r="B52" s="78" t="s">
        <v>111</v>
      </c>
      <c r="C52" s="77">
        <v>462</v>
      </c>
      <c r="D52" s="77">
        <v>462</v>
      </c>
      <c r="E52" s="77">
        <v>462</v>
      </c>
      <c r="F52" s="77">
        <v>462</v>
      </c>
      <c r="G52" s="90"/>
      <c r="H52" s="77">
        <v>7855.99</v>
      </c>
      <c r="I52" s="77">
        <v>13366.02</v>
      </c>
      <c r="J52" s="77">
        <v>8389.99</v>
      </c>
      <c r="K52" s="77">
        <v>10301</v>
      </c>
      <c r="L52" s="90"/>
      <c r="M52" s="77">
        <v>0</v>
      </c>
      <c r="N52" s="77">
        <v>0</v>
      </c>
      <c r="O52" s="77">
        <v>0</v>
      </c>
      <c r="P52" s="77">
        <v>0</v>
      </c>
      <c r="Q52" s="90"/>
      <c r="R52" s="77">
        <v>4603.6101399999998</v>
      </c>
      <c r="S52" s="77">
        <v>7832.4877200000001</v>
      </c>
      <c r="T52" s="77">
        <v>4916.5341399999998</v>
      </c>
      <c r="U52" s="77">
        <v>6036.3860000000004</v>
      </c>
      <c r="V52" s="90"/>
      <c r="W52" s="77">
        <v>0</v>
      </c>
      <c r="X52" s="77">
        <v>0</v>
      </c>
      <c r="Y52" s="77">
        <v>0</v>
      </c>
      <c r="Z52" s="77">
        <v>0</v>
      </c>
      <c r="AA52" s="7"/>
      <c r="AB52" s="97" t="s">
        <v>256</v>
      </c>
      <c r="AC52" s="97" t="s">
        <v>317</v>
      </c>
      <c r="AD52" s="97" t="s">
        <v>202</v>
      </c>
      <c r="AE52" s="97" t="s">
        <v>326</v>
      </c>
    </row>
    <row r="53" spans="1:31" ht="15">
      <c r="A53" s="78" t="s">
        <v>43</v>
      </c>
      <c r="B53" s="78" t="s">
        <v>107</v>
      </c>
      <c r="C53" s="77">
        <v>243</v>
      </c>
      <c r="D53" s="77">
        <v>243</v>
      </c>
      <c r="E53" s="77">
        <v>243</v>
      </c>
      <c r="F53" s="77">
        <v>243</v>
      </c>
      <c r="G53" s="90"/>
      <c r="H53" s="77">
        <v>8621</v>
      </c>
      <c r="I53" s="77">
        <v>7507</v>
      </c>
      <c r="J53" s="77">
        <v>7486.98</v>
      </c>
      <c r="K53" s="77">
        <v>7475</v>
      </c>
      <c r="L53" s="90"/>
      <c r="M53" s="77">
        <v>54524.8903137979</v>
      </c>
      <c r="N53" s="77">
        <v>40116.836720004598</v>
      </c>
      <c r="O53" s="77">
        <v>38001.730054211199</v>
      </c>
      <c r="P53" s="77">
        <v>50085.575887717801</v>
      </c>
      <c r="Q53" s="90"/>
      <c r="R53" s="77">
        <v>5051.9059999999999</v>
      </c>
      <c r="S53" s="77">
        <v>4399.1019999999999</v>
      </c>
      <c r="T53" s="77">
        <v>4387.3702800000001</v>
      </c>
      <c r="U53" s="77">
        <v>4380.3500000000004</v>
      </c>
      <c r="V53" s="90"/>
      <c r="W53" s="77">
        <v>11123.077624014801</v>
      </c>
      <c r="X53" s="77">
        <v>8183.8346908809299</v>
      </c>
      <c r="Y53" s="77">
        <v>7752.3529310590802</v>
      </c>
      <c r="Z53" s="77">
        <v>10217.4574810944</v>
      </c>
      <c r="AA53" s="7"/>
      <c r="AB53" s="97" t="s">
        <v>258</v>
      </c>
      <c r="AC53" s="97" t="s">
        <v>317</v>
      </c>
      <c r="AD53" s="97" t="s">
        <v>202</v>
      </c>
      <c r="AE53" s="97" t="s">
        <v>327</v>
      </c>
    </row>
    <row r="54" spans="1:31" ht="15">
      <c r="A54" s="78" t="s">
        <v>44</v>
      </c>
      <c r="B54" s="78" t="s">
        <v>106</v>
      </c>
      <c r="C54" s="77">
        <v>1398</v>
      </c>
      <c r="D54" s="77">
        <v>1398</v>
      </c>
      <c r="E54" s="77">
        <v>1398</v>
      </c>
      <c r="F54" s="77">
        <v>1398</v>
      </c>
      <c r="G54" s="90"/>
      <c r="H54" s="77">
        <v>37079</v>
      </c>
      <c r="I54" s="77">
        <v>41661.019999999997</v>
      </c>
      <c r="J54" s="77">
        <v>42039.98</v>
      </c>
      <c r="K54" s="77">
        <v>45560</v>
      </c>
      <c r="L54" s="90"/>
      <c r="M54" s="77">
        <v>424794.88290413801</v>
      </c>
      <c r="N54" s="77">
        <v>377726.78643554403</v>
      </c>
      <c r="O54" s="77">
        <v>485896.698137392</v>
      </c>
      <c r="P54" s="77">
        <v>445918.34836357302</v>
      </c>
      <c r="Q54" s="90" t="s">
        <v>201</v>
      </c>
      <c r="R54" s="77">
        <v>21728.294000000002</v>
      </c>
      <c r="S54" s="77">
        <v>24413.35772</v>
      </c>
      <c r="T54" s="77">
        <v>24635.42828</v>
      </c>
      <c r="U54" s="77">
        <v>26698.16</v>
      </c>
      <c r="V54" s="90"/>
      <c r="W54" s="77">
        <v>112995.438852501</v>
      </c>
      <c r="X54" s="77">
        <v>100475.32519185499</v>
      </c>
      <c r="Y54" s="77">
        <v>129248.521704546</v>
      </c>
      <c r="Z54" s="77">
        <v>118614.28066470999</v>
      </c>
      <c r="AA54" s="7"/>
      <c r="AB54" s="97" t="s">
        <v>259</v>
      </c>
      <c r="AC54" s="97" t="s">
        <v>318</v>
      </c>
      <c r="AD54" s="97" t="s">
        <v>203</v>
      </c>
      <c r="AE54" s="97" t="s">
        <v>329</v>
      </c>
    </row>
    <row r="55" spans="1:31" ht="15">
      <c r="A55" s="78" t="s">
        <v>45</v>
      </c>
      <c r="B55" s="78" t="s">
        <v>105</v>
      </c>
      <c r="C55" s="77">
        <v>178</v>
      </c>
      <c r="D55" s="77">
        <v>178</v>
      </c>
      <c r="E55" s="77">
        <v>178</v>
      </c>
      <c r="F55" s="77">
        <v>178</v>
      </c>
      <c r="G55" s="90"/>
      <c r="H55" s="77">
        <v>917.99</v>
      </c>
      <c r="I55" s="77">
        <v>1204.99</v>
      </c>
      <c r="J55" s="77">
        <v>1177.99</v>
      </c>
      <c r="K55" s="77">
        <v>815</v>
      </c>
      <c r="L55" s="90"/>
      <c r="M55" s="77">
        <v>39660.1816456085</v>
      </c>
      <c r="N55" s="77">
        <v>40719.581727938297</v>
      </c>
      <c r="O55" s="77">
        <v>49710.603870192499</v>
      </c>
      <c r="P55" s="77">
        <v>23737.635080876302</v>
      </c>
      <c r="Q55" s="90"/>
      <c r="R55" s="77">
        <v>537.94213999999999</v>
      </c>
      <c r="S55" s="77">
        <v>706.12414000000001</v>
      </c>
      <c r="T55" s="77">
        <v>690.30214000000001</v>
      </c>
      <c r="U55" s="77">
        <v>477.59</v>
      </c>
      <c r="V55" s="90"/>
      <c r="W55" s="77">
        <v>10549.6083177319</v>
      </c>
      <c r="X55" s="77">
        <v>10831.408739631601</v>
      </c>
      <c r="Y55" s="77">
        <v>13223.020629471201</v>
      </c>
      <c r="Z55" s="77">
        <v>6314.2109315130901</v>
      </c>
      <c r="AA55" s="7"/>
      <c r="AB55" s="97" t="s">
        <v>259</v>
      </c>
      <c r="AC55" s="97" t="s">
        <v>318</v>
      </c>
      <c r="AD55" s="97" t="s">
        <v>203</v>
      </c>
      <c r="AE55" s="97" t="s">
        <v>329</v>
      </c>
    </row>
    <row r="56" spans="1:31" ht="15">
      <c r="A56" s="78" t="s">
        <v>175</v>
      </c>
      <c r="B56" s="78" t="s">
        <v>109</v>
      </c>
      <c r="C56" s="77">
        <v>178</v>
      </c>
      <c r="D56" s="77">
        <v>178</v>
      </c>
      <c r="E56" s="77">
        <v>178</v>
      </c>
      <c r="F56" s="77">
        <v>178</v>
      </c>
      <c r="G56" s="90"/>
      <c r="H56" s="77">
        <v>3246.02</v>
      </c>
      <c r="I56" s="77">
        <v>4421</v>
      </c>
      <c r="J56" s="77">
        <v>4520</v>
      </c>
      <c r="K56" s="77">
        <v>4047</v>
      </c>
      <c r="L56" s="90"/>
      <c r="M56" s="77">
        <v>60269.868605120602</v>
      </c>
      <c r="N56" s="77">
        <v>42894.985923391898</v>
      </c>
      <c r="O56" s="77">
        <v>63066.154192997899</v>
      </c>
      <c r="P56" s="77">
        <v>45305.881434364899</v>
      </c>
      <c r="Q56" s="90"/>
      <c r="R56" s="77">
        <v>1902.1677199999999</v>
      </c>
      <c r="S56" s="77">
        <v>2590.7060000000001</v>
      </c>
      <c r="T56" s="77">
        <v>2648.72</v>
      </c>
      <c r="U56" s="77">
        <v>2371.5419999999999</v>
      </c>
      <c r="V56" s="90"/>
      <c r="W56" s="77">
        <v>16031.7850489621</v>
      </c>
      <c r="X56" s="77">
        <v>11410.0662556222</v>
      </c>
      <c r="Y56" s="77">
        <v>16775.5970153374</v>
      </c>
      <c r="Z56" s="77">
        <v>12051.364461541099</v>
      </c>
      <c r="AA56" s="7"/>
      <c r="AB56" s="97" t="s">
        <v>259</v>
      </c>
      <c r="AC56" s="97" t="s">
        <v>318</v>
      </c>
      <c r="AD56" s="97" t="s">
        <v>203</v>
      </c>
      <c r="AE56" s="97" t="s">
        <v>329</v>
      </c>
    </row>
    <row r="57" spans="1:31" ht="15">
      <c r="A57" s="78" t="s">
        <v>46</v>
      </c>
      <c r="B57" s="78" t="s">
        <v>107</v>
      </c>
      <c r="C57" s="77">
        <v>715</v>
      </c>
      <c r="D57" s="77">
        <v>715</v>
      </c>
      <c r="E57" s="77">
        <v>715</v>
      </c>
      <c r="F57" s="77">
        <v>715</v>
      </c>
      <c r="G57" s="90"/>
      <c r="H57" s="77">
        <v>31401.99</v>
      </c>
      <c r="I57" s="77">
        <v>28389</v>
      </c>
      <c r="J57" s="77">
        <v>28305</v>
      </c>
      <c r="K57" s="77">
        <v>30188</v>
      </c>
      <c r="L57" s="90"/>
      <c r="M57" s="77">
        <v>153066.795330822</v>
      </c>
      <c r="N57" s="77">
        <v>146739.455728459</v>
      </c>
      <c r="O57" s="77">
        <v>163230.095269638</v>
      </c>
      <c r="P57" s="77">
        <v>131887.82622336899</v>
      </c>
      <c r="Q57" s="90"/>
      <c r="R57" s="77">
        <v>18401.566139999999</v>
      </c>
      <c r="S57" s="77">
        <v>16635.954000000002</v>
      </c>
      <c r="T57" s="77">
        <v>16586.73</v>
      </c>
      <c r="U57" s="77">
        <v>17690.168000000001</v>
      </c>
      <c r="V57" s="90"/>
      <c r="W57" s="77">
        <v>31225.626247487598</v>
      </c>
      <c r="X57" s="77">
        <v>29934.8489686057</v>
      </c>
      <c r="Y57" s="77">
        <v>33298.939435006097</v>
      </c>
      <c r="Z57" s="77">
        <v>26905.116549567399</v>
      </c>
      <c r="AA57" s="7"/>
      <c r="AB57" s="97" t="s">
        <v>260</v>
      </c>
      <c r="AC57" s="97" t="s">
        <v>318</v>
      </c>
      <c r="AD57" s="97" t="s">
        <v>203</v>
      </c>
      <c r="AE57" s="97" t="s">
        <v>328</v>
      </c>
    </row>
    <row r="58" spans="1:31" ht="15">
      <c r="A58" s="78" t="s">
        <v>47</v>
      </c>
      <c r="B58" s="78" t="s">
        <v>107</v>
      </c>
      <c r="C58" s="77">
        <v>124</v>
      </c>
      <c r="D58" s="77">
        <v>124</v>
      </c>
      <c r="E58" s="77">
        <v>124</v>
      </c>
      <c r="F58" s="77">
        <v>124</v>
      </c>
      <c r="G58" s="90"/>
      <c r="H58" s="77">
        <v>7343</v>
      </c>
      <c r="I58" s="77">
        <v>6458</v>
      </c>
      <c r="J58" s="77">
        <v>5141</v>
      </c>
      <c r="K58" s="77">
        <v>9174</v>
      </c>
      <c r="L58" s="90"/>
      <c r="M58" s="77">
        <v>27705.251164401001</v>
      </c>
      <c r="N58" s="77">
        <v>25005.258041021101</v>
      </c>
      <c r="O58" s="77">
        <v>25978.066810111501</v>
      </c>
      <c r="P58" s="77">
        <v>24928.159119701199</v>
      </c>
      <c r="Q58" s="90"/>
      <c r="R58" s="77">
        <v>4302.9979999999996</v>
      </c>
      <c r="S58" s="77">
        <v>3784.3879999999999</v>
      </c>
      <c r="T58" s="77">
        <v>3012.6260000000002</v>
      </c>
      <c r="U58" s="77">
        <v>5375.9639999999999</v>
      </c>
      <c r="V58" s="90"/>
      <c r="W58" s="77">
        <v>5651.8712375378</v>
      </c>
      <c r="X58" s="77">
        <v>5101.0726403683102</v>
      </c>
      <c r="Y58" s="77">
        <v>5299.52562926274</v>
      </c>
      <c r="Z58" s="77">
        <v>5085.3444604190399</v>
      </c>
      <c r="AA58" s="7"/>
      <c r="AB58" s="97" t="s">
        <v>260</v>
      </c>
      <c r="AC58" s="97" t="s">
        <v>318</v>
      </c>
      <c r="AD58" s="97" t="s">
        <v>203</v>
      </c>
      <c r="AE58" s="97" t="s">
        <v>328</v>
      </c>
    </row>
    <row r="59" spans="1:31" ht="15">
      <c r="A59" s="78" t="s">
        <v>48</v>
      </c>
      <c r="B59" s="78" t="s">
        <v>107</v>
      </c>
      <c r="C59" s="77">
        <v>395</v>
      </c>
      <c r="D59" s="77">
        <v>395</v>
      </c>
      <c r="E59" s="77">
        <v>395</v>
      </c>
      <c r="F59" s="77">
        <v>395</v>
      </c>
      <c r="G59" s="90"/>
      <c r="H59" s="77">
        <v>34127</v>
      </c>
      <c r="I59" s="77">
        <v>34043.01</v>
      </c>
      <c r="J59" s="77">
        <v>35985.01</v>
      </c>
      <c r="K59" s="77">
        <v>41798</v>
      </c>
      <c r="L59" s="90"/>
      <c r="M59" s="77">
        <v>59486.5542259512</v>
      </c>
      <c r="N59" s="77">
        <v>60269.2759896688</v>
      </c>
      <c r="O59" s="77">
        <v>68023.612957530204</v>
      </c>
      <c r="P59" s="77">
        <v>61405.617215869497</v>
      </c>
      <c r="Q59" s="90"/>
      <c r="R59" s="77">
        <v>19998.421999999999</v>
      </c>
      <c r="S59" s="77">
        <v>19949.203860000001</v>
      </c>
      <c r="T59" s="77">
        <v>21087.21586</v>
      </c>
      <c r="U59" s="77">
        <v>24493.628000000001</v>
      </c>
      <c r="V59" s="90"/>
      <c r="W59" s="77">
        <v>12135.257062094101</v>
      </c>
      <c r="X59" s="77">
        <v>12294.932301892401</v>
      </c>
      <c r="Y59" s="77">
        <v>13876.817043336199</v>
      </c>
      <c r="Z59" s="77">
        <v>12526.745912037401</v>
      </c>
      <c r="AA59" s="7"/>
      <c r="AB59" s="97" t="s">
        <v>261</v>
      </c>
      <c r="AC59" s="97" t="s">
        <v>318</v>
      </c>
      <c r="AD59" s="97" t="s">
        <v>203</v>
      </c>
      <c r="AE59" s="97" t="s">
        <v>328</v>
      </c>
    </row>
    <row r="60" spans="1:31" ht="15">
      <c r="A60" s="78" t="s">
        <v>176</v>
      </c>
      <c r="B60" s="78" t="s">
        <v>105</v>
      </c>
      <c r="C60" s="77">
        <v>334</v>
      </c>
      <c r="D60" s="77">
        <v>334</v>
      </c>
      <c r="E60" s="77">
        <v>334</v>
      </c>
      <c r="F60" s="77">
        <v>334</v>
      </c>
      <c r="G60" s="90"/>
      <c r="H60" s="77">
        <v>28772</v>
      </c>
      <c r="I60" s="77">
        <v>18101</v>
      </c>
      <c r="J60" s="77">
        <v>29999</v>
      </c>
      <c r="K60" s="77">
        <v>25812</v>
      </c>
      <c r="L60" s="90"/>
      <c r="M60" s="77">
        <v>0</v>
      </c>
      <c r="N60" s="77">
        <v>0</v>
      </c>
      <c r="O60" s="77">
        <v>0</v>
      </c>
      <c r="P60" s="77">
        <v>0</v>
      </c>
      <c r="Q60" s="90"/>
      <c r="R60" s="77">
        <v>16860.392</v>
      </c>
      <c r="S60" s="77">
        <v>10607.186</v>
      </c>
      <c r="T60" s="77">
        <v>17579.414000000001</v>
      </c>
      <c r="U60" s="77">
        <v>15125.832</v>
      </c>
      <c r="V60" s="90"/>
      <c r="W60" s="77">
        <v>0</v>
      </c>
      <c r="X60" s="77">
        <v>0</v>
      </c>
      <c r="Y60" s="77">
        <v>0</v>
      </c>
      <c r="Z60" s="77">
        <v>0</v>
      </c>
      <c r="AA60" s="7"/>
      <c r="AB60" s="97" t="s">
        <v>262</v>
      </c>
      <c r="AC60" s="97" t="s">
        <v>316</v>
      </c>
      <c r="AD60" s="97" t="s">
        <v>321</v>
      </c>
      <c r="AE60" s="97" t="s">
        <v>325</v>
      </c>
    </row>
    <row r="61" spans="1:31" ht="15">
      <c r="A61" s="78" t="s">
        <v>49</v>
      </c>
      <c r="B61" s="78" t="s">
        <v>107</v>
      </c>
      <c r="C61" s="77">
        <v>159</v>
      </c>
      <c r="D61" s="77">
        <v>159</v>
      </c>
      <c r="E61" s="77">
        <v>159</v>
      </c>
      <c r="F61" s="77">
        <v>159</v>
      </c>
      <c r="G61" s="90"/>
      <c r="H61" s="77">
        <v>4114.99</v>
      </c>
      <c r="I61" s="77">
        <v>7440</v>
      </c>
      <c r="J61" s="77">
        <v>9244</v>
      </c>
      <c r="K61" s="77">
        <v>8195</v>
      </c>
      <c r="L61" s="90"/>
      <c r="M61" s="77">
        <v>51354.794929937198</v>
      </c>
      <c r="N61" s="77">
        <v>39833.362712748203</v>
      </c>
      <c r="O61" s="77">
        <v>48534.0264604521</v>
      </c>
      <c r="P61" s="77">
        <v>50478.329468613403</v>
      </c>
      <c r="Q61" s="90"/>
      <c r="R61" s="77">
        <v>2411.3841400000001</v>
      </c>
      <c r="S61" s="77">
        <v>4359.84</v>
      </c>
      <c r="T61" s="77">
        <v>5416.9840000000004</v>
      </c>
      <c r="U61" s="77">
        <v>4802.2700000000004</v>
      </c>
      <c r="V61" s="90"/>
      <c r="W61" s="77">
        <v>10476.3781657072</v>
      </c>
      <c r="X61" s="77">
        <v>8126.0059934006304</v>
      </c>
      <c r="Y61" s="77">
        <v>9900.9413979322308</v>
      </c>
      <c r="Z61" s="77">
        <v>10297.5792115971</v>
      </c>
      <c r="AA61" s="7"/>
      <c r="AB61" s="97" t="s">
        <v>49</v>
      </c>
      <c r="AC61" s="97" t="s">
        <v>316</v>
      </c>
      <c r="AD61" s="97" t="s">
        <v>321</v>
      </c>
      <c r="AE61" s="97" t="s">
        <v>325</v>
      </c>
    </row>
    <row r="62" spans="1:31" ht="15">
      <c r="A62" s="78" t="s">
        <v>50</v>
      </c>
      <c r="B62" s="78" t="s">
        <v>105</v>
      </c>
      <c r="C62" s="77">
        <v>2318</v>
      </c>
      <c r="D62" s="77">
        <v>2318</v>
      </c>
      <c r="E62" s="77">
        <v>2318</v>
      </c>
      <c r="F62" s="77">
        <v>2318</v>
      </c>
      <c r="G62" s="90"/>
      <c r="H62" s="77">
        <v>22415.99</v>
      </c>
      <c r="I62" s="77">
        <v>21870</v>
      </c>
      <c r="J62" s="77">
        <v>71185.990000000005</v>
      </c>
      <c r="K62" s="77">
        <v>71638</v>
      </c>
      <c r="L62" s="90"/>
      <c r="M62" s="77">
        <v>171360.85576223701</v>
      </c>
      <c r="N62" s="77">
        <v>176789.221212826</v>
      </c>
      <c r="O62" s="77">
        <v>190459.39719216799</v>
      </c>
      <c r="P62" s="77">
        <v>131739.44313607199</v>
      </c>
      <c r="Q62" s="90"/>
      <c r="R62" s="77">
        <v>13135.770140000001</v>
      </c>
      <c r="S62" s="77">
        <v>12815.82</v>
      </c>
      <c r="T62" s="77">
        <v>41714.990140000002</v>
      </c>
      <c r="U62" s="77">
        <v>41979.868000000002</v>
      </c>
      <c r="V62" s="90"/>
      <c r="W62" s="77">
        <v>21591.467826041899</v>
      </c>
      <c r="X62" s="77">
        <v>22275.4418728161</v>
      </c>
      <c r="Y62" s="77">
        <v>23997.884046213199</v>
      </c>
      <c r="Z62" s="77">
        <v>16599.169835145101</v>
      </c>
      <c r="AA62" s="7"/>
      <c r="AB62" s="97" t="s">
        <v>263</v>
      </c>
      <c r="AC62" s="97" t="s">
        <v>316</v>
      </c>
      <c r="AD62" s="97" t="s">
        <v>321</v>
      </c>
      <c r="AE62" s="97" t="s">
        <v>330</v>
      </c>
    </row>
    <row r="63" spans="1:31" ht="15">
      <c r="A63" s="78" t="s">
        <v>51</v>
      </c>
      <c r="B63" s="78" t="s">
        <v>109</v>
      </c>
      <c r="C63" s="77">
        <v>725</v>
      </c>
      <c r="D63" s="77">
        <v>725</v>
      </c>
      <c r="E63" s="77">
        <v>725</v>
      </c>
      <c r="F63" s="77">
        <v>725</v>
      </c>
      <c r="G63" s="90"/>
      <c r="H63" s="77">
        <v>36707.99</v>
      </c>
      <c r="I63" s="77">
        <v>34513.03</v>
      </c>
      <c r="J63" s="77">
        <v>34934</v>
      </c>
      <c r="K63" s="77">
        <v>35607</v>
      </c>
      <c r="L63" s="90"/>
      <c r="M63" s="77">
        <v>142882.74854353099</v>
      </c>
      <c r="N63" s="77">
        <v>131672.32357648099</v>
      </c>
      <c r="O63" s="77">
        <v>155125.33224859601</v>
      </c>
      <c r="P63" s="77">
        <v>141387.31122189999</v>
      </c>
      <c r="Q63" s="90"/>
      <c r="R63" s="77">
        <v>21510.882140000002</v>
      </c>
      <c r="S63" s="77">
        <v>20224.635579999998</v>
      </c>
      <c r="T63" s="77">
        <v>20471.324000000001</v>
      </c>
      <c r="U63" s="77">
        <v>20865.702000000001</v>
      </c>
      <c r="V63" s="90"/>
      <c r="W63" s="77">
        <v>29148.080702880401</v>
      </c>
      <c r="X63" s="77">
        <v>26861.154009602102</v>
      </c>
      <c r="Y63" s="77">
        <v>31645.567778713601</v>
      </c>
      <c r="Z63" s="77">
        <v>28843.011489267701</v>
      </c>
      <c r="AA63" s="7"/>
      <c r="AB63" s="97" t="s">
        <v>264</v>
      </c>
      <c r="AC63" s="97" t="s">
        <v>318</v>
      </c>
      <c r="AD63" s="97" t="s">
        <v>203</v>
      </c>
      <c r="AE63" s="97" t="s">
        <v>329</v>
      </c>
    </row>
    <row r="64" spans="1:31" ht="15">
      <c r="A64" s="78" t="s">
        <v>52</v>
      </c>
      <c r="B64" s="78" t="s">
        <v>107</v>
      </c>
      <c r="C64" s="77">
        <v>647</v>
      </c>
      <c r="D64" s="77">
        <v>647</v>
      </c>
      <c r="E64" s="77">
        <v>647</v>
      </c>
      <c r="F64" s="77">
        <v>647</v>
      </c>
      <c r="G64" s="90"/>
      <c r="H64" s="77">
        <v>24411</v>
      </c>
      <c r="I64" s="77">
        <v>16059.99</v>
      </c>
      <c r="J64" s="77">
        <v>15292</v>
      </c>
      <c r="K64" s="77">
        <v>17335</v>
      </c>
      <c r="L64" s="90"/>
      <c r="M64" s="77">
        <v>0</v>
      </c>
      <c r="N64" s="77">
        <v>0</v>
      </c>
      <c r="O64" s="77">
        <v>0</v>
      </c>
      <c r="P64" s="77">
        <v>0</v>
      </c>
      <c r="Q64" s="90"/>
      <c r="R64" s="77">
        <v>14304.846</v>
      </c>
      <c r="S64" s="77">
        <v>9411.1541400000006</v>
      </c>
      <c r="T64" s="77">
        <v>8961.1119999999992</v>
      </c>
      <c r="U64" s="77">
        <v>10158.31</v>
      </c>
      <c r="V64" s="90"/>
      <c r="W64" s="77">
        <v>0</v>
      </c>
      <c r="X64" s="77">
        <v>0</v>
      </c>
      <c r="Y64" s="77">
        <v>0</v>
      </c>
      <c r="Z64" s="77">
        <v>0</v>
      </c>
      <c r="AA64" s="7"/>
      <c r="AB64" s="97" t="s">
        <v>265</v>
      </c>
      <c r="AC64" s="97" t="s">
        <v>318</v>
      </c>
      <c r="AD64" s="97" t="s">
        <v>203</v>
      </c>
      <c r="AE64" s="97" t="s">
        <v>329</v>
      </c>
    </row>
    <row r="65" spans="1:37" ht="15">
      <c r="A65" s="78" t="s">
        <v>53</v>
      </c>
      <c r="B65" s="78" t="s">
        <v>107</v>
      </c>
      <c r="C65" s="77">
        <v>347</v>
      </c>
      <c r="D65" s="77">
        <v>347</v>
      </c>
      <c r="E65" s="77">
        <v>347</v>
      </c>
      <c r="F65" s="77">
        <v>347</v>
      </c>
      <c r="G65" s="90"/>
      <c r="H65" s="77">
        <v>16648.990000000002</v>
      </c>
      <c r="I65" s="77">
        <v>12577.01</v>
      </c>
      <c r="J65" s="77">
        <v>12393.99</v>
      </c>
      <c r="K65" s="77">
        <v>11980</v>
      </c>
      <c r="L65" s="90"/>
      <c r="M65" s="77">
        <v>299410.43153441098</v>
      </c>
      <c r="N65" s="77">
        <v>267115.19294352998</v>
      </c>
      <c r="O65" s="77">
        <v>241130.85463652699</v>
      </c>
      <c r="P65" s="77">
        <v>202427.273793564</v>
      </c>
      <c r="Q65" s="90"/>
      <c r="R65" s="77">
        <v>9756.3081399999992</v>
      </c>
      <c r="S65" s="77">
        <v>7370.1278599999996</v>
      </c>
      <c r="T65" s="77">
        <v>7262.8781399999998</v>
      </c>
      <c r="U65" s="77">
        <v>7020.28</v>
      </c>
      <c r="V65" s="90"/>
      <c r="W65" s="77">
        <v>61079.728033019899</v>
      </c>
      <c r="X65" s="77">
        <v>54491.4993604802</v>
      </c>
      <c r="Y65" s="77">
        <v>49190.694345851603</v>
      </c>
      <c r="Z65" s="77">
        <v>41295.163853887003</v>
      </c>
      <c r="AA65" s="7"/>
      <c r="AB65" s="97" t="s">
        <v>265</v>
      </c>
      <c r="AC65" s="97" t="s">
        <v>318</v>
      </c>
      <c r="AD65" s="97" t="s">
        <v>203</v>
      </c>
      <c r="AE65" s="97" t="s">
        <v>329</v>
      </c>
    </row>
    <row r="66" spans="1:37" ht="15">
      <c r="A66" s="78" t="s">
        <v>54</v>
      </c>
      <c r="B66" s="78" t="s">
        <v>110</v>
      </c>
      <c r="C66" s="77">
        <v>5232</v>
      </c>
      <c r="D66" s="77">
        <v>5232</v>
      </c>
      <c r="E66" s="77">
        <v>5232</v>
      </c>
      <c r="F66" s="77">
        <v>5232</v>
      </c>
      <c r="G66" s="90"/>
      <c r="H66" s="77">
        <v>164003</v>
      </c>
      <c r="I66" s="77">
        <v>183113</v>
      </c>
      <c r="J66" s="77">
        <v>138936</v>
      </c>
      <c r="K66" s="77">
        <v>215132</v>
      </c>
      <c r="L66" s="90"/>
      <c r="M66" s="77">
        <v>663728.00699237105</v>
      </c>
      <c r="N66" s="77">
        <v>673613.479483612</v>
      </c>
      <c r="O66" s="77">
        <v>802535.21220739896</v>
      </c>
      <c r="P66" s="77">
        <v>616324.925201245</v>
      </c>
      <c r="Q66" s="90"/>
      <c r="R66" s="77">
        <v>96105.758000000002</v>
      </c>
      <c r="S66" s="77">
        <v>107304.21799999999</v>
      </c>
      <c r="T66" s="77">
        <v>81416.495999999999</v>
      </c>
      <c r="U66" s="77">
        <v>126067.352</v>
      </c>
      <c r="V66" s="90"/>
      <c r="W66" s="77">
        <v>83772.071945215997</v>
      </c>
      <c r="X66" s="77">
        <v>84936.428377390097</v>
      </c>
      <c r="Y66" s="77">
        <v>101119.436738132</v>
      </c>
      <c r="Z66" s="77">
        <v>77656.940575356901</v>
      </c>
      <c r="AA66" s="7"/>
      <c r="AB66" s="97" t="s">
        <v>266</v>
      </c>
      <c r="AC66" s="97" t="s">
        <v>316</v>
      </c>
      <c r="AD66" s="97" t="s">
        <v>321</v>
      </c>
      <c r="AE66" s="97" t="s">
        <v>330</v>
      </c>
    </row>
    <row r="67" spans="1:37" ht="15">
      <c r="A67" s="78" t="s">
        <v>55</v>
      </c>
      <c r="B67" s="78" t="s">
        <v>107</v>
      </c>
      <c r="C67" s="77">
        <v>82</v>
      </c>
      <c r="D67" s="77">
        <v>82</v>
      </c>
      <c r="E67" s="77">
        <v>82</v>
      </c>
      <c r="F67" s="77">
        <v>82</v>
      </c>
      <c r="G67" s="90"/>
      <c r="H67" s="77">
        <v>2431.8038550531901</v>
      </c>
      <c r="I67" s="77">
        <v>3778.9997747540501</v>
      </c>
      <c r="J67" s="77">
        <v>3689.99778005898</v>
      </c>
      <c r="K67" s="77">
        <v>3366.7997993230802</v>
      </c>
      <c r="L67" s="90"/>
      <c r="M67" s="77">
        <v>9747.8390090810808</v>
      </c>
      <c r="N67" s="77">
        <v>15116.0002252459</v>
      </c>
      <c r="O67" s="77">
        <v>14759.992219940999</v>
      </c>
      <c r="P67" s="77">
        <v>13358.451448752199</v>
      </c>
      <c r="Q67" s="90"/>
      <c r="R67" s="77">
        <v>1425.0370590611701</v>
      </c>
      <c r="S67" s="77">
        <v>2214.4938680058699</v>
      </c>
      <c r="T67" s="77">
        <v>2162.3386991145599</v>
      </c>
      <c r="U67" s="77">
        <v>1972.94468240333</v>
      </c>
      <c r="V67" s="90"/>
      <c r="W67" s="77">
        <v>5712.2336593215196</v>
      </c>
      <c r="X67" s="77">
        <v>8857.9761319941208</v>
      </c>
      <c r="Y67" s="77">
        <v>8649.3554408854397</v>
      </c>
      <c r="Z67" s="77">
        <v>7828.0525489687798</v>
      </c>
      <c r="AA67" s="7"/>
      <c r="AB67" s="97" t="s">
        <v>267</v>
      </c>
      <c r="AC67" s="97" t="s">
        <v>204</v>
      </c>
      <c r="AD67" s="97" t="s">
        <v>204</v>
      </c>
      <c r="AE67" s="97" t="s">
        <v>328</v>
      </c>
    </row>
    <row r="68" spans="1:37" ht="15">
      <c r="A68" s="78" t="s">
        <v>56</v>
      </c>
      <c r="B68" s="78" t="s">
        <v>105</v>
      </c>
      <c r="C68" s="77">
        <v>734</v>
      </c>
      <c r="D68" s="77">
        <v>734</v>
      </c>
      <c r="E68" s="77">
        <v>734</v>
      </c>
      <c r="F68" s="77">
        <v>734</v>
      </c>
      <c r="G68" s="90"/>
      <c r="H68" s="104">
        <v>37860</v>
      </c>
      <c r="I68" s="104">
        <v>37243</v>
      </c>
      <c r="J68" s="105">
        <v>41870</v>
      </c>
      <c r="K68" s="105">
        <v>41748</v>
      </c>
      <c r="L68" s="94"/>
      <c r="M68" s="77">
        <v>167882.94959525499</v>
      </c>
      <c r="N68" s="77">
        <v>150957.87151053399</v>
      </c>
      <c r="O68" s="77">
        <v>176024.23387159899</v>
      </c>
      <c r="P68" s="77">
        <v>109043.74149827501</v>
      </c>
      <c r="Q68" s="90"/>
      <c r="R68" s="77">
        <f>0.586*H68</f>
        <v>22185.96</v>
      </c>
      <c r="S68" s="77">
        <f>0.586*I68</f>
        <v>21824.397999999997</v>
      </c>
      <c r="T68" s="77">
        <f>0.586*J68</f>
        <v>24535.82</v>
      </c>
      <c r="U68" s="77">
        <f>0.586*K68</f>
        <v>24464.327999999998</v>
      </c>
      <c r="V68" s="90"/>
      <c r="W68" s="77">
        <v>34248.121717432099</v>
      </c>
      <c r="X68" s="77">
        <v>30795.405788149001</v>
      </c>
      <c r="Y68" s="77">
        <v>35908.943709806103</v>
      </c>
      <c r="Z68" s="77">
        <v>22244.9232656481</v>
      </c>
      <c r="AA68" s="7"/>
      <c r="AB68" s="97" t="s">
        <v>268</v>
      </c>
      <c r="AC68" s="97" t="s">
        <v>317</v>
      </c>
      <c r="AD68" s="97" t="s">
        <v>202</v>
      </c>
      <c r="AE68" s="97" t="s">
        <v>327</v>
      </c>
    </row>
    <row r="69" spans="1:37" ht="15">
      <c r="A69" s="78" t="s">
        <v>177</v>
      </c>
      <c r="B69" s="78" t="s">
        <v>107</v>
      </c>
      <c r="C69" s="77">
        <v>600</v>
      </c>
      <c r="D69" s="77">
        <v>600</v>
      </c>
      <c r="E69" s="77">
        <v>600</v>
      </c>
      <c r="F69" s="77">
        <v>600</v>
      </c>
      <c r="G69" s="90"/>
      <c r="H69" s="77">
        <v>21941.01</v>
      </c>
      <c r="I69" s="77">
        <v>19584</v>
      </c>
      <c r="J69" s="77">
        <v>31126.99</v>
      </c>
      <c r="K69" s="77">
        <v>28153</v>
      </c>
      <c r="L69" s="90"/>
      <c r="M69" s="77">
        <v>58250.801078079101</v>
      </c>
      <c r="N69" s="77">
        <v>48615.549072669899</v>
      </c>
      <c r="O69" s="77">
        <v>0</v>
      </c>
      <c r="P69" s="77">
        <v>0</v>
      </c>
      <c r="Q69" s="90"/>
      <c r="R69" s="77">
        <v>12857.431860000001</v>
      </c>
      <c r="S69" s="77">
        <v>11476.224</v>
      </c>
      <c r="T69" s="77">
        <v>18240.416140000001</v>
      </c>
      <c r="U69" s="77">
        <v>16497.657999999999</v>
      </c>
      <c r="V69" s="90"/>
      <c r="W69" s="77">
        <v>11883.1634199281</v>
      </c>
      <c r="X69" s="77">
        <v>9917.5720108246696</v>
      </c>
      <c r="Y69" s="77">
        <v>0</v>
      </c>
      <c r="Z69" s="77">
        <v>0</v>
      </c>
      <c r="AA69" s="7"/>
      <c r="AB69" s="97" t="s">
        <v>269</v>
      </c>
      <c r="AC69" s="97" t="s">
        <v>317</v>
      </c>
      <c r="AD69" s="97" t="s">
        <v>202</v>
      </c>
      <c r="AE69" s="97" t="s">
        <v>326</v>
      </c>
      <c r="AF69" s="97" t="s">
        <v>209</v>
      </c>
      <c r="AG69" s="97" t="s">
        <v>204</v>
      </c>
      <c r="AH69" s="97" t="s">
        <v>204</v>
      </c>
      <c r="AI69" s="97" t="s">
        <v>204</v>
      </c>
      <c r="AJ69" s="97" t="s">
        <v>326</v>
      </c>
    </row>
    <row r="70" spans="1:37" ht="15">
      <c r="A70" s="78" t="s">
        <v>57</v>
      </c>
      <c r="B70" s="78" t="s">
        <v>106</v>
      </c>
      <c r="C70" s="77">
        <v>12888</v>
      </c>
      <c r="D70" s="77">
        <v>12888</v>
      </c>
      <c r="E70" s="77">
        <v>12888</v>
      </c>
      <c r="F70" s="77">
        <v>12888</v>
      </c>
      <c r="G70" s="90"/>
      <c r="H70" s="77">
        <v>292137</v>
      </c>
      <c r="I70" s="77">
        <v>273524</v>
      </c>
      <c r="J70" s="77">
        <v>274403.99</v>
      </c>
      <c r="K70" s="77">
        <f>398423-123833</f>
        <v>274590</v>
      </c>
      <c r="L70" s="90" t="s">
        <v>198</v>
      </c>
      <c r="M70" s="77">
        <v>1393856.8456321501</v>
      </c>
      <c r="N70" s="77">
        <v>1300446.4649231301</v>
      </c>
      <c r="O70" s="77">
        <v>1486900.34754454</v>
      </c>
      <c r="P70" s="77">
        <v>1302356.8129312301</v>
      </c>
      <c r="Q70" s="90"/>
      <c r="R70" s="77">
        <v>171192.28200000001</v>
      </c>
      <c r="S70" s="77">
        <v>160285.06400000001</v>
      </c>
      <c r="T70" s="77">
        <v>160800.73814</v>
      </c>
      <c r="U70" s="77">
        <v>233475.878</v>
      </c>
      <c r="V70" s="90"/>
      <c r="W70" s="77">
        <v>143058.63943762999</v>
      </c>
      <c r="X70" s="77">
        <v>139246.79509195901</v>
      </c>
      <c r="Y70" s="77">
        <v>156785.49365031399</v>
      </c>
      <c r="Z70" s="77">
        <v>143931.89029747501</v>
      </c>
      <c r="AA70" s="7"/>
      <c r="AB70" s="97" t="s">
        <v>270</v>
      </c>
      <c r="AC70" s="97" t="s">
        <v>317</v>
      </c>
      <c r="AD70" s="97" t="s">
        <v>202</v>
      </c>
      <c r="AE70" s="97" t="s">
        <v>326</v>
      </c>
      <c r="AK70" s="98">
        <v>2280</v>
      </c>
    </row>
    <row r="71" spans="1:37" ht="15">
      <c r="A71" s="78" t="s">
        <v>58</v>
      </c>
      <c r="B71" s="78" t="s">
        <v>106</v>
      </c>
      <c r="C71" s="77">
        <v>7336</v>
      </c>
      <c r="D71" s="77">
        <v>7336</v>
      </c>
      <c r="E71" s="77">
        <v>7336</v>
      </c>
      <c r="F71" s="77">
        <v>7336</v>
      </c>
      <c r="G71" s="90"/>
      <c r="H71" s="77">
        <v>256391</v>
      </c>
      <c r="I71" s="77">
        <v>262658</v>
      </c>
      <c r="J71" s="77">
        <v>251383</v>
      </c>
      <c r="K71" s="77">
        <v>226763</v>
      </c>
      <c r="L71" s="90"/>
      <c r="M71" s="77">
        <v>1650880.88430812</v>
      </c>
      <c r="N71" s="77">
        <v>1384490.77399528</v>
      </c>
      <c r="O71" s="77">
        <v>657677.07089697197</v>
      </c>
      <c r="P71" s="77">
        <v>662826.83460144803</v>
      </c>
      <c r="Q71" s="90"/>
      <c r="R71" s="77">
        <v>150245.12599999999</v>
      </c>
      <c r="S71" s="77">
        <v>153917.58799999999</v>
      </c>
      <c r="T71" s="77">
        <v>147310.43799999999</v>
      </c>
      <c r="U71" s="77">
        <v>132883.11799999999</v>
      </c>
      <c r="V71" s="90"/>
      <c r="W71" s="77">
        <v>336779.70039885701</v>
      </c>
      <c r="X71" s="77">
        <v>282436.11789503699</v>
      </c>
      <c r="Y71" s="77">
        <v>134166.12246298199</v>
      </c>
      <c r="Z71" s="77">
        <v>135216.674258696</v>
      </c>
      <c r="AA71" s="7"/>
      <c r="AB71" s="97" t="s">
        <v>271</v>
      </c>
      <c r="AC71" s="97" t="s">
        <v>318</v>
      </c>
      <c r="AD71" s="97" t="s">
        <v>203</v>
      </c>
      <c r="AE71" s="97" t="s">
        <v>328</v>
      </c>
    </row>
    <row r="72" spans="1:37" ht="15">
      <c r="A72" s="78" t="s">
        <v>59</v>
      </c>
      <c r="B72" s="78" t="s">
        <v>105</v>
      </c>
      <c r="C72" s="77">
        <v>668</v>
      </c>
      <c r="D72" s="77">
        <v>668</v>
      </c>
      <c r="E72" s="77">
        <v>668</v>
      </c>
      <c r="F72" s="77">
        <v>668</v>
      </c>
      <c r="G72" s="90"/>
      <c r="H72" s="77">
        <v>26040.98</v>
      </c>
      <c r="I72" s="77">
        <v>34238.019999999997</v>
      </c>
      <c r="J72" s="77">
        <v>41658</v>
      </c>
      <c r="K72" s="77">
        <v>29986</v>
      </c>
      <c r="L72" s="90"/>
      <c r="M72" s="77">
        <v>40357.850174651299</v>
      </c>
      <c r="N72" s="77">
        <v>37774.069504426297</v>
      </c>
      <c r="O72" s="77">
        <v>44420.395370242899</v>
      </c>
      <c r="P72" s="77">
        <v>40309.552863895602</v>
      </c>
      <c r="Q72" s="90"/>
      <c r="R72" s="77">
        <v>15260.014279999999</v>
      </c>
      <c r="S72" s="77">
        <v>20063.479719999999</v>
      </c>
      <c r="T72" s="77">
        <v>24411.588</v>
      </c>
      <c r="U72" s="77">
        <v>17571.795999999998</v>
      </c>
      <c r="V72" s="90"/>
      <c r="W72" s="77">
        <v>8233.0014356288702</v>
      </c>
      <c r="X72" s="77">
        <v>7705.9101789029701</v>
      </c>
      <c r="Y72" s="77">
        <v>9061.7606555295497</v>
      </c>
      <c r="Z72" s="77">
        <v>8223.1487842347105</v>
      </c>
      <c r="AA72" s="7"/>
      <c r="AB72" s="97" t="s">
        <v>272</v>
      </c>
      <c r="AC72" s="97" t="s">
        <v>317</v>
      </c>
      <c r="AD72" s="97" t="s">
        <v>202</v>
      </c>
      <c r="AE72" s="97" t="s">
        <v>326</v>
      </c>
    </row>
    <row r="73" spans="1:37" ht="15">
      <c r="A73" s="78" t="s">
        <v>60</v>
      </c>
      <c r="B73" s="78" t="s">
        <v>107</v>
      </c>
      <c r="C73" s="77">
        <v>677</v>
      </c>
      <c r="D73" s="77">
        <v>677</v>
      </c>
      <c r="E73" s="77">
        <v>677</v>
      </c>
      <c r="F73" s="77">
        <v>677</v>
      </c>
      <c r="G73" s="90"/>
      <c r="H73" s="77">
        <v>36934</v>
      </c>
      <c r="I73" s="77">
        <v>36785.99</v>
      </c>
      <c r="J73" s="77">
        <v>36484.01</v>
      </c>
      <c r="K73" s="77">
        <v>28434</v>
      </c>
      <c r="L73" s="90"/>
      <c r="M73" s="77">
        <v>105920.860336642</v>
      </c>
      <c r="N73" s="77">
        <v>114963.036684462</v>
      </c>
      <c r="O73" s="77">
        <v>112426.88132219401</v>
      </c>
      <c r="P73" s="77">
        <v>81350.800205157604</v>
      </c>
      <c r="Q73" s="90"/>
      <c r="R73" s="77">
        <v>21643.324000000001</v>
      </c>
      <c r="S73" s="77">
        <v>21556.59014</v>
      </c>
      <c r="T73" s="77">
        <v>21379.629860000001</v>
      </c>
      <c r="U73" s="77">
        <v>16662.324000000001</v>
      </c>
      <c r="V73" s="90"/>
      <c r="W73" s="77">
        <v>21607.8555086751</v>
      </c>
      <c r="X73" s="77">
        <v>23452.4594836303</v>
      </c>
      <c r="Y73" s="77">
        <v>22935.083789727501</v>
      </c>
      <c r="Z73" s="77">
        <v>16595.5632418522</v>
      </c>
      <c r="AA73" s="7"/>
      <c r="AB73" s="97" t="s">
        <v>273</v>
      </c>
      <c r="AC73" s="97" t="s">
        <v>318</v>
      </c>
      <c r="AD73" s="97" t="s">
        <v>203</v>
      </c>
      <c r="AE73" s="97" t="s">
        <v>329</v>
      </c>
    </row>
    <row r="74" spans="1:37" ht="15">
      <c r="A74" s="78" t="s">
        <v>61</v>
      </c>
      <c r="B74" s="78" t="s">
        <v>107</v>
      </c>
      <c r="C74" s="77">
        <v>878</v>
      </c>
      <c r="D74" s="77">
        <v>1129</v>
      </c>
      <c r="E74" s="77">
        <v>1129</v>
      </c>
      <c r="F74" s="77">
        <v>1129</v>
      </c>
      <c r="G74" s="90"/>
      <c r="H74" s="77">
        <v>28748.02</v>
      </c>
      <c r="I74" s="77">
        <v>28534</v>
      </c>
      <c r="J74" s="77">
        <v>27009.98</v>
      </c>
      <c r="K74" s="77">
        <v>42323</v>
      </c>
      <c r="L74" s="90"/>
      <c r="M74" s="77">
        <v>91505.405483336901</v>
      </c>
      <c r="N74" s="77">
        <v>101330.07964970201</v>
      </c>
      <c r="O74" s="77">
        <v>123848.47053885899</v>
      </c>
      <c r="P74" s="77">
        <v>98136.414716307598</v>
      </c>
      <c r="Q74" s="90"/>
      <c r="R74" s="77">
        <v>16846.33972</v>
      </c>
      <c r="S74" s="77">
        <v>16720.923999999999</v>
      </c>
      <c r="T74" s="77">
        <v>15827.84828</v>
      </c>
      <c r="U74" s="77">
        <v>24801.277999999998</v>
      </c>
      <c r="V74" s="90"/>
      <c r="W74" s="77">
        <v>18667.102718600701</v>
      </c>
      <c r="X74" s="77">
        <v>20671.336248539199</v>
      </c>
      <c r="Y74" s="77">
        <v>25265.087989927299</v>
      </c>
      <c r="Z74" s="77">
        <v>20019.8286021268</v>
      </c>
      <c r="AA74" s="7"/>
      <c r="AB74" s="97" t="s">
        <v>274</v>
      </c>
      <c r="AC74" s="97" t="s">
        <v>318</v>
      </c>
      <c r="AD74" s="97" t="s">
        <v>203</v>
      </c>
      <c r="AE74" s="97" t="s">
        <v>329</v>
      </c>
    </row>
    <row r="75" spans="1:37" ht="15">
      <c r="A75" s="78" t="s">
        <v>178</v>
      </c>
      <c r="B75" s="78" t="s">
        <v>108</v>
      </c>
      <c r="C75" s="77">
        <v>1017</v>
      </c>
      <c r="D75" s="77">
        <v>1017</v>
      </c>
      <c r="E75" s="77">
        <v>1017</v>
      </c>
      <c r="F75" s="77">
        <v>1017</v>
      </c>
      <c r="G75" s="90"/>
      <c r="H75" s="77">
        <v>14895</v>
      </c>
      <c r="I75" s="77">
        <v>44290.99</v>
      </c>
      <c r="J75" s="77">
        <v>46235.99</v>
      </c>
      <c r="K75" s="77">
        <v>95209</v>
      </c>
      <c r="L75" s="90"/>
      <c r="M75" s="77">
        <v>129760.294224243</v>
      </c>
      <c r="N75" s="77">
        <v>118512.01790477701</v>
      </c>
      <c r="O75" s="77">
        <v>158387.42604933801</v>
      </c>
      <c r="P75" s="77">
        <v>228545.29170652901</v>
      </c>
      <c r="Q75" s="90"/>
      <c r="R75" s="77">
        <v>8728.4699999999993</v>
      </c>
      <c r="S75" s="77">
        <v>25954.520140000001</v>
      </c>
      <c r="T75" s="77">
        <v>27094.290140000001</v>
      </c>
      <c r="U75" s="77">
        <v>55792.474000000002</v>
      </c>
      <c r="V75" s="90"/>
      <c r="W75" s="77">
        <v>26471.1000217455</v>
      </c>
      <c r="X75" s="77">
        <v>24176.4516525744</v>
      </c>
      <c r="Y75" s="77">
        <v>32311.034914065</v>
      </c>
      <c r="Z75" s="77">
        <v>46623.239508131999</v>
      </c>
      <c r="AA75" s="7"/>
      <c r="AB75" s="97" t="s">
        <v>247</v>
      </c>
      <c r="AC75" s="97" t="s">
        <v>317</v>
      </c>
      <c r="AD75" s="97" t="s">
        <v>202</v>
      </c>
      <c r="AE75" s="97" t="s">
        <v>326</v>
      </c>
    </row>
    <row r="76" spans="1:37" ht="15">
      <c r="A76" s="78" t="s">
        <v>62</v>
      </c>
      <c r="B76" s="78" t="s">
        <v>107</v>
      </c>
      <c r="C76" s="77">
        <v>247</v>
      </c>
      <c r="D76" s="77">
        <v>247</v>
      </c>
      <c r="E76" s="77">
        <v>247</v>
      </c>
      <c r="F76" s="77">
        <v>247</v>
      </c>
      <c r="G76" s="90"/>
      <c r="H76" s="77">
        <v>1046.01</v>
      </c>
      <c r="I76" s="77">
        <v>5815.99</v>
      </c>
      <c r="J76" s="77">
        <v>11020</v>
      </c>
      <c r="K76" s="77">
        <v>4432</v>
      </c>
      <c r="L76" s="90"/>
      <c r="M76" s="77">
        <v>62741.004737026902</v>
      </c>
      <c r="N76" s="77">
        <v>63361.170027423897</v>
      </c>
      <c r="O76" s="77">
        <v>68486.363051520602</v>
      </c>
      <c r="P76" s="77">
        <v>54162.016443662404</v>
      </c>
      <c r="Q76" s="90"/>
      <c r="R76" s="77">
        <v>612.96186</v>
      </c>
      <c r="S76" s="77">
        <v>3408.1701400000002</v>
      </c>
      <c r="T76" s="77">
        <v>6457.72</v>
      </c>
      <c r="U76" s="77">
        <v>2597.152</v>
      </c>
      <c r="V76" s="90"/>
      <c r="W76" s="77">
        <v>12799.164966353501</v>
      </c>
      <c r="X76" s="77">
        <v>12925.678685594499</v>
      </c>
      <c r="Y76" s="77">
        <v>13971.218062510199</v>
      </c>
      <c r="Z76" s="77">
        <v>11049.051354507101</v>
      </c>
      <c r="AA76" s="7"/>
      <c r="AB76" s="97" t="s">
        <v>275</v>
      </c>
      <c r="AC76" s="97" t="s">
        <v>317</v>
      </c>
      <c r="AD76" s="97" t="s">
        <v>202</v>
      </c>
      <c r="AE76" s="97" t="s">
        <v>326</v>
      </c>
    </row>
    <row r="77" spans="1:37" ht="15">
      <c r="A77" s="78" t="s">
        <v>63</v>
      </c>
      <c r="B77" s="78" t="s">
        <v>107</v>
      </c>
      <c r="C77" s="77">
        <v>370</v>
      </c>
      <c r="D77" s="77">
        <v>370</v>
      </c>
      <c r="E77" s="77">
        <v>370</v>
      </c>
      <c r="F77" s="77">
        <v>370</v>
      </c>
      <c r="G77" s="90"/>
      <c r="H77" s="77">
        <v>13224.01</v>
      </c>
      <c r="I77" s="77">
        <v>12912</v>
      </c>
      <c r="J77" s="77">
        <v>11183.98</v>
      </c>
      <c r="K77" s="77">
        <v>11628</v>
      </c>
      <c r="L77" s="90"/>
      <c r="M77" s="77">
        <v>67183.089752051004</v>
      </c>
      <c r="N77" s="77">
        <v>58726.354584419401</v>
      </c>
      <c r="O77" s="77">
        <v>65185.837454839202</v>
      </c>
      <c r="P77" s="77">
        <v>64413.589917414</v>
      </c>
      <c r="Q77" s="90"/>
      <c r="R77" s="77">
        <v>7749.2698600000003</v>
      </c>
      <c r="S77" s="77">
        <v>7566.4319999999998</v>
      </c>
      <c r="T77" s="77">
        <v>6553.8122800000001</v>
      </c>
      <c r="U77" s="77">
        <v>6814.0079999999998</v>
      </c>
      <c r="V77" s="90"/>
      <c r="W77" s="77">
        <v>13705.3503094184</v>
      </c>
      <c r="X77" s="77">
        <v>11980.1763352216</v>
      </c>
      <c r="Y77" s="77">
        <v>13297.910840787201</v>
      </c>
      <c r="Z77" s="77">
        <v>13140.3723431525</v>
      </c>
      <c r="AA77" s="7"/>
      <c r="AB77" s="97" t="s">
        <v>276</v>
      </c>
      <c r="AC77" s="97" t="s">
        <v>317</v>
      </c>
      <c r="AD77" s="97" t="s">
        <v>202</v>
      </c>
      <c r="AE77" s="97" t="s">
        <v>327</v>
      </c>
    </row>
    <row r="78" spans="1:37" ht="15">
      <c r="A78" s="78" t="s">
        <v>64</v>
      </c>
      <c r="B78" s="78" t="s">
        <v>105</v>
      </c>
      <c r="C78" s="77">
        <v>2520</v>
      </c>
      <c r="D78" s="77">
        <v>2520</v>
      </c>
      <c r="E78" s="77">
        <v>2520</v>
      </c>
      <c r="F78" s="77">
        <v>2520</v>
      </c>
      <c r="G78" s="90"/>
      <c r="H78" s="77">
        <v>40750</v>
      </c>
      <c r="I78" s="77">
        <v>40563</v>
      </c>
      <c r="J78" s="77">
        <v>27043</v>
      </c>
      <c r="K78" s="77">
        <v>14762</v>
      </c>
      <c r="L78" s="90"/>
      <c r="M78" s="77">
        <v>107371.61448783</v>
      </c>
      <c r="N78" s="77">
        <v>77835.581177729095</v>
      </c>
      <c r="O78" s="77">
        <v>60520.321676278902</v>
      </c>
      <c r="P78" s="77">
        <v>17717.602446202101</v>
      </c>
      <c r="Q78" s="90"/>
      <c r="R78" s="77">
        <v>23879.5</v>
      </c>
      <c r="S78" s="77">
        <v>23769.918000000001</v>
      </c>
      <c r="T78" s="77">
        <v>15847.198</v>
      </c>
      <c r="U78" s="77">
        <v>8650.5319999999992</v>
      </c>
      <c r="V78" s="90"/>
      <c r="W78" s="77">
        <v>28560.849453762799</v>
      </c>
      <c r="X78" s="77">
        <v>20704.264593275901</v>
      </c>
      <c r="Y78" s="77">
        <v>16098.4055658902</v>
      </c>
      <c r="Z78" s="77">
        <v>4712.8822506897604</v>
      </c>
      <c r="AA78" s="7"/>
      <c r="AB78" s="97" t="s">
        <v>257</v>
      </c>
      <c r="AC78" s="97" t="s">
        <v>318</v>
      </c>
      <c r="AD78" s="97" t="s">
        <v>203</v>
      </c>
      <c r="AE78" s="97" t="s">
        <v>328</v>
      </c>
      <c r="AF78" s="97" t="s">
        <v>206</v>
      </c>
      <c r="AG78" s="97" t="s">
        <v>278</v>
      </c>
      <c r="AH78" s="97" t="s">
        <v>316</v>
      </c>
      <c r="AI78" s="97" t="s">
        <v>321</v>
      </c>
      <c r="AJ78" s="97" t="s">
        <v>330</v>
      </c>
    </row>
    <row r="79" spans="1:37" ht="15">
      <c r="A79" s="78" t="s">
        <v>179</v>
      </c>
      <c r="B79" s="78" t="s">
        <v>111</v>
      </c>
      <c r="C79" s="77">
        <v>2369</v>
      </c>
      <c r="D79" s="77">
        <v>2369</v>
      </c>
      <c r="E79" s="77">
        <v>2369</v>
      </c>
      <c r="F79" s="77">
        <v>2369</v>
      </c>
      <c r="G79" s="90"/>
      <c r="H79" s="77">
        <v>125183</v>
      </c>
      <c r="I79" s="77">
        <v>111403.99</v>
      </c>
      <c r="J79" s="77">
        <v>177796.01</v>
      </c>
      <c r="K79" s="77">
        <v>165702</v>
      </c>
      <c r="L79" s="90"/>
      <c r="M79" s="77">
        <v>476883.89681455801</v>
      </c>
      <c r="N79" s="77">
        <v>475524.29646787298</v>
      </c>
      <c r="O79" s="77">
        <v>534228.76286793104</v>
      </c>
      <c r="P79" s="77">
        <v>415481.55424738902</v>
      </c>
      <c r="Q79" s="90"/>
      <c r="R79" s="77">
        <v>73357.237999999998</v>
      </c>
      <c r="S79" s="77">
        <v>65282.738140000001</v>
      </c>
      <c r="T79" s="77">
        <v>104188.46186</v>
      </c>
      <c r="U79" s="77">
        <v>97101.372000000003</v>
      </c>
      <c r="V79" s="90"/>
      <c r="W79" s="77">
        <v>97284.314950169806</v>
      </c>
      <c r="X79" s="77">
        <v>97006.956479446104</v>
      </c>
      <c r="Y79" s="77">
        <v>108982.66762505801</v>
      </c>
      <c r="Z79" s="77">
        <v>84758.237066467394</v>
      </c>
      <c r="AA79" s="7"/>
      <c r="AB79" s="97" t="s">
        <v>277</v>
      </c>
      <c r="AC79" s="97" t="s">
        <v>316</v>
      </c>
      <c r="AD79" s="97" t="s">
        <v>321</v>
      </c>
      <c r="AE79" s="97" t="s">
        <v>330</v>
      </c>
      <c r="AF79" s="97" t="s">
        <v>207</v>
      </c>
      <c r="AG79" s="97" t="s">
        <v>278</v>
      </c>
      <c r="AH79" s="97" t="s">
        <v>316</v>
      </c>
      <c r="AI79" s="97" t="s">
        <v>204</v>
      </c>
      <c r="AJ79" s="97" t="s">
        <v>205</v>
      </c>
      <c r="AK79" s="98">
        <v>1424</v>
      </c>
    </row>
    <row r="80" spans="1:37" ht="15">
      <c r="A80" s="78" t="s">
        <v>65</v>
      </c>
      <c r="B80" s="78" t="s">
        <v>107</v>
      </c>
      <c r="C80" s="77">
        <v>200</v>
      </c>
      <c r="D80" s="77">
        <v>200</v>
      </c>
      <c r="E80" s="77">
        <v>200</v>
      </c>
      <c r="F80" s="77">
        <v>200</v>
      </c>
      <c r="G80" s="90"/>
      <c r="H80" s="77">
        <v>4738.0037175929501</v>
      </c>
      <c r="I80" s="77">
        <v>4731.8037179624998</v>
      </c>
      <c r="J80" s="77">
        <v>4508.1957312905797</v>
      </c>
      <c r="K80" s="77">
        <v>5986.9996431469899</v>
      </c>
      <c r="L80" s="90"/>
      <c r="M80" s="77">
        <v>19021.443399478299</v>
      </c>
      <c r="N80" s="77">
        <v>18976.808288832799</v>
      </c>
      <c r="O80" s="77">
        <v>18035.030024336698</v>
      </c>
      <c r="P80" s="77">
        <v>23855.260778705699</v>
      </c>
      <c r="Q80" s="90"/>
      <c r="R80" s="77">
        <v>2776.4701785094699</v>
      </c>
      <c r="S80" s="77">
        <v>2772.8369787260299</v>
      </c>
      <c r="T80" s="77">
        <v>2641.8026985362799</v>
      </c>
      <c r="U80" s="77">
        <v>3508.3817908841402</v>
      </c>
      <c r="V80" s="90"/>
      <c r="W80" s="77">
        <v>11146.5658320943</v>
      </c>
      <c r="X80" s="77">
        <v>11120.409657255999</v>
      </c>
      <c r="Y80" s="77">
        <v>10568.527594261301</v>
      </c>
      <c r="Z80" s="77">
        <v>13979.1828163215</v>
      </c>
      <c r="AA80" s="7"/>
      <c r="AB80" s="97" t="s">
        <v>279</v>
      </c>
      <c r="AC80" s="97" t="s">
        <v>316</v>
      </c>
      <c r="AD80" s="97" t="s">
        <v>321</v>
      </c>
      <c r="AE80" s="97" t="s">
        <v>325</v>
      </c>
      <c r="AK80" s="98">
        <v>258</v>
      </c>
    </row>
    <row r="81" spans="1:37" ht="15">
      <c r="A81" s="78" t="s">
        <v>180</v>
      </c>
      <c r="B81" s="78" t="s">
        <v>109</v>
      </c>
      <c r="C81" s="77">
        <v>772</v>
      </c>
      <c r="D81" s="77">
        <v>772</v>
      </c>
      <c r="E81" s="77">
        <v>772</v>
      </c>
      <c r="F81" s="77">
        <v>772</v>
      </c>
      <c r="G81" s="90"/>
      <c r="H81" s="77">
        <v>0</v>
      </c>
      <c r="I81" s="77">
        <v>0</v>
      </c>
      <c r="J81" s="77">
        <v>0</v>
      </c>
      <c r="K81" s="77">
        <v>0</v>
      </c>
      <c r="L81" s="90"/>
      <c r="M81" s="77">
        <v>150971.62773564801</v>
      </c>
      <c r="N81" s="77">
        <v>136310.28842055201</v>
      </c>
      <c r="O81" s="77">
        <v>148521.618467405</v>
      </c>
      <c r="P81" s="77">
        <v>120652.194722767</v>
      </c>
      <c r="Q81" s="90"/>
      <c r="R81" s="77">
        <v>0</v>
      </c>
      <c r="S81" s="77">
        <v>0</v>
      </c>
      <c r="T81" s="77">
        <v>0</v>
      </c>
      <c r="U81" s="77">
        <v>0</v>
      </c>
      <c r="V81" s="90"/>
      <c r="W81" s="77">
        <v>30798.2120580722</v>
      </c>
      <c r="X81" s="77">
        <v>27807.298837792499</v>
      </c>
      <c r="Y81" s="77">
        <v>30298.410167350699</v>
      </c>
      <c r="Z81" s="77">
        <v>24613.047723444401</v>
      </c>
      <c r="AA81" s="7"/>
      <c r="AB81" s="97" t="s">
        <v>280</v>
      </c>
      <c r="AC81" s="97" t="s">
        <v>317</v>
      </c>
      <c r="AD81" s="97" t="s">
        <v>202</v>
      </c>
      <c r="AE81" s="97" t="s">
        <v>326</v>
      </c>
    </row>
    <row r="82" spans="1:37" ht="15">
      <c r="A82" s="78" t="s">
        <v>66</v>
      </c>
      <c r="B82" s="78" t="s">
        <v>109</v>
      </c>
      <c r="C82" s="77">
        <v>2533</v>
      </c>
      <c r="D82" s="77">
        <v>2533</v>
      </c>
      <c r="E82" s="77">
        <v>2533</v>
      </c>
      <c r="F82" s="77">
        <v>2533</v>
      </c>
      <c r="G82" s="90"/>
      <c r="H82" s="77">
        <v>336782.01</v>
      </c>
      <c r="I82" s="77">
        <v>353742.01</v>
      </c>
      <c r="J82" s="77">
        <v>320515.01</v>
      </c>
      <c r="K82" s="77">
        <v>301514</v>
      </c>
      <c r="L82" s="90"/>
      <c r="M82" s="77">
        <v>355952.13338258199</v>
      </c>
      <c r="N82" s="77">
        <v>338186.611700218</v>
      </c>
      <c r="O82" s="77">
        <v>374446.65406722802</v>
      </c>
      <c r="P82" s="77">
        <v>319632.02958933602</v>
      </c>
      <c r="Q82" s="90"/>
      <c r="R82" s="77">
        <v>197354.25786000001</v>
      </c>
      <c r="S82" s="77">
        <v>207292.81786000001</v>
      </c>
      <c r="T82" s="77">
        <v>187821.79586000001</v>
      </c>
      <c r="U82" s="77">
        <v>176687.204</v>
      </c>
      <c r="V82" s="90"/>
      <c r="W82" s="77">
        <v>44849.968806205303</v>
      </c>
      <c r="X82" s="77">
        <v>42611.5130742275</v>
      </c>
      <c r="Y82" s="77">
        <v>47180.278412470798</v>
      </c>
      <c r="Z82" s="77">
        <v>40273.635728256297</v>
      </c>
      <c r="AA82" s="7"/>
      <c r="AB82" s="97" t="s">
        <v>281</v>
      </c>
      <c r="AC82" s="97" t="s">
        <v>316</v>
      </c>
      <c r="AD82" s="97" t="s">
        <v>321</v>
      </c>
      <c r="AE82" s="97" t="s">
        <v>325</v>
      </c>
    </row>
    <row r="83" spans="1:37" ht="15">
      <c r="A83" s="78" t="s">
        <v>67</v>
      </c>
      <c r="B83" s="78" t="s">
        <v>109</v>
      </c>
      <c r="C83" s="77">
        <v>2804</v>
      </c>
      <c r="D83" s="77">
        <v>2804</v>
      </c>
      <c r="E83" s="77">
        <v>2804</v>
      </c>
      <c r="F83" s="77">
        <v>2804</v>
      </c>
      <c r="G83" s="90"/>
      <c r="H83" s="77">
        <v>254531.01</v>
      </c>
      <c r="I83" s="77">
        <v>212722.01</v>
      </c>
      <c r="J83" s="77">
        <v>177959.01</v>
      </c>
      <c r="K83" s="77">
        <v>161455</v>
      </c>
      <c r="L83" s="90"/>
      <c r="M83" s="77">
        <v>229915.536217307</v>
      </c>
      <c r="N83" s="77">
        <v>213272.50137389</v>
      </c>
      <c r="O83" s="77">
        <v>191998.659438209</v>
      </c>
      <c r="P83" s="77">
        <v>216650.727257853</v>
      </c>
      <c r="Q83" s="90"/>
      <c r="R83" s="77">
        <v>149155.17186</v>
      </c>
      <c r="S83" s="77">
        <v>124655.09785999999</v>
      </c>
      <c r="T83" s="77">
        <v>104283.97986000001</v>
      </c>
      <c r="U83" s="77">
        <v>94612.63</v>
      </c>
      <c r="V83" s="90"/>
      <c r="W83" s="77">
        <v>46902.769388330598</v>
      </c>
      <c r="X83" s="77">
        <v>43507.590280273602</v>
      </c>
      <c r="Y83" s="77">
        <v>39167.726525394603</v>
      </c>
      <c r="Z83" s="77">
        <v>44196.748360602003</v>
      </c>
      <c r="AA83" s="7"/>
      <c r="AB83" s="97" t="s">
        <v>280</v>
      </c>
      <c r="AC83" s="97" t="s">
        <v>317</v>
      </c>
      <c r="AD83" s="97" t="s">
        <v>202</v>
      </c>
      <c r="AE83" s="97" t="s">
        <v>326</v>
      </c>
    </row>
    <row r="84" spans="1:37" ht="15">
      <c r="A84" s="78" t="s">
        <v>68</v>
      </c>
      <c r="B84" s="78" t="s">
        <v>109</v>
      </c>
      <c r="C84" s="77">
        <v>2650</v>
      </c>
      <c r="D84" s="77">
        <v>2650</v>
      </c>
      <c r="E84" s="77">
        <v>2650</v>
      </c>
      <c r="F84" s="77">
        <v>2650</v>
      </c>
      <c r="G84" s="90"/>
      <c r="H84" s="77">
        <v>319727</v>
      </c>
      <c r="I84" s="77">
        <v>314262</v>
      </c>
      <c r="J84" s="77">
        <v>284205</v>
      </c>
      <c r="K84" s="77">
        <v>245524</v>
      </c>
      <c r="L84" s="90"/>
      <c r="M84" s="77">
        <v>814719.074357679</v>
      </c>
      <c r="N84" s="77">
        <v>757485.75374365901</v>
      </c>
      <c r="O84" s="77">
        <v>847270.23338829901</v>
      </c>
      <c r="P84" s="77">
        <v>684418.76231202204</v>
      </c>
      <c r="Q84" s="90"/>
      <c r="R84" s="77">
        <v>187360.022</v>
      </c>
      <c r="S84" s="77">
        <v>184157.53200000001</v>
      </c>
      <c r="T84" s="77">
        <v>166544.13</v>
      </c>
      <c r="U84" s="77">
        <v>143877.06400000001</v>
      </c>
      <c r="V84" s="90"/>
      <c r="W84" s="77">
        <v>81413.294552720501</v>
      </c>
      <c r="X84" s="77">
        <v>75694.079996398796</v>
      </c>
      <c r="Y84" s="77">
        <v>84666.068645780397</v>
      </c>
      <c r="Z84" s="77">
        <v>68392.6374713236</v>
      </c>
      <c r="AA84" s="7"/>
      <c r="AB84" s="97" t="s">
        <v>282</v>
      </c>
      <c r="AC84" s="97" t="s">
        <v>318</v>
      </c>
      <c r="AD84" s="97" t="s">
        <v>203</v>
      </c>
      <c r="AE84" s="97" t="s">
        <v>329</v>
      </c>
      <c r="AF84" s="97" t="s">
        <v>208</v>
      </c>
      <c r="AG84" s="97" t="s">
        <v>283</v>
      </c>
      <c r="AH84" s="97" t="s">
        <v>317</v>
      </c>
      <c r="AI84" s="97" t="s">
        <v>202</v>
      </c>
      <c r="AJ84" s="97" t="s">
        <v>326</v>
      </c>
    </row>
    <row r="85" spans="1:37" ht="15">
      <c r="A85" s="78" t="s">
        <v>181</v>
      </c>
      <c r="B85" s="78" t="s">
        <v>110</v>
      </c>
      <c r="C85" s="77">
        <v>1117</v>
      </c>
      <c r="D85" s="77">
        <v>1117</v>
      </c>
      <c r="E85" s="77">
        <v>1117</v>
      </c>
      <c r="F85" s="77">
        <v>1117</v>
      </c>
      <c r="G85" s="90"/>
      <c r="H85" s="77">
        <v>108133.99</v>
      </c>
      <c r="I85" s="77">
        <v>98080.99</v>
      </c>
      <c r="J85" s="77">
        <v>85643.03</v>
      </c>
      <c r="K85" s="77">
        <v>94785</v>
      </c>
      <c r="L85" s="90"/>
      <c r="M85" s="77">
        <v>714944.46736660704</v>
      </c>
      <c r="N85" s="77">
        <v>654077.12135862606</v>
      </c>
      <c r="O85" s="77">
        <v>380913.42867323098</v>
      </c>
      <c r="P85" s="77">
        <v>715228.92677403404</v>
      </c>
      <c r="Q85" s="90"/>
      <c r="R85" s="77">
        <v>63366.51814</v>
      </c>
      <c r="S85" s="77">
        <v>57475.460140000003</v>
      </c>
      <c r="T85" s="77">
        <v>50186.815580000002</v>
      </c>
      <c r="U85" s="77">
        <v>55544.01</v>
      </c>
      <c r="V85" s="90"/>
      <c r="W85" s="77">
        <v>145848.671342788</v>
      </c>
      <c r="X85" s="77">
        <v>133431.73275716</v>
      </c>
      <c r="Y85" s="77">
        <v>77706.339449339197</v>
      </c>
      <c r="Z85" s="77">
        <v>145906.701061903</v>
      </c>
      <c r="AA85" s="7"/>
      <c r="AB85" s="97" t="s">
        <v>283</v>
      </c>
      <c r="AC85" s="97" t="s">
        <v>317</v>
      </c>
      <c r="AD85" s="97" t="s">
        <v>202</v>
      </c>
      <c r="AE85" s="97" t="s">
        <v>326</v>
      </c>
      <c r="AK85" s="98">
        <v>977</v>
      </c>
    </row>
    <row r="86" spans="1:37" ht="15">
      <c r="A86" s="78" t="s">
        <v>69</v>
      </c>
      <c r="B86" s="78" t="s">
        <v>106</v>
      </c>
      <c r="C86" s="77">
        <v>838</v>
      </c>
      <c r="D86" s="77">
        <v>838</v>
      </c>
      <c r="E86" s="77">
        <v>838</v>
      </c>
      <c r="F86" s="77">
        <v>838</v>
      </c>
      <c r="G86" s="90"/>
      <c r="H86" s="77">
        <v>49216</v>
      </c>
      <c r="I86" s="77">
        <v>49216</v>
      </c>
      <c r="J86" s="77">
        <v>49216</v>
      </c>
      <c r="K86" s="77">
        <v>2500</v>
      </c>
      <c r="L86" s="90"/>
      <c r="M86" s="77">
        <v>243340.84132119501</v>
      </c>
      <c r="N86" s="77">
        <v>213149.707335777</v>
      </c>
      <c r="O86" s="77">
        <v>221999.562136956</v>
      </c>
      <c r="P86" s="77">
        <v>158390.727129812</v>
      </c>
      <c r="Q86" s="90"/>
      <c r="R86" s="77">
        <v>28840.576000000001</v>
      </c>
      <c r="S86" s="77">
        <v>28840.576000000001</v>
      </c>
      <c r="T86" s="77">
        <v>28840.576000000001</v>
      </c>
      <c r="U86" s="77">
        <v>0</v>
      </c>
      <c r="V86" s="90"/>
      <c r="W86" s="77">
        <v>49641.531629523801</v>
      </c>
      <c r="X86" s="77">
        <v>43482.540296498599</v>
      </c>
      <c r="Y86" s="77">
        <v>45287.9106759391</v>
      </c>
      <c r="Z86" s="77">
        <v>32311.708334481598</v>
      </c>
      <c r="AA86" s="7"/>
      <c r="AB86" s="97" t="s">
        <v>284</v>
      </c>
      <c r="AC86" s="97" t="s">
        <v>318</v>
      </c>
      <c r="AD86" s="97" t="s">
        <v>203</v>
      </c>
      <c r="AE86" s="97" t="s">
        <v>329</v>
      </c>
    </row>
    <row r="87" spans="1:37" ht="15">
      <c r="A87" s="78" t="s">
        <v>70</v>
      </c>
      <c r="B87" s="78" t="s">
        <v>106</v>
      </c>
      <c r="C87" s="77">
        <v>490</v>
      </c>
      <c r="D87" s="77">
        <v>490</v>
      </c>
      <c r="E87" s="77">
        <v>490</v>
      </c>
      <c r="F87" s="77">
        <v>490</v>
      </c>
      <c r="G87" s="90"/>
      <c r="H87" s="77">
        <v>8248</v>
      </c>
      <c r="I87" s="77">
        <v>7442</v>
      </c>
      <c r="J87" s="77">
        <v>7293</v>
      </c>
      <c r="K87" s="77">
        <v>9294</v>
      </c>
      <c r="L87" s="90"/>
      <c r="M87" s="77">
        <v>92835.444780258404</v>
      </c>
      <c r="N87" s="77">
        <v>75401.630279648802</v>
      </c>
      <c r="O87" s="77">
        <v>93162.5207208543</v>
      </c>
      <c r="P87" s="77">
        <v>70170.555392765498</v>
      </c>
      <c r="Q87" s="90"/>
      <c r="R87" s="77">
        <v>4833.3280000000004</v>
      </c>
      <c r="S87" s="77">
        <v>4361.0119999999997</v>
      </c>
      <c r="T87" s="77">
        <v>4273.6980000000003</v>
      </c>
      <c r="U87" s="77">
        <v>5446.2839999999997</v>
      </c>
      <c r="V87" s="90"/>
      <c r="W87" s="77">
        <v>18938.4307351727</v>
      </c>
      <c r="X87" s="77">
        <v>15381.932577048399</v>
      </c>
      <c r="Y87" s="77">
        <v>19005.1542270543</v>
      </c>
      <c r="Z87" s="77">
        <v>14314.7933001242</v>
      </c>
      <c r="AA87" s="7"/>
      <c r="AB87" s="97" t="s">
        <v>285</v>
      </c>
      <c r="AC87" s="97" t="s">
        <v>316</v>
      </c>
      <c r="AD87" s="97" t="s">
        <v>321</v>
      </c>
      <c r="AE87" s="97" t="s">
        <v>330</v>
      </c>
    </row>
    <row r="88" spans="1:37" ht="15">
      <c r="A88" s="78" t="s">
        <v>71</v>
      </c>
      <c r="B88" s="78" t="s">
        <v>106</v>
      </c>
      <c r="C88" s="77">
        <v>1505</v>
      </c>
      <c r="D88" s="77">
        <v>1505</v>
      </c>
      <c r="E88" s="77">
        <v>1505</v>
      </c>
      <c r="F88" s="77">
        <v>1505</v>
      </c>
      <c r="G88" s="90"/>
      <c r="H88" s="77">
        <v>66582.009999999995</v>
      </c>
      <c r="I88" s="77">
        <v>70627.009999999995</v>
      </c>
      <c r="J88" s="77">
        <v>70331</v>
      </c>
      <c r="K88" s="77">
        <v>73881</v>
      </c>
      <c r="L88" s="90"/>
      <c r="M88" s="77">
        <v>168049.22872287399</v>
      </c>
      <c r="N88" s="77">
        <v>148490.68188108</v>
      </c>
      <c r="O88" s="77">
        <v>200673.299118936</v>
      </c>
      <c r="P88" s="77">
        <v>214995.79058077</v>
      </c>
      <c r="Q88" s="90"/>
      <c r="R88" s="77">
        <v>39017.057860000001</v>
      </c>
      <c r="S88" s="77">
        <v>41387.427860000003</v>
      </c>
      <c r="T88" s="77">
        <v>41213.966</v>
      </c>
      <c r="U88" s="77">
        <v>43294.266000000003</v>
      </c>
      <c r="V88" s="90"/>
      <c r="W88" s="77">
        <v>34282.042659466199</v>
      </c>
      <c r="X88" s="77">
        <v>30292.099103740398</v>
      </c>
      <c r="Y88" s="77">
        <v>40937.353020262897</v>
      </c>
      <c r="Z88" s="77">
        <v>43859.141278477</v>
      </c>
      <c r="AA88" s="7"/>
      <c r="AB88" s="97" t="s">
        <v>286</v>
      </c>
      <c r="AC88" s="97" t="s">
        <v>204</v>
      </c>
      <c r="AD88" s="97" t="s">
        <v>204</v>
      </c>
      <c r="AE88" s="97" t="s">
        <v>328</v>
      </c>
    </row>
    <row r="89" spans="1:37" ht="15">
      <c r="A89" s="78" t="s">
        <v>72</v>
      </c>
      <c r="B89" s="78" t="s">
        <v>105</v>
      </c>
      <c r="C89" s="77">
        <v>306</v>
      </c>
      <c r="D89" s="77">
        <v>306</v>
      </c>
      <c r="E89" s="77">
        <v>306</v>
      </c>
      <c r="F89" s="77">
        <v>306</v>
      </c>
      <c r="G89" s="90"/>
      <c r="H89" s="77">
        <v>4653</v>
      </c>
      <c r="I89" s="77">
        <v>4479.99</v>
      </c>
      <c r="J89" s="77">
        <v>4183</v>
      </c>
      <c r="K89" s="77">
        <v>5400</v>
      </c>
      <c r="L89" s="90"/>
      <c r="M89" s="77">
        <v>20955.7333316529</v>
      </c>
      <c r="N89" s="77">
        <v>20491.961894414599</v>
      </c>
      <c r="O89" s="77">
        <v>32370.453245503501</v>
      </c>
      <c r="P89" s="77">
        <v>27748.578014608898</v>
      </c>
      <c r="Q89" s="90"/>
      <c r="R89" s="77">
        <v>2726.6579999999999</v>
      </c>
      <c r="S89" s="77">
        <v>2625.27414</v>
      </c>
      <c r="T89" s="77">
        <v>2451.2379999999998</v>
      </c>
      <c r="U89" s="77">
        <v>3164.4</v>
      </c>
      <c r="V89" s="90"/>
      <c r="W89" s="77">
        <v>4274.9695996572</v>
      </c>
      <c r="X89" s="77">
        <v>4180.3602264605797</v>
      </c>
      <c r="Y89" s="77">
        <v>6603.5724620827104</v>
      </c>
      <c r="Z89" s="77">
        <v>5660.7099149802098</v>
      </c>
      <c r="AA89" s="7"/>
      <c r="AB89" s="97" t="s">
        <v>288</v>
      </c>
      <c r="AC89" s="97" t="s">
        <v>318</v>
      </c>
      <c r="AD89" s="97" t="s">
        <v>203</v>
      </c>
      <c r="AE89" s="97" t="s">
        <v>328</v>
      </c>
    </row>
    <row r="90" spans="1:37" ht="15">
      <c r="A90" s="78" t="s">
        <v>73</v>
      </c>
      <c r="B90" s="78" t="s">
        <v>106</v>
      </c>
      <c r="C90" s="77">
        <v>3743</v>
      </c>
      <c r="D90" s="77">
        <v>3743</v>
      </c>
      <c r="E90" s="77">
        <v>3743</v>
      </c>
      <c r="F90" s="77">
        <v>3743</v>
      </c>
      <c r="G90" s="90"/>
      <c r="H90" s="77">
        <v>133456.01</v>
      </c>
      <c r="I90" s="77">
        <v>137731.01</v>
      </c>
      <c r="J90" s="77">
        <v>123528.01</v>
      </c>
      <c r="K90" s="77">
        <v>113241</v>
      </c>
      <c r="L90" s="90"/>
      <c r="M90" s="77">
        <v>415412.70959719998</v>
      </c>
      <c r="N90" s="77">
        <v>461349.344444127</v>
      </c>
      <c r="O90" s="77">
        <v>516175.82473469398</v>
      </c>
      <c r="P90" s="77">
        <v>276990.25373070099</v>
      </c>
      <c r="Q90" s="90"/>
      <c r="R90" s="77">
        <v>78205.221860000005</v>
      </c>
      <c r="S90" s="77">
        <v>80710.371859999999</v>
      </c>
      <c r="T90" s="77">
        <v>72387.413860000001</v>
      </c>
      <c r="U90" s="77">
        <v>66359.225999999995</v>
      </c>
      <c r="V90" s="90"/>
      <c r="W90" s="77">
        <v>52300.161280223001</v>
      </c>
      <c r="X90" s="77">
        <v>58083.5505595125</v>
      </c>
      <c r="Y90" s="77">
        <v>64986.164984583702</v>
      </c>
      <c r="Z90" s="77">
        <v>34872.873671131398</v>
      </c>
      <c r="AA90" s="7"/>
      <c r="AB90" s="97" t="s">
        <v>289</v>
      </c>
      <c r="AC90" s="97" t="s">
        <v>317</v>
      </c>
      <c r="AD90" s="97" t="s">
        <v>202</v>
      </c>
      <c r="AE90" s="97" t="s">
        <v>327</v>
      </c>
    </row>
    <row r="91" spans="1:37" ht="15">
      <c r="A91" s="78" t="s">
        <v>74</v>
      </c>
      <c r="B91" s="78" t="s">
        <v>105</v>
      </c>
      <c r="C91" s="77">
        <v>512</v>
      </c>
      <c r="D91" s="77">
        <v>512</v>
      </c>
      <c r="E91" s="77">
        <v>512</v>
      </c>
      <c r="F91" s="77">
        <v>512</v>
      </c>
      <c r="G91" s="90"/>
      <c r="H91" s="77">
        <v>7066</v>
      </c>
      <c r="I91" s="77">
        <v>6749.99</v>
      </c>
      <c r="J91" s="77">
        <v>8273.99</v>
      </c>
      <c r="K91" s="77">
        <v>10624</v>
      </c>
      <c r="L91" s="90"/>
      <c r="M91" s="77">
        <v>87596.276192991601</v>
      </c>
      <c r="N91" s="77">
        <v>64930.0588761572</v>
      </c>
      <c r="O91" s="77">
        <v>94474.144004008398</v>
      </c>
      <c r="P91" s="77">
        <v>63317.639823562196</v>
      </c>
      <c r="Q91" s="90"/>
      <c r="R91" s="77">
        <v>4140.6760000000004</v>
      </c>
      <c r="S91" s="77">
        <v>3955.4941399999998</v>
      </c>
      <c r="T91" s="77">
        <v>4848.5581400000001</v>
      </c>
      <c r="U91" s="77">
        <v>6225.6639999999998</v>
      </c>
      <c r="V91" s="90"/>
      <c r="W91" s="77">
        <v>17869.640343370302</v>
      </c>
      <c r="X91" s="77">
        <v>13245.732010736099</v>
      </c>
      <c r="Y91" s="77">
        <v>19272.7253768177</v>
      </c>
      <c r="Z91" s="77">
        <v>12916.798524006699</v>
      </c>
      <c r="AA91" s="7"/>
      <c r="AB91" s="97" t="s">
        <v>290</v>
      </c>
      <c r="AC91" s="97" t="s">
        <v>316</v>
      </c>
      <c r="AD91" s="97" t="s">
        <v>321</v>
      </c>
      <c r="AE91" s="97" t="s">
        <v>330</v>
      </c>
    </row>
    <row r="92" spans="1:37" ht="15">
      <c r="A92" s="78" t="s">
        <v>75</v>
      </c>
      <c r="B92" s="78" t="s">
        <v>105</v>
      </c>
      <c r="C92" s="77">
        <v>547</v>
      </c>
      <c r="D92" s="77">
        <v>547</v>
      </c>
      <c r="E92" s="77">
        <v>547</v>
      </c>
      <c r="F92" s="77">
        <v>547</v>
      </c>
      <c r="G92" s="90"/>
      <c r="H92" s="77">
        <v>3995.7977618318801</v>
      </c>
      <c r="I92" s="77">
        <v>4671.3977215629802</v>
      </c>
      <c r="J92" s="77">
        <v>5389.60367875457</v>
      </c>
      <c r="K92" s="77">
        <v>4184.3997505903199</v>
      </c>
      <c r="L92" s="90"/>
      <c r="M92" s="77">
        <v>16005.2581914858</v>
      </c>
      <c r="N92" s="77">
        <v>18856.384175650801</v>
      </c>
      <c r="O92" s="77">
        <v>21710.234743550001</v>
      </c>
      <c r="P92" s="77">
        <v>16717.5296716511</v>
      </c>
      <c r="Q92" s="90"/>
      <c r="R92" s="77">
        <v>2341.5374884334801</v>
      </c>
      <c r="S92" s="77">
        <v>2737.4390648359099</v>
      </c>
      <c r="T92" s="77">
        <v>3158.3077557501801</v>
      </c>
      <c r="U92" s="77">
        <v>2452.0582538459298</v>
      </c>
      <c r="V92" s="90"/>
      <c r="W92" s="77">
        <v>9379.0813002106697</v>
      </c>
      <c r="X92" s="77">
        <v>11049.8411269314</v>
      </c>
      <c r="Y92" s="77">
        <v>12722.1975597203</v>
      </c>
      <c r="Z92" s="77">
        <v>9796.4723875875698</v>
      </c>
      <c r="AA92" s="7"/>
      <c r="AB92" s="97" t="s">
        <v>291</v>
      </c>
      <c r="AC92" s="97" t="s">
        <v>318</v>
      </c>
      <c r="AD92" s="97" t="s">
        <v>203</v>
      </c>
      <c r="AE92" s="97" t="s">
        <v>328</v>
      </c>
    </row>
    <row r="93" spans="1:37" ht="15">
      <c r="A93" s="78" t="s">
        <v>182</v>
      </c>
      <c r="B93" s="78" t="s">
        <v>107</v>
      </c>
      <c r="C93" s="77">
        <v>432</v>
      </c>
      <c r="D93" s="77">
        <v>432</v>
      </c>
      <c r="E93" s="77">
        <v>432</v>
      </c>
      <c r="F93" s="77">
        <v>432</v>
      </c>
      <c r="G93" s="90"/>
      <c r="H93" s="77">
        <v>0</v>
      </c>
      <c r="I93" s="77">
        <v>0</v>
      </c>
      <c r="J93" s="77">
        <v>0</v>
      </c>
      <c r="K93" s="77">
        <v>0</v>
      </c>
      <c r="L93" s="90"/>
      <c r="M93" s="77">
        <v>0</v>
      </c>
      <c r="N93" s="77">
        <v>0</v>
      </c>
      <c r="O93" s="77">
        <v>0</v>
      </c>
      <c r="P93" s="77">
        <v>0</v>
      </c>
      <c r="Q93" s="90"/>
      <c r="R93" s="77">
        <v>0</v>
      </c>
      <c r="S93" s="77">
        <v>0</v>
      </c>
      <c r="T93" s="77">
        <v>0</v>
      </c>
      <c r="U93" s="77">
        <v>0</v>
      </c>
      <c r="V93" s="90"/>
      <c r="W93" s="77">
        <v>0</v>
      </c>
      <c r="X93" s="77">
        <v>0</v>
      </c>
      <c r="Y93" s="77">
        <v>0</v>
      </c>
      <c r="Z93" s="77">
        <v>0</v>
      </c>
      <c r="AA93" s="7"/>
      <c r="AB93" s="97" t="s">
        <v>292</v>
      </c>
      <c r="AC93" s="97" t="s">
        <v>318</v>
      </c>
      <c r="AD93" s="97" t="s">
        <v>203</v>
      </c>
      <c r="AE93" s="97" t="s">
        <v>329</v>
      </c>
    </row>
    <row r="94" spans="1:37" ht="15">
      <c r="A94" s="78" t="s">
        <v>76</v>
      </c>
      <c r="B94" s="78" t="s">
        <v>107</v>
      </c>
      <c r="C94" s="77">
        <v>360</v>
      </c>
      <c r="D94" s="77">
        <v>360</v>
      </c>
      <c r="E94" s="77">
        <v>360</v>
      </c>
      <c r="F94" s="77">
        <v>360</v>
      </c>
      <c r="G94" s="90"/>
      <c r="H94" s="77">
        <v>25252</v>
      </c>
      <c r="I94" s="77">
        <v>20550</v>
      </c>
      <c r="J94" s="77">
        <v>56719</v>
      </c>
      <c r="K94" s="77">
        <v>60627</v>
      </c>
      <c r="L94" s="90"/>
      <c r="M94" s="77">
        <v>145436.29051716399</v>
      </c>
      <c r="N94" s="77">
        <v>128900.276736051</v>
      </c>
      <c r="O94" s="77">
        <v>163324.01471313101</v>
      </c>
      <c r="P94" s="77">
        <v>117582.823821912</v>
      </c>
      <c r="Q94" s="90"/>
      <c r="R94" s="77">
        <v>14797.672</v>
      </c>
      <c r="S94" s="77">
        <v>12042.3</v>
      </c>
      <c r="T94" s="77">
        <v>33237.334000000003</v>
      </c>
      <c r="U94" s="77">
        <v>35527.421999999999</v>
      </c>
      <c r="V94" s="90"/>
      <c r="W94" s="77">
        <v>29669.003265501498</v>
      </c>
      <c r="X94" s="77">
        <v>26295.656454154501</v>
      </c>
      <c r="Y94" s="77">
        <v>33318.099001478797</v>
      </c>
      <c r="Z94" s="77">
        <v>23986.896059670002</v>
      </c>
      <c r="AA94" s="7"/>
      <c r="AB94" s="97" t="s">
        <v>292</v>
      </c>
      <c r="AC94" s="97" t="s">
        <v>204</v>
      </c>
      <c r="AD94" s="97" t="s">
        <v>204</v>
      </c>
      <c r="AE94" s="97" t="s">
        <v>329</v>
      </c>
      <c r="AF94" s="97" t="s">
        <v>210</v>
      </c>
      <c r="AG94" s="97" t="s">
        <v>287</v>
      </c>
      <c r="AH94" s="97" t="s">
        <v>318</v>
      </c>
      <c r="AI94" s="97" t="s">
        <v>203</v>
      </c>
      <c r="AJ94" s="97" t="s">
        <v>328</v>
      </c>
    </row>
    <row r="95" spans="1:37" ht="15">
      <c r="A95" s="78" t="s">
        <v>77</v>
      </c>
      <c r="B95" s="78" t="s">
        <v>106</v>
      </c>
      <c r="C95" s="77">
        <v>8666</v>
      </c>
      <c r="D95" s="77">
        <v>8666</v>
      </c>
      <c r="E95" s="77">
        <v>8666</v>
      </c>
      <c r="F95" s="77">
        <v>8666</v>
      </c>
      <c r="G95" s="90"/>
      <c r="H95" s="77">
        <v>271706.99</v>
      </c>
      <c r="I95" s="77">
        <v>277534.99</v>
      </c>
      <c r="J95" s="77">
        <v>253279</v>
      </c>
      <c r="K95" s="77">
        <v>236487</v>
      </c>
      <c r="L95" s="90"/>
      <c r="M95" s="77">
        <v>1183988.6162272701</v>
      </c>
      <c r="N95" s="77">
        <v>1094814.4674388401</v>
      </c>
      <c r="O95" s="77">
        <v>1204630.1788117299</v>
      </c>
      <c r="P95" s="77">
        <v>942410.19982248999</v>
      </c>
      <c r="Q95" s="90"/>
      <c r="R95" s="77">
        <v>159220.29613999999</v>
      </c>
      <c r="S95" s="77">
        <v>162635.50414</v>
      </c>
      <c r="T95" s="77">
        <v>148421.49400000001</v>
      </c>
      <c r="U95" s="77">
        <v>138581.38200000001</v>
      </c>
      <c r="V95" s="90"/>
      <c r="W95" s="77">
        <v>118313.68258558901</v>
      </c>
      <c r="X95" s="77">
        <v>109402.683113133</v>
      </c>
      <c r="Y95" s="77">
        <v>120376.35383953201</v>
      </c>
      <c r="Z95" s="77">
        <v>94173.220687297799</v>
      </c>
      <c r="AA95" s="7"/>
      <c r="AB95" s="97" t="s">
        <v>267</v>
      </c>
      <c r="AC95" s="97" t="s">
        <v>318</v>
      </c>
      <c r="AD95" s="97" t="s">
        <v>203</v>
      </c>
      <c r="AE95" s="97" t="s">
        <v>328</v>
      </c>
      <c r="AK95" s="98">
        <v>655</v>
      </c>
    </row>
    <row r="96" spans="1:37" ht="15">
      <c r="A96" s="78" t="s">
        <v>183</v>
      </c>
      <c r="B96" s="78" t="s">
        <v>105</v>
      </c>
      <c r="C96" s="77">
        <v>382</v>
      </c>
      <c r="D96" s="77">
        <v>382</v>
      </c>
      <c r="E96" s="77">
        <v>382</v>
      </c>
      <c r="F96" s="77">
        <v>382</v>
      </c>
      <c r="G96" s="90"/>
      <c r="H96" s="77">
        <v>58393</v>
      </c>
      <c r="I96" s="77">
        <v>50572</v>
      </c>
      <c r="J96" s="77">
        <v>55096</v>
      </c>
      <c r="K96" s="77">
        <v>49516</v>
      </c>
      <c r="L96" s="90"/>
      <c r="M96" s="77">
        <v>0</v>
      </c>
      <c r="N96" s="77">
        <v>0</v>
      </c>
      <c r="O96" s="77">
        <v>0</v>
      </c>
      <c r="P96" s="77">
        <v>0</v>
      </c>
      <c r="Q96" s="90"/>
      <c r="R96" s="77">
        <v>34218.298000000003</v>
      </c>
      <c r="S96" s="77">
        <v>29635.191999999999</v>
      </c>
      <c r="T96" s="77">
        <v>32286.256000000001</v>
      </c>
      <c r="U96" s="77">
        <v>29016.376</v>
      </c>
      <c r="V96" s="90"/>
      <c r="W96" s="77">
        <v>0</v>
      </c>
      <c r="X96" s="77">
        <v>0</v>
      </c>
      <c r="Y96" s="77">
        <v>0</v>
      </c>
      <c r="Z96" s="77">
        <v>0</v>
      </c>
      <c r="AA96" s="7"/>
      <c r="AB96" s="97" t="s">
        <v>293</v>
      </c>
      <c r="AC96" s="97" t="s">
        <v>317</v>
      </c>
      <c r="AD96" s="97" t="s">
        <v>202</v>
      </c>
      <c r="AE96" s="97" t="s">
        <v>326</v>
      </c>
    </row>
    <row r="97" spans="1:31" ht="15">
      <c r="A97" s="78" t="s">
        <v>78</v>
      </c>
      <c r="B97" s="78" t="s">
        <v>105</v>
      </c>
      <c r="C97" s="77">
        <v>300</v>
      </c>
      <c r="D97" s="77">
        <v>300</v>
      </c>
      <c r="E97" s="77">
        <v>300</v>
      </c>
      <c r="F97" s="77">
        <v>300</v>
      </c>
      <c r="G97" s="90"/>
      <c r="H97" s="77">
        <v>4808</v>
      </c>
      <c r="I97" s="77">
        <v>4570.01</v>
      </c>
      <c r="J97" s="77">
        <v>5779.98</v>
      </c>
      <c r="K97" s="77">
        <v>9738</v>
      </c>
      <c r="L97" s="90"/>
      <c r="M97" s="77">
        <v>103683.61056435401</v>
      </c>
      <c r="N97" s="77">
        <v>95951.554641064198</v>
      </c>
      <c r="O97" s="77">
        <v>122765.539449266</v>
      </c>
      <c r="P97" s="77">
        <v>76639.178718537994</v>
      </c>
      <c r="Q97" s="90"/>
      <c r="R97" s="77">
        <v>2817.4879999999998</v>
      </c>
      <c r="S97" s="77">
        <v>2678.0258600000002</v>
      </c>
      <c r="T97" s="77">
        <v>3387.06828</v>
      </c>
      <c r="U97" s="77">
        <v>5706.4679999999998</v>
      </c>
      <c r="V97" s="90"/>
      <c r="W97" s="77">
        <v>60758.595790711697</v>
      </c>
      <c r="X97" s="77">
        <v>56227.6110196636</v>
      </c>
      <c r="Y97" s="77">
        <v>71940.606117269796</v>
      </c>
      <c r="Z97" s="77">
        <v>44910.558729063298</v>
      </c>
      <c r="AA97" s="7"/>
      <c r="AB97" s="97" t="s">
        <v>294</v>
      </c>
      <c r="AC97" s="97" t="s">
        <v>317</v>
      </c>
      <c r="AD97" s="97" t="s">
        <v>202</v>
      </c>
      <c r="AE97" s="97" t="s">
        <v>326</v>
      </c>
    </row>
    <row r="98" spans="1:31" ht="15">
      <c r="A98" s="78" t="s">
        <v>79</v>
      </c>
      <c r="B98" s="78" t="s">
        <v>110</v>
      </c>
      <c r="C98" s="77">
        <v>3281</v>
      </c>
      <c r="D98" s="77">
        <v>3281</v>
      </c>
      <c r="E98" s="77">
        <v>3281</v>
      </c>
      <c r="F98" s="77">
        <v>3281</v>
      </c>
      <c r="G98" s="90"/>
      <c r="H98" s="77">
        <v>126943</v>
      </c>
      <c r="I98" s="77">
        <v>123466</v>
      </c>
      <c r="J98" s="77">
        <v>120748</v>
      </c>
      <c r="K98" s="77">
        <v>123833</v>
      </c>
      <c r="L98" s="5"/>
      <c r="M98" s="77">
        <v>0</v>
      </c>
      <c r="N98" s="77">
        <v>0</v>
      </c>
      <c r="O98" s="77">
        <v>0</v>
      </c>
      <c r="P98" s="77">
        <v>0</v>
      </c>
      <c r="Q98" s="5"/>
      <c r="R98" s="77">
        <v>74388.597999999998</v>
      </c>
      <c r="S98" s="77">
        <v>72351.076000000001</v>
      </c>
      <c r="T98" s="77">
        <v>70758.327999999994</v>
      </c>
      <c r="U98" s="77">
        <v>0</v>
      </c>
      <c r="V98" s="5"/>
      <c r="W98" s="77">
        <v>0</v>
      </c>
      <c r="X98" s="77">
        <v>0</v>
      </c>
      <c r="Y98" s="77">
        <v>0</v>
      </c>
      <c r="Z98" s="77">
        <v>0</v>
      </c>
      <c r="AA98" s="6"/>
      <c r="AB98" s="97" t="s">
        <v>295</v>
      </c>
      <c r="AC98" s="97" t="s">
        <v>317</v>
      </c>
      <c r="AD98" s="97" t="s">
        <v>202</v>
      </c>
      <c r="AE98" s="97" t="s">
        <v>326</v>
      </c>
    </row>
    <row r="99" spans="1:31" ht="15">
      <c r="A99" s="78" t="s">
        <v>80</v>
      </c>
      <c r="B99" s="78" t="s">
        <v>106</v>
      </c>
      <c r="C99" s="77">
        <v>6415</v>
      </c>
      <c r="D99" s="77">
        <v>6415</v>
      </c>
      <c r="E99" s="77">
        <v>6415</v>
      </c>
      <c r="F99" s="77">
        <v>6415</v>
      </c>
      <c r="G99" s="90"/>
      <c r="H99" s="77">
        <v>163180.99</v>
      </c>
      <c r="I99" s="77">
        <v>144679</v>
      </c>
      <c r="J99" s="77">
        <v>148903.98000000001</v>
      </c>
      <c r="K99" s="77">
        <v>138936</v>
      </c>
      <c r="L99" s="5"/>
      <c r="M99" s="77">
        <v>868782.62434776302</v>
      </c>
      <c r="N99" s="77">
        <v>850528.41637884802</v>
      </c>
      <c r="O99" s="77">
        <v>909682.29042575299</v>
      </c>
      <c r="P99" s="77">
        <v>762285.16431722604</v>
      </c>
      <c r="Q99" s="5"/>
      <c r="R99" s="77">
        <v>95624.060140000001</v>
      </c>
      <c r="S99" s="77">
        <v>84781.894</v>
      </c>
      <c r="T99" s="77">
        <v>87257.732279999997</v>
      </c>
      <c r="U99" s="77">
        <v>81416.495999999999</v>
      </c>
      <c r="V99" s="5"/>
      <c r="W99" s="77">
        <v>177231.655366944</v>
      </c>
      <c r="X99" s="77">
        <v>173507.79694128499</v>
      </c>
      <c r="Y99" s="77">
        <v>185575.18724685401</v>
      </c>
      <c r="Z99" s="77">
        <v>155506.17352071399</v>
      </c>
      <c r="AA99" s="6"/>
      <c r="AB99" s="97" t="s">
        <v>285</v>
      </c>
      <c r="AC99" s="97" t="s">
        <v>316</v>
      </c>
      <c r="AD99" s="97" t="s">
        <v>321</v>
      </c>
      <c r="AE99" s="97" t="s">
        <v>330</v>
      </c>
    </row>
    <row r="100" spans="1:31" ht="15">
      <c r="A100" s="78" t="s">
        <v>184</v>
      </c>
      <c r="B100" s="78" t="s">
        <v>107</v>
      </c>
      <c r="C100" s="77">
        <v>120</v>
      </c>
      <c r="D100" s="77">
        <v>120</v>
      </c>
      <c r="E100" s="77">
        <v>120</v>
      </c>
      <c r="F100" s="77">
        <v>120</v>
      </c>
      <c r="G100" s="90"/>
      <c r="H100" s="77">
        <v>640</v>
      </c>
      <c r="I100" s="77">
        <v>10078.01</v>
      </c>
      <c r="J100" s="77">
        <v>8811</v>
      </c>
      <c r="K100" s="77">
        <v>0</v>
      </c>
      <c r="L100" s="5" t="s">
        <v>197</v>
      </c>
      <c r="M100" s="77">
        <v>50798.429754446799</v>
      </c>
      <c r="N100" s="77">
        <v>48080.387169288799</v>
      </c>
      <c r="O100" s="77">
        <v>55116.183643791301</v>
      </c>
      <c r="P100" s="77">
        <v>20406.5880492828</v>
      </c>
      <c r="Q100" s="5"/>
      <c r="R100" s="77">
        <v>375.04</v>
      </c>
      <c r="S100" s="77">
        <v>5905.7138599999998</v>
      </c>
      <c r="T100" s="77">
        <v>5163.2460000000001</v>
      </c>
      <c r="U100" s="77">
        <v>979.79200000000003</v>
      </c>
      <c r="V100" s="5"/>
      <c r="W100" s="77">
        <v>10362.879669907101</v>
      </c>
      <c r="X100" s="77">
        <v>9808.3989825349199</v>
      </c>
      <c r="Y100" s="77">
        <v>11243.7014633334</v>
      </c>
      <c r="Z100" s="77">
        <v>4162.9439620536896</v>
      </c>
      <c r="AA100" s="6"/>
      <c r="AB100" s="97" t="s">
        <v>296</v>
      </c>
      <c r="AC100" s="97" t="s">
        <v>318</v>
      </c>
      <c r="AD100" s="97" t="s">
        <v>203</v>
      </c>
      <c r="AE100" s="97" t="s">
        <v>328</v>
      </c>
    </row>
    <row r="101" spans="1:31" ht="15">
      <c r="A101" s="78" t="s">
        <v>81</v>
      </c>
      <c r="B101" s="78" t="s">
        <v>105</v>
      </c>
      <c r="C101" s="77">
        <v>201</v>
      </c>
      <c r="D101" s="77">
        <v>201</v>
      </c>
      <c r="E101" s="77">
        <v>201</v>
      </c>
      <c r="F101" s="77">
        <v>201</v>
      </c>
      <c r="G101" s="90"/>
      <c r="H101" s="77">
        <v>3344.98</v>
      </c>
      <c r="I101" s="77">
        <v>4255.0200000000004</v>
      </c>
      <c r="J101" s="77">
        <v>3891</v>
      </c>
      <c r="K101" s="77">
        <v>3255</v>
      </c>
      <c r="L101" s="5"/>
      <c r="M101" s="77">
        <v>19939.074515748602</v>
      </c>
      <c r="N101" s="77">
        <v>19464.079724478601</v>
      </c>
      <c r="O101" s="77">
        <v>18493.9026777279</v>
      </c>
      <c r="P101" s="77">
        <v>19105.7800743076</v>
      </c>
      <c r="Q101" s="5"/>
      <c r="R101" s="77">
        <v>1960.1582800000001</v>
      </c>
      <c r="S101" s="77">
        <v>2493.4417199999998</v>
      </c>
      <c r="T101" s="77">
        <v>2280.1260000000002</v>
      </c>
      <c r="U101" s="77">
        <v>1907.43</v>
      </c>
      <c r="V101" s="5"/>
      <c r="W101" s="77">
        <v>4067.5712012127201</v>
      </c>
      <c r="X101" s="77">
        <v>3970.67226379364</v>
      </c>
      <c r="Y101" s="77">
        <v>3772.7561462565</v>
      </c>
      <c r="Z101" s="77">
        <v>3897.57913515874</v>
      </c>
      <c r="AA101" s="6"/>
      <c r="AB101" s="97" t="s">
        <v>297</v>
      </c>
      <c r="AC101" s="97" t="s">
        <v>317</v>
      </c>
      <c r="AD101" s="97" t="s">
        <v>202</v>
      </c>
      <c r="AE101" s="97" t="s">
        <v>327</v>
      </c>
    </row>
    <row r="102" spans="1:31" ht="15">
      <c r="A102" s="78" t="s">
        <v>82</v>
      </c>
      <c r="B102" s="78" t="s">
        <v>105</v>
      </c>
      <c r="C102" s="77">
        <v>210</v>
      </c>
      <c r="D102" s="77">
        <v>210</v>
      </c>
      <c r="E102" s="77">
        <v>210</v>
      </c>
      <c r="F102" s="77">
        <v>210</v>
      </c>
      <c r="G102" s="90"/>
      <c r="H102" s="77">
        <v>2974.01</v>
      </c>
      <c r="I102" s="77">
        <v>3382.99</v>
      </c>
      <c r="J102" s="77">
        <v>3407</v>
      </c>
      <c r="K102" s="77">
        <v>3264</v>
      </c>
      <c r="L102" s="5"/>
      <c r="M102" s="77">
        <v>50764.1096815001</v>
      </c>
      <c r="N102" s="77">
        <v>48992.390129781699</v>
      </c>
      <c r="O102" s="77">
        <v>51764.9501864466</v>
      </c>
      <c r="P102" s="77">
        <v>49618.803635364398</v>
      </c>
      <c r="Q102" s="5"/>
      <c r="R102" s="77">
        <v>1742.7698600000001</v>
      </c>
      <c r="S102" s="77">
        <v>1982.4321399999999</v>
      </c>
      <c r="T102" s="77">
        <v>1996.502</v>
      </c>
      <c r="U102" s="77">
        <v>1912.704</v>
      </c>
      <c r="V102" s="5"/>
      <c r="W102" s="77">
        <v>10355.878375026001</v>
      </c>
      <c r="X102" s="77">
        <v>9994.4475864754804</v>
      </c>
      <c r="Y102" s="77">
        <v>10560.0498380351</v>
      </c>
      <c r="Z102" s="77">
        <v>10122.235941614301</v>
      </c>
      <c r="AA102" s="6"/>
      <c r="AB102" s="97" t="s">
        <v>298</v>
      </c>
      <c r="AC102" s="97" t="s">
        <v>318</v>
      </c>
      <c r="AD102" s="97" t="s">
        <v>203</v>
      </c>
      <c r="AE102" s="97" t="s">
        <v>328</v>
      </c>
    </row>
    <row r="103" spans="1:31" ht="15">
      <c r="A103" s="78" t="s">
        <v>83</v>
      </c>
      <c r="B103" s="78" t="s">
        <v>106</v>
      </c>
      <c r="C103" s="77">
        <v>8694</v>
      </c>
      <c r="D103" s="77">
        <v>8694</v>
      </c>
      <c r="E103" s="77">
        <v>8694</v>
      </c>
      <c r="F103" s="77">
        <v>8694</v>
      </c>
      <c r="G103" s="90"/>
      <c r="H103" s="77">
        <v>271918.99</v>
      </c>
      <c r="I103" s="77">
        <v>248028.99</v>
      </c>
      <c r="J103" s="77">
        <v>262576</v>
      </c>
      <c r="K103" s="77">
        <v>263509</v>
      </c>
      <c r="L103" s="5"/>
      <c r="M103" s="77">
        <v>1897132.23405112</v>
      </c>
      <c r="N103" s="77">
        <v>1211042.9706095301</v>
      </c>
      <c r="O103" s="77">
        <v>1317773.9485515601</v>
      </c>
      <c r="P103" s="77">
        <v>1141390.44019717</v>
      </c>
      <c r="Q103" s="5"/>
      <c r="R103" s="77">
        <v>159344.52814000001</v>
      </c>
      <c r="S103" s="77">
        <v>145344.98814</v>
      </c>
      <c r="T103" s="77">
        <v>153869.53599999999</v>
      </c>
      <c r="U103" s="77">
        <v>154416.274</v>
      </c>
      <c r="V103" s="5"/>
      <c r="W103" s="77">
        <v>189576.739071727</v>
      </c>
      <c r="X103" s="77">
        <v>121017.17166738299</v>
      </c>
      <c r="Y103" s="77">
        <v>131682.590973966</v>
      </c>
      <c r="Z103" s="77">
        <v>114056.92959955899</v>
      </c>
      <c r="AA103" s="6"/>
      <c r="AB103" s="97" t="s">
        <v>299</v>
      </c>
      <c r="AC103" s="97" t="s">
        <v>318</v>
      </c>
      <c r="AD103" s="97" t="s">
        <v>203</v>
      </c>
      <c r="AE103" s="97" t="s">
        <v>328</v>
      </c>
    </row>
    <row r="104" spans="1:31" ht="15">
      <c r="A104" s="78" t="s">
        <v>185</v>
      </c>
      <c r="B104" s="78" t="s">
        <v>111</v>
      </c>
      <c r="C104" s="77">
        <v>975</v>
      </c>
      <c r="D104" s="77">
        <v>975</v>
      </c>
      <c r="E104" s="77">
        <v>975</v>
      </c>
      <c r="F104" s="77">
        <v>975</v>
      </c>
      <c r="G104" s="90"/>
      <c r="H104" s="77">
        <v>12481</v>
      </c>
      <c r="I104" s="77">
        <v>12344.02</v>
      </c>
      <c r="J104" s="77">
        <v>13630</v>
      </c>
      <c r="K104" s="77">
        <v>13592</v>
      </c>
      <c r="L104" s="5"/>
      <c r="M104" s="77">
        <v>0</v>
      </c>
      <c r="N104" s="77">
        <v>0</v>
      </c>
      <c r="O104" s="77">
        <v>0</v>
      </c>
      <c r="P104" s="77">
        <v>0</v>
      </c>
      <c r="Q104" s="5"/>
      <c r="R104" s="77">
        <v>7313.866</v>
      </c>
      <c r="S104" s="77">
        <v>7233.5957200000003</v>
      </c>
      <c r="T104" s="77">
        <v>7987.18</v>
      </c>
      <c r="U104" s="77">
        <v>7964.9120000000003</v>
      </c>
      <c r="V104" s="5"/>
      <c r="W104" s="77">
        <v>0</v>
      </c>
      <c r="X104" s="77">
        <v>0</v>
      </c>
      <c r="Y104" s="77">
        <v>0</v>
      </c>
      <c r="Z104" s="77">
        <v>0</v>
      </c>
      <c r="AA104" s="6"/>
      <c r="AB104" s="97" t="s">
        <v>300</v>
      </c>
      <c r="AC104" s="97" t="s">
        <v>318</v>
      </c>
      <c r="AD104" s="97" t="s">
        <v>203</v>
      </c>
      <c r="AE104" s="97" t="s">
        <v>328</v>
      </c>
    </row>
    <row r="105" spans="1:31" ht="15">
      <c r="A105" s="78" t="s">
        <v>186</v>
      </c>
      <c r="B105" s="78" t="s">
        <v>111</v>
      </c>
      <c r="C105" s="77">
        <v>2268</v>
      </c>
      <c r="D105" s="77">
        <v>2268</v>
      </c>
      <c r="E105" s="77">
        <v>2268</v>
      </c>
      <c r="F105" s="77">
        <v>2268</v>
      </c>
      <c r="G105" s="90"/>
      <c r="H105" s="77">
        <v>159686</v>
      </c>
      <c r="I105" s="77">
        <v>144397</v>
      </c>
      <c r="J105" s="77">
        <v>131399</v>
      </c>
      <c r="K105" s="77">
        <v>84500</v>
      </c>
      <c r="L105" s="5"/>
      <c r="M105" s="77">
        <v>732190.33569575998</v>
      </c>
      <c r="N105" s="77">
        <v>549411.52647520194</v>
      </c>
      <c r="O105" s="77">
        <v>598649.76736191497</v>
      </c>
      <c r="P105" s="77">
        <v>473686.11287332099</v>
      </c>
      <c r="Q105" s="5"/>
      <c r="R105" s="77">
        <v>93575.995999999999</v>
      </c>
      <c r="S105" s="77">
        <v>84616.642000000007</v>
      </c>
      <c r="T105" s="77">
        <v>76999.813999999998</v>
      </c>
      <c r="U105" s="77">
        <v>49517</v>
      </c>
      <c r="V105" s="5"/>
      <c r="W105" s="77">
        <v>73166.358005856906</v>
      </c>
      <c r="X105" s="77">
        <v>54901.626638421301</v>
      </c>
      <c r="Y105" s="77">
        <v>59821.9084076043</v>
      </c>
      <c r="Z105" s="77">
        <v>47334.533149715302</v>
      </c>
      <c r="AA105" s="6"/>
      <c r="AB105" s="97" t="s">
        <v>300</v>
      </c>
      <c r="AC105" s="97" t="s">
        <v>318</v>
      </c>
      <c r="AD105" s="97" t="s">
        <v>203</v>
      </c>
      <c r="AE105" s="97" t="s">
        <v>328</v>
      </c>
    </row>
    <row r="106" spans="1:31" ht="15">
      <c r="A106" s="78" t="s">
        <v>84</v>
      </c>
      <c r="B106" s="78" t="s">
        <v>107</v>
      </c>
      <c r="C106" s="77">
        <v>234</v>
      </c>
      <c r="D106" s="77">
        <v>234</v>
      </c>
      <c r="E106" s="77">
        <v>234</v>
      </c>
      <c r="F106" s="77">
        <v>234</v>
      </c>
      <c r="G106" s="90"/>
      <c r="H106" s="77">
        <v>11051</v>
      </c>
      <c r="I106" s="77">
        <v>12948.02</v>
      </c>
      <c r="J106" s="77">
        <v>10021</v>
      </c>
      <c r="K106" s="77">
        <v>12535</v>
      </c>
      <c r="L106" s="5"/>
      <c r="M106" s="77">
        <v>62073.487617311403</v>
      </c>
      <c r="N106" s="77">
        <v>58114.311175716597</v>
      </c>
      <c r="O106" s="77">
        <v>63708.160615234199</v>
      </c>
      <c r="P106" s="77">
        <v>31335.354765600099</v>
      </c>
      <c r="Q106" s="5"/>
      <c r="R106" s="77">
        <v>6475.8860000000004</v>
      </c>
      <c r="S106" s="77">
        <v>7587.5397199999998</v>
      </c>
      <c r="T106" s="77">
        <v>5872.3059999999996</v>
      </c>
      <c r="U106" s="77">
        <v>7345.51</v>
      </c>
      <c r="V106" s="5"/>
      <c r="W106" s="77">
        <v>6202.8830431975202</v>
      </c>
      <c r="X106" s="77">
        <v>5807.2502318755696</v>
      </c>
      <c r="Y106" s="77">
        <v>6366.2327406158502</v>
      </c>
      <c r="Z106" s="77">
        <v>3131.2811344905399</v>
      </c>
      <c r="AA106" s="6"/>
      <c r="AB106" s="97" t="s">
        <v>301</v>
      </c>
      <c r="AC106" s="97" t="s">
        <v>318</v>
      </c>
      <c r="AD106" s="97" t="s">
        <v>203</v>
      </c>
      <c r="AE106" s="97" t="s">
        <v>328</v>
      </c>
    </row>
    <row r="107" spans="1:31" ht="15">
      <c r="A107" s="78" t="s">
        <v>85</v>
      </c>
      <c r="B107" s="78" t="s">
        <v>107</v>
      </c>
      <c r="C107" s="77">
        <v>560</v>
      </c>
      <c r="D107" s="77">
        <v>560</v>
      </c>
      <c r="E107" s="77">
        <v>560</v>
      </c>
      <c r="F107" s="77">
        <v>560</v>
      </c>
      <c r="G107" s="90"/>
      <c r="H107" s="77">
        <v>20132.009999999998</v>
      </c>
      <c r="I107" s="77">
        <v>17663</v>
      </c>
      <c r="J107" s="77">
        <v>15296</v>
      </c>
      <c r="K107" s="77">
        <v>19316</v>
      </c>
      <c r="L107" s="5"/>
      <c r="M107" s="77">
        <v>60476.505611027504</v>
      </c>
      <c r="N107" s="77">
        <v>57653.884554400996</v>
      </c>
      <c r="O107" s="77">
        <v>58791.863232220698</v>
      </c>
      <c r="P107" s="77">
        <v>61619.472120052298</v>
      </c>
      <c r="Q107" s="5"/>
      <c r="R107" s="77">
        <v>11797.35786</v>
      </c>
      <c r="S107" s="77">
        <v>10350.518</v>
      </c>
      <c r="T107" s="77">
        <v>8963.4560000000001</v>
      </c>
      <c r="U107" s="77">
        <v>11319.175999999999</v>
      </c>
      <c r="V107" s="5"/>
      <c r="W107" s="77">
        <v>12337.207144649599</v>
      </c>
      <c r="X107" s="77">
        <v>11761.392449097801</v>
      </c>
      <c r="Y107" s="77">
        <v>11993.540099373</v>
      </c>
      <c r="Z107" s="77">
        <v>12570.372312490699</v>
      </c>
      <c r="AA107" s="6"/>
      <c r="AB107" s="97" t="s">
        <v>302</v>
      </c>
      <c r="AC107" s="97" t="s">
        <v>318</v>
      </c>
      <c r="AD107" s="97" t="s">
        <v>203</v>
      </c>
      <c r="AE107" s="97" t="s">
        <v>328</v>
      </c>
    </row>
    <row r="108" spans="1:31" ht="15">
      <c r="A108" s="78" t="s">
        <v>86</v>
      </c>
      <c r="B108" s="78" t="s">
        <v>107</v>
      </c>
      <c r="C108" s="77">
        <v>160</v>
      </c>
      <c r="D108" s="77">
        <v>160</v>
      </c>
      <c r="E108" s="77">
        <v>160</v>
      </c>
      <c r="F108" s="77">
        <v>160</v>
      </c>
      <c r="G108" s="90"/>
      <c r="H108" s="77">
        <v>18128.990000000002</v>
      </c>
      <c r="I108" s="77">
        <v>7967.03</v>
      </c>
      <c r="J108" s="77">
        <v>8835.98</v>
      </c>
      <c r="K108" s="77">
        <v>16825</v>
      </c>
      <c r="L108" s="5"/>
      <c r="M108" s="77">
        <v>53422.718907826602</v>
      </c>
      <c r="N108" s="77">
        <v>53323.525687458801</v>
      </c>
      <c r="O108" s="77">
        <v>52410.043723621297</v>
      </c>
      <c r="P108" s="77">
        <v>28919.0264528767</v>
      </c>
      <c r="Q108" s="5"/>
      <c r="R108" s="77">
        <v>10623.58814</v>
      </c>
      <c r="S108" s="77">
        <v>4668.67958</v>
      </c>
      <c r="T108" s="77">
        <v>5177.8842800000002</v>
      </c>
      <c r="U108" s="77">
        <v>9859.4500000000007</v>
      </c>
      <c r="V108" s="5"/>
      <c r="W108" s="77">
        <v>15227.3654804007</v>
      </c>
      <c r="X108" s="77">
        <v>15199.091902218999</v>
      </c>
      <c r="Y108" s="77">
        <v>14938.717215054399</v>
      </c>
      <c r="Z108" s="77">
        <v>8242.9459626551507</v>
      </c>
      <c r="AA108" s="6"/>
      <c r="AB108" s="97" t="s">
        <v>303</v>
      </c>
      <c r="AC108" s="97" t="s">
        <v>318</v>
      </c>
      <c r="AD108" s="97" t="s">
        <v>203</v>
      </c>
      <c r="AE108" s="97" t="s">
        <v>328</v>
      </c>
    </row>
    <row r="109" spans="1:31" ht="15">
      <c r="A109" s="78" t="s">
        <v>87</v>
      </c>
      <c r="B109" s="78" t="s">
        <v>105</v>
      </c>
      <c r="C109" s="77">
        <v>139</v>
      </c>
      <c r="D109" s="77">
        <v>139</v>
      </c>
      <c r="E109" s="77">
        <v>139</v>
      </c>
      <c r="F109" s="77">
        <v>139</v>
      </c>
      <c r="G109" s="90"/>
      <c r="H109" s="77">
        <v>2042.40187826335</v>
      </c>
      <c r="I109" s="77">
        <v>1653.5999014377601</v>
      </c>
      <c r="J109" s="77">
        <v>2411.5978562575601</v>
      </c>
      <c r="K109" s="77">
        <v>1784.39989364147</v>
      </c>
      <c r="L109" s="5"/>
      <c r="M109" s="77">
        <v>8589.5646298181891</v>
      </c>
      <c r="N109" s="77">
        <v>6873.0145941395003</v>
      </c>
      <c r="O109" s="77">
        <v>9860.6384660202602</v>
      </c>
      <c r="P109" s="77">
        <v>7135.7932127556896</v>
      </c>
      <c r="Q109" s="5"/>
      <c r="R109" s="77">
        <v>1196.84750066233</v>
      </c>
      <c r="S109" s="77">
        <v>969.009542242527</v>
      </c>
      <c r="T109" s="77">
        <v>1413.1963437669301</v>
      </c>
      <c r="U109" s="77">
        <v>1045.6583376739</v>
      </c>
      <c r="V109" s="5"/>
      <c r="W109" s="77">
        <v>5033.4848730734602</v>
      </c>
      <c r="X109" s="77">
        <v>4027.5865521657502</v>
      </c>
      <c r="Y109" s="77">
        <v>5778.3341410878702</v>
      </c>
      <c r="Z109" s="77">
        <v>4181.5748226748301</v>
      </c>
      <c r="AA109" s="6"/>
      <c r="AB109" s="97" t="s">
        <v>304</v>
      </c>
      <c r="AC109" s="97" t="s">
        <v>316</v>
      </c>
      <c r="AD109" s="97" t="s">
        <v>321</v>
      </c>
      <c r="AE109" s="97" t="s">
        <v>330</v>
      </c>
    </row>
    <row r="110" spans="1:31" ht="15">
      <c r="A110" s="78" t="s">
        <v>88</v>
      </c>
      <c r="B110" s="78" t="s">
        <v>106</v>
      </c>
      <c r="C110" s="77">
        <v>1307</v>
      </c>
      <c r="D110" s="77">
        <v>1307</v>
      </c>
      <c r="E110" s="77">
        <v>1307</v>
      </c>
      <c r="F110" s="77">
        <v>1307</v>
      </c>
      <c r="G110" s="90"/>
      <c r="H110" s="77">
        <v>61696.98</v>
      </c>
      <c r="I110" s="77">
        <v>61818.98</v>
      </c>
      <c r="J110" s="77">
        <v>56242.99</v>
      </c>
      <c r="K110" s="77">
        <v>58187</v>
      </c>
      <c r="L110" s="5"/>
      <c r="M110" s="77">
        <v>197939.09797737401</v>
      </c>
      <c r="N110" s="77">
        <v>194644.725727741</v>
      </c>
      <c r="O110" s="77">
        <v>238136.353234615</v>
      </c>
      <c r="P110" s="77">
        <v>186483.82412519699</v>
      </c>
      <c r="Q110" s="5"/>
      <c r="R110" s="77">
        <v>36154.43028</v>
      </c>
      <c r="S110" s="77">
        <v>36225.922279999999</v>
      </c>
      <c r="T110" s="77">
        <v>32958.392140000004</v>
      </c>
      <c r="U110" s="77">
        <v>34097.582000000002</v>
      </c>
      <c r="V110" s="5"/>
      <c r="W110" s="77">
        <v>40379.5759873844</v>
      </c>
      <c r="X110" s="77">
        <v>39707.524048459098</v>
      </c>
      <c r="Y110" s="77">
        <v>48579.816059861601</v>
      </c>
      <c r="Z110" s="77">
        <v>38042.7001215403</v>
      </c>
      <c r="AA110" s="6"/>
      <c r="AB110" s="97" t="s">
        <v>305</v>
      </c>
      <c r="AC110" s="97" t="s">
        <v>316</v>
      </c>
      <c r="AD110" s="97" t="s">
        <v>321</v>
      </c>
      <c r="AE110" s="97" t="s">
        <v>325</v>
      </c>
    </row>
    <row r="111" spans="1:31" ht="15">
      <c r="A111" s="78" t="s">
        <v>89</v>
      </c>
      <c r="B111" s="78" t="s">
        <v>107</v>
      </c>
      <c r="C111" s="77">
        <v>1108</v>
      </c>
      <c r="D111" s="77">
        <v>1108</v>
      </c>
      <c r="E111" s="77">
        <v>1108</v>
      </c>
      <c r="F111" s="77">
        <v>1108</v>
      </c>
      <c r="G111" s="90"/>
      <c r="H111" s="77">
        <v>111.395993360281</v>
      </c>
      <c r="I111" s="77">
        <v>12784.9972379547</v>
      </c>
      <c r="J111" s="77">
        <v>17623.1969495755</v>
      </c>
      <c r="K111" s="77">
        <v>17280.998969972101</v>
      </c>
      <c r="L111" s="5"/>
      <c r="M111" s="77">
        <v>445.58400663971901</v>
      </c>
      <c r="N111" s="77">
        <v>51139.992762045302</v>
      </c>
      <c r="O111" s="77">
        <v>70988.090516448501</v>
      </c>
      <c r="P111" s="77">
        <v>68800.670308946894</v>
      </c>
      <c r="Q111" s="5"/>
      <c r="R111" s="77">
        <v>65.278052109124701</v>
      </c>
      <c r="S111" s="77">
        <v>7492.0083814414702</v>
      </c>
      <c r="T111" s="77">
        <v>10327.193412451301</v>
      </c>
      <c r="U111" s="77">
        <v>10126.6653964037</v>
      </c>
      <c r="V111" s="5"/>
      <c r="W111" s="77">
        <v>261.11222789087498</v>
      </c>
      <c r="X111" s="77">
        <v>29968.035758558501</v>
      </c>
      <c r="Y111" s="77">
        <v>41599.0210426388</v>
      </c>
      <c r="Z111" s="77">
        <v>40317.192801042896</v>
      </c>
      <c r="AA111" s="6"/>
      <c r="AB111" s="97" t="s">
        <v>306</v>
      </c>
      <c r="AC111" s="97" t="s">
        <v>317</v>
      </c>
      <c r="AD111" s="97" t="s">
        <v>202</v>
      </c>
      <c r="AE111" s="97" t="s">
        <v>326</v>
      </c>
    </row>
    <row r="112" spans="1:31" ht="15">
      <c r="A112" s="78" t="s">
        <v>187</v>
      </c>
      <c r="B112" s="78" t="s">
        <v>107</v>
      </c>
      <c r="C112" s="77">
        <v>665</v>
      </c>
      <c r="D112" s="77">
        <v>665</v>
      </c>
      <c r="E112" s="77">
        <v>665</v>
      </c>
      <c r="F112" s="77">
        <v>665</v>
      </c>
      <c r="G112" s="90"/>
      <c r="H112" s="77">
        <v>36170</v>
      </c>
      <c r="I112" s="77">
        <v>31995</v>
      </c>
      <c r="J112" s="77">
        <v>34823.01</v>
      </c>
      <c r="K112" s="77">
        <v>31587</v>
      </c>
      <c r="L112" s="5"/>
      <c r="M112" s="77">
        <v>105353.565498022</v>
      </c>
      <c r="N112" s="77">
        <v>86927.885846847101</v>
      </c>
      <c r="O112" s="77">
        <v>95112.494543679</v>
      </c>
      <c r="P112" s="77">
        <v>103465.204498612</v>
      </c>
      <c r="Q112" s="5"/>
      <c r="R112" s="77">
        <v>21195.62</v>
      </c>
      <c r="S112" s="77">
        <v>18749.07</v>
      </c>
      <c r="T112" s="77">
        <v>20406.28386</v>
      </c>
      <c r="U112" s="77">
        <v>18509.982</v>
      </c>
      <c r="V112" s="5"/>
      <c r="W112" s="77">
        <v>21492.1273615965</v>
      </c>
      <c r="X112" s="77">
        <v>17733.288712756799</v>
      </c>
      <c r="Y112" s="77">
        <v>19402.948886910501</v>
      </c>
      <c r="Z112" s="77">
        <v>21106.901717716901</v>
      </c>
      <c r="AA112" s="6"/>
      <c r="AB112" s="97" t="s">
        <v>307</v>
      </c>
      <c r="AC112" s="97" t="s">
        <v>319</v>
      </c>
      <c r="AD112" s="97" t="s">
        <v>322</v>
      </c>
      <c r="AE112" s="97" t="s">
        <v>327</v>
      </c>
    </row>
    <row r="113" spans="1:31" ht="15">
      <c r="A113" s="78" t="s">
        <v>90</v>
      </c>
      <c r="B113" s="78" t="s">
        <v>110</v>
      </c>
      <c r="C113" s="77">
        <v>1273</v>
      </c>
      <c r="D113" s="77">
        <v>1273</v>
      </c>
      <c r="E113" s="77">
        <v>1273</v>
      </c>
      <c r="F113" s="77">
        <v>1273</v>
      </c>
      <c r="G113" s="90"/>
      <c r="H113" s="77">
        <v>9044.01</v>
      </c>
      <c r="I113" s="77">
        <v>41314</v>
      </c>
      <c r="J113" s="77">
        <v>39629.01</v>
      </c>
      <c r="K113" s="77">
        <v>34914</v>
      </c>
      <c r="L113" s="5"/>
      <c r="M113" s="77">
        <v>0</v>
      </c>
      <c r="N113" s="77">
        <v>131249.004436527</v>
      </c>
      <c r="O113" s="77">
        <v>133767.15734093799</v>
      </c>
      <c r="P113" s="77">
        <v>97307.473826153495</v>
      </c>
      <c r="Q113" s="5"/>
      <c r="R113" s="77">
        <v>5299.7898599999999</v>
      </c>
      <c r="S113" s="77">
        <v>24210.004000000001</v>
      </c>
      <c r="T113" s="77">
        <v>23222.599859999998</v>
      </c>
      <c r="U113" s="77">
        <v>20459.603999999999</v>
      </c>
      <c r="V113" s="5"/>
      <c r="W113" s="77">
        <v>0</v>
      </c>
      <c r="X113" s="77">
        <v>26774.7969050516</v>
      </c>
      <c r="Y113" s="77">
        <v>27288.500097551499</v>
      </c>
      <c r="Z113" s="77">
        <v>19850.724660535299</v>
      </c>
      <c r="AA113" s="6"/>
      <c r="AB113" s="97" t="s">
        <v>308</v>
      </c>
      <c r="AC113" s="97" t="s">
        <v>319</v>
      </c>
      <c r="AD113" s="97" t="s">
        <v>323</v>
      </c>
      <c r="AE113" s="97" t="s">
        <v>327</v>
      </c>
    </row>
    <row r="114" spans="1:31" ht="15">
      <c r="A114" s="78" t="s">
        <v>91</v>
      </c>
      <c r="B114" s="78" t="s">
        <v>106</v>
      </c>
      <c r="C114" s="77">
        <v>2026</v>
      </c>
      <c r="D114" s="77">
        <v>2026</v>
      </c>
      <c r="E114" s="77">
        <v>2026</v>
      </c>
      <c r="F114" s="77">
        <v>2026</v>
      </c>
      <c r="G114" s="90"/>
      <c r="H114" s="77">
        <v>33220</v>
      </c>
      <c r="I114" s="77">
        <v>31934</v>
      </c>
      <c r="J114" s="77">
        <v>86413.03</v>
      </c>
      <c r="K114" s="77">
        <v>80952</v>
      </c>
      <c r="L114" s="5" t="s">
        <v>196</v>
      </c>
      <c r="M114" s="77">
        <v>360645.37042440998</v>
      </c>
      <c r="N114" s="77">
        <v>414627.53857090598</v>
      </c>
      <c r="O114" s="77">
        <v>519952.29920545802</v>
      </c>
      <c r="P114" s="77">
        <v>281621.67370186199</v>
      </c>
      <c r="Q114" s="5"/>
      <c r="R114" s="77">
        <v>19466.919999999998</v>
      </c>
      <c r="S114" s="77">
        <v>18713.324000000001</v>
      </c>
      <c r="T114" s="77">
        <v>50638.035580000003</v>
      </c>
      <c r="U114" s="77">
        <v>47437.872000000003</v>
      </c>
      <c r="V114" s="5"/>
      <c r="W114" s="77">
        <v>73571.655566579604</v>
      </c>
      <c r="X114" s="77">
        <v>84584.017868464696</v>
      </c>
      <c r="Y114" s="77">
        <v>106070.269037914</v>
      </c>
      <c r="Z114" s="77">
        <v>57450.821435179801</v>
      </c>
      <c r="AA114" s="6"/>
      <c r="AB114" s="97" t="s">
        <v>308</v>
      </c>
      <c r="AC114" s="97" t="s">
        <v>319</v>
      </c>
      <c r="AD114" s="97" t="s">
        <v>322</v>
      </c>
      <c r="AE114" s="97" t="s">
        <v>327</v>
      </c>
    </row>
    <row r="115" spans="1:31" ht="15">
      <c r="A115" s="78" t="s">
        <v>92</v>
      </c>
      <c r="B115" s="78" t="s">
        <v>107</v>
      </c>
      <c r="C115" s="77">
        <v>428</v>
      </c>
      <c r="D115" s="77">
        <v>428</v>
      </c>
      <c r="E115" s="77">
        <v>428</v>
      </c>
      <c r="F115" s="77">
        <v>428</v>
      </c>
      <c r="G115" s="90"/>
      <c r="H115" s="77">
        <v>18484.009999999998</v>
      </c>
      <c r="I115" s="77">
        <v>15290.02</v>
      </c>
      <c r="J115" s="77">
        <v>15271.99</v>
      </c>
      <c r="K115" s="77">
        <v>14053</v>
      </c>
      <c r="L115" s="5"/>
      <c r="M115" s="77">
        <v>60172.912492622003</v>
      </c>
      <c r="N115" s="77">
        <v>47657.368321652801</v>
      </c>
      <c r="O115" s="77">
        <v>57193.309442632402</v>
      </c>
      <c r="P115" s="77">
        <v>57650.772544871703</v>
      </c>
      <c r="Q115" s="5"/>
      <c r="R115" s="77">
        <v>10831.629859999999</v>
      </c>
      <c r="S115" s="77">
        <v>8959.9517199999991</v>
      </c>
      <c r="T115" s="77">
        <v>8949.3861400000005</v>
      </c>
      <c r="U115" s="77">
        <v>8235.0580000000009</v>
      </c>
      <c r="V115" s="5"/>
      <c r="W115" s="77">
        <v>12275.2741484949</v>
      </c>
      <c r="X115" s="77">
        <v>9722.1031376171704</v>
      </c>
      <c r="Y115" s="77">
        <v>11667.435126296999</v>
      </c>
      <c r="Z115" s="77">
        <v>11760.7575991538</v>
      </c>
      <c r="AA115" s="6"/>
      <c r="AB115" s="97" t="s">
        <v>309</v>
      </c>
      <c r="AC115" s="97" t="s">
        <v>316</v>
      </c>
      <c r="AD115" s="97" t="s">
        <v>321</v>
      </c>
      <c r="AE115" s="97" t="s">
        <v>325</v>
      </c>
    </row>
    <row r="116" spans="1:31" ht="15">
      <c r="A116" s="78" t="s">
        <v>93</v>
      </c>
      <c r="B116" s="78" t="s">
        <v>110</v>
      </c>
      <c r="C116" s="77">
        <v>1227</v>
      </c>
      <c r="D116" s="77">
        <v>1227</v>
      </c>
      <c r="E116" s="77">
        <v>1227</v>
      </c>
      <c r="F116" s="77">
        <v>1227</v>
      </c>
      <c r="G116" s="90"/>
      <c r="H116" s="77">
        <v>0</v>
      </c>
      <c r="I116" s="77">
        <v>0</v>
      </c>
      <c r="J116" s="77">
        <v>0</v>
      </c>
      <c r="K116" s="77">
        <v>0</v>
      </c>
      <c r="L116" s="5" t="s">
        <v>199</v>
      </c>
      <c r="M116" s="77">
        <v>85207.792661825806</v>
      </c>
      <c r="N116" s="77">
        <v>54082.49</v>
      </c>
      <c r="O116" s="77">
        <v>51744</v>
      </c>
      <c r="P116" s="77">
        <v>66663.335744068303</v>
      </c>
      <c r="Q116" s="5"/>
      <c r="R116" s="77">
        <v>0</v>
      </c>
      <c r="S116" s="77">
        <v>0</v>
      </c>
      <c r="T116" s="77">
        <v>0</v>
      </c>
      <c r="U116" s="77">
        <v>0</v>
      </c>
      <c r="V116" s="5"/>
      <c r="W116" s="77">
        <v>17382.389703012501</v>
      </c>
      <c r="X116" s="77">
        <v>11032.827960000001</v>
      </c>
      <c r="Y116" s="77">
        <v>10555.776</v>
      </c>
      <c r="Z116" s="77">
        <v>13599.3204917899</v>
      </c>
      <c r="AA116" s="6"/>
      <c r="AB116" s="97" t="s">
        <v>310</v>
      </c>
      <c r="AC116" s="97" t="s">
        <v>318</v>
      </c>
      <c r="AD116" s="97" t="s">
        <v>203</v>
      </c>
      <c r="AE116" s="97" t="s">
        <v>329</v>
      </c>
    </row>
    <row r="117" spans="1:31" ht="15">
      <c r="A117" s="78" t="s">
        <v>94</v>
      </c>
      <c r="B117" s="78" t="s">
        <v>105</v>
      </c>
      <c r="C117" s="77">
        <v>940</v>
      </c>
      <c r="D117" s="77">
        <v>940</v>
      </c>
      <c r="E117" s="77">
        <v>940</v>
      </c>
      <c r="F117" s="77">
        <v>940</v>
      </c>
      <c r="G117" s="90"/>
      <c r="H117" s="77">
        <v>83995</v>
      </c>
      <c r="I117" s="77">
        <v>79039.009999999995</v>
      </c>
      <c r="J117" s="77">
        <v>81600.990000000005</v>
      </c>
      <c r="K117" s="77">
        <v>73308</v>
      </c>
      <c r="L117" s="5"/>
      <c r="M117" s="77">
        <v>248999.19763494399</v>
      </c>
      <c r="N117" s="77">
        <v>190707.79599855299</v>
      </c>
      <c r="O117" s="77">
        <v>222255.526009847</v>
      </c>
      <c r="P117" s="77">
        <v>170777.68347252</v>
      </c>
      <c r="Q117" s="5"/>
      <c r="R117" s="77">
        <v>49221.07</v>
      </c>
      <c r="S117" s="77">
        <v>46316.859859999997</v>
      </c>
      <c r="T117" s="77">
        <v>47818.180139999997</v>
      </c>
      <c r="U117" s="77">
        <v>42958.487999999998</v>
      </c>
      <c r="V117" s="5"/>
      <c r="W117" s="77">
        <v>24882.006152153699</v>
      </c>
      <c r="X117" s="77">
        <v>19057.059614531601</v>
      </c>
      <c r="Y117" s="77">
        <v>22209.562994797001</v>
      </c>
      <c r="Z117" s="77">
        <v>17065.482182973399</v>
      </c>
      <c r="AA117" s="6"/>
      <c r="AB117" s="97" t="s">
        <v>311</v>
      </c>
      <c r="AC117" s="97" t="s">
        <v>318</v>
      </c>
      <c r="AD117" s="97" t="s">
        <v>203</v>
      </c>
      <c r="AE117" s="97" t="s">
        <v>328</v>
      </c>
    </row>
    <row r="118" spans="1:31" ht="15">
      <c r="A118" s="78" t="s">
        <v>95</v>
      </c>
      <c r="B118" s="78" t="s">
        <v>110</v>
      </c>
      <c r="C118" s="77">
        <v>3636</v>
      </c>
      <c r="D118" s="77">
        <v>3636</v>
      </c>
      <c r="E118" s="77">
        <v>3636</v>
      </c>
      <c r="F118" s="77">
        <v>3636</v>
      </c>
      <c r="G118" s="90"/>
      <c r="H118" s="77">
        <v>573783.99</v>
      </c>
      <c r="I118" s="77">
        <v>577912.99</v>
      </c>
      <c r="J118" s="77">
        <v>542066.99</v>
      </c>
      <c r="K118" s="77">
        <v>486946</v>
      </c>
      <c r="L118" s="5"/>
      <c r="M118" s="77">
        <v>208485.31478527901</v>
      </c>
      <c r="N118" s="77">
        <v>186811.05698512201</v>
      </c>
      <c r="O118" s="77">
        <v>147663.23000000001</v>
      </c>
      <c r="P118" s="77">
        <v>141530.24538292299</v>
      </c>
      <c r="Q118" s="5"/>
      <c r="R118" s="77">
        <v>336237.41814000002</v>
      </c>
      <c r="S118" s="77">
        <v>338657.01214000001</v>
      </c>
      <c r="T118" s="77">
        <v>317651.25614000001</v>
      </c>
      <c r="U118" s="77">
        <v>285350.35600000003</v>
      </c>
      <c r="V118" s="5"/>
      <c r="W118" s="77">
        <v>42531.004216196998</v>
      </c>
      <c r="X118" s="77">
        <v>38109.455624964903</v>
      </c>
      <c r="Y118" s="77">
        <v>30123.298920000001</v>
      </c>
      <c r="Z118" s="77">
        <v>28872.1700581164</v>
      </c>
      <c r="AA118" s="6"/>
      <c r="AB118" s="97" t="s">
        <v>312</v>
      </c>
      <c r="AC118" s="97" t="s">
        <v>318</v>
      </c>
      <c r="AD118" s="97" t="s">
        <v>203</v>
      </c>
      <c r="AE118" s="97" t="s">
        <v>329</v>
      </c>
    </row>
    <row r="119" spans="1:31" ht="15">
      <c r="A119" s="78" t="s">
        <v>96</v>
      </c>
      <c r="B119" s="78" t="s">
        <v>110</v>
      </c>
      <c r="C119" s="77">
        <v>681</v>
      </c>
      <c r="D119" s="77">
        <v>681</v>
      </c>
      <c r="E119" s="77">
        <v>681</v>
      </c>
      <c r="F119" s="77">
        <v>681</v>
      </c>
      <c r="G119" s="90"/>
      <c r="H119" s="77">
        <v>0</v>
      </c>
      <c r="I119" s="77">
        <v>0</v>
      </c>
      <c r="J119" s="77">
        <v>0</v>
      </c>
      <c r="K119" s="77">
        <v>0</v>
      </c>
      <c r="L119" s="5" t="s">
        <v>199</v>
      </c>
      <c r="M119" s="77">
        <v>132940.40055713299</v>
      </c>
      <c r="N119" s="77">
        <v>84833.32</v>
      </c>
      <c r="O119" s="77">
        <v>70675</v>
      </c>
      <c r="P119" s="77">
        <v>125211.28005175</v>
      </c>
      <c r="Q119" s="5"/>
      <c r="R119" s="77">
        <v>0</v>
      </c>
      <c r="S119" s="77">
        <v>0</v>
      </c>
      <c r="T119" s="77">
        <v>0</v>
      </c>
      <c r="U119" s="77">
        <v>0</v>
      </c>
      <c r="V119" s="5"/>
      <c r="W119" s="77">
        <v>27119.8417136551</v>
      </c>
      <c r="X119" s="77">
        <v>17305.99728</v>
      </c>
      <c r="Y119" s="77">
        <v>14417.7</v>
      </c>
      <c r="Z119" s="77">
        <v>25543.101130557101</v>
      </c>
      <c r="AA119" s="6"/>
      <c r="AB119" s="97" t="s">
        <v>312</v>
      </c>
      <c r="AC119" s="97" t="s">
        <v>318</v>
      </c>
      <c r="AD119" s="97" t="s">
        <v>203</v>
      </c>
      <c r="AE119" s="97" t="s">
        <v>329</v>
      </c>
    </row>
    <row r="120" spans="1:31" ht="15">
      <c r="A120" s="78" t="s">
        <v>97</v>
      </c>
      <c r="B120" s="78" t="s">
        <v>110</v>
      </c>
      <c r="C120" s="77">
        <v>2077</v>
      </c>
      <c r="D120" s="77">
        <v>2077</v>
      </c>
      <c r="E120" s="77">
        <v>2077</v>
      </c>
      <c r="F120" s="77">
        <v>2077</v>
      </c>
      <c r="G120" s="90"/>
      <c r="H120" s="77">
        <v>0</v>
      </c>
      <c r="I120" s="77">
        <v>0</v>
      </c>
      <c r="J120" s="77">
        <v>0</v>
      </c>
      <c r="K120" s="77">
        <v>0</v>
      </c>
      <c r="L120" s="5" t="s">
        <v>199</v>
      </c>
      <c r="M120" s="77">
        <v>1146044.0339232699</v>
      </c>
      <c r="N120" s="77">
        <v>1049824.2710519801</v>
      </c>
      <c r="O120" s="77">
        <v>1119149.47086136</v>
      </c>
      <c r="P120" s="77">
        <v>912273.99169006199</v>
      </c>
      <c r="Q120" s="5"/>
      <c r="R120" s="77">
        <v>0</v>
      </c>
      <c r="S120" s="77">
        <v>0</v>
      </c>
      <c r="T120" s="77">
        <v>0</v>
      </c>
      <c r="U120" s="77">
        <v>0</v>
      </c>
      <c r="V120" s="5"/>
      <c r="W120" s="77">
        <v>233792.98292034701</v>
      </c>
      <c r="X120" s="77">
        <v>214164.15129460301</v>
      </c>
      <c r="Y120" s="77">
        <v>228306.492055718</v>
      </c>
      <c r="Z120" s="77">
        <v>186103.89430477301</v>
      </c>
      <c r="AA120" s="6"/>
      <c r="AB120" s="97" t="s">
        <v>312</v>
      </c>
      <c r="AC120" s="97" t="s">
        <v>318</v>
      </c>
      <c r="AD120" s="97" t="s">
        <v>203</v>
      </c>
      <c r="AE120" s="97" t="s">
        <v>329</v>
      </c>
    </row>
    <row r="121" spans="1:31" ht="15">
      <c r="A121" s="78" t="s">
        <v>98</v>
      </c>
      <c r="B121" s="78" t="s">
        <v>105</v>
      </c>
      <c r="C121" s="77">
        <v>131</v>
      </c>
      <c r="D121" s="77">
        <v>131</v>
      </c>
      <c r="E121" s="77">
        <v>131</v>
      </c>
      <c r="F121" s="77">
        <v>131</v>
      </c>
      <c r="G121" s="90"/>
      <c r="H121" s="77">
        <v>2706.4038386857501</v>
      </c>
      <c r="I121" s="77">
        <v>2716.1998381018602</v>
      </c>
      <c r="J121" s="77">
        <v>3059.6018176335101</v>
      </c>
      <c r="K121" s="77">
        <v>3453.9997941255601</v>
      </c>
      <c r="L121" s="5"/>
      <c r="M121" s="77">
        <v>10869.901029691</v>
      </c>
      <c r="N121" s="77">
        <v>10898.926493872499</v>
      </c>
      <c r="O121" s="77">
        <v>12266.6548852126</v>
      </c>
      <c r="P121" s="77">
        <v>13768.9550365874</v>
      </c>
      <c r="Q121" s="5"/>
      <c r="R121" s="77">
        <v>1585.95264946985</v>
      </c>
      <c r="S121" s="77">
        <v>1591.6931051276899</v>
      </c>
      <c r="T121" s="77">
        <v>1792.92666513324</v>
      </c>
      <c r="U121" s="77">
        <v>2024.04387935758</v>
      </c>
      <c r="V121" s="5"/>
      <c r="W121" s="77">
        <v>6369.7620033989197</v>
      </c>
      <c r="X121" s="77">
        <v>6386.7709254092997</v>
      </c>
      <c r="Y121" s="77">
        <v>7188.2597627345503</v>
      </c>
      <c r="Z121" s="77">
        <v>8068.6076514402002</v>
      </c>
      <c r="AA121" s="6"/>
      <c r="AB121" s="97" t="s">
        <v>313</v>
      </c>
      <c r="AC121" s="97" t="s">
        <v>318</v>
      </c>
      <c r="AD121" s="97" t="s">
        <v>203</v>
      </c>
      <c r="AE121" s="97" t="s">
        <v>328</v>
      </c>
    </row>
    <row r="122" spans="1:31" ht="15">
      <c r="A122" s="78" t="s">
        <v>99</v>
      </c>
      <c r="B122" s="78" t="s">
        <v>107</v>
      </c>
      <c r="C122" s="77">
        <v>878</v>
      </c>
      <c r="D122" s="77">
        <v>878</v>
      </c>
      <c r="E122" s="77">
        <v>878</v>
      </c>
      <c r="F122" s="77">
        <v>878</v>
      </c>
      <c r="G122" s="90"/>
      <c r="H122" s="77">
        <v>36848.99</v>
      </c>
      <c r="I122" s="77">
        <v>33548.01</v>
      </c>
      <c r="J122" s="77">
        <v>32315.99</v>
      </c>
      <c r="K122" s="77">
        <v>32262</v>
      </c>
      <c r="L122" s="5"/>
      <c r="M122" s="77">
        <v>228455.45321247401</v>
      </c>
      <c r="N122" s="77">
        <v>128679.471765651</v>
      </c>
      <c r="O122" s="77">
        <v>249188.649104607</v>
      </c>
      <c r="P122" s="77">
        <v>119747.037010623</v>
      </c>
      <c r="Q122" s="5"/>
      <c r="R122" s="77">
        <v>21593.508140000002</v>
      </c>
      <c r="S122" s="77">
        <v>19659.133860000002</v>
      </c>
      <c r="T122" s="77">
        <v>18937.170139999998</v>
      </c>
      <c r="U122" s="77">
        <v>18905.531999999999</v>
      </c>
      <c r="V122" s="5"/>
      <c r="W122" s="77">
        <v>46604.912455344602</v>
      </c>
      <c r="X122" s="77">
        <v>26250.612240192899</v>
      </c>
      <c r="Y122" s="77">
        <v>50834.484417339801</v>
      </c>
      <c r="Z122" s="77">
        <v>24428.395550167101</v>
      </c>
      <c r="AA122" s="6"/>
      <c r="AB122" s="97" t="s">
        <v>314</v>
      </c>
      <c r="AC122" s="97" t="s">
        <v>318</v>
      </c>
      <c r="AD122" s="97" t="s">
        <v>203</v>
      </c>
      <c r="AE122" s="97" t="s">
        <v>328</v>
      </c>
    </row>
    <row r="123" spans="1:31" ht="15">
      <c r="A123" s="7"/>
      <c r="B123" s="7"/>
      <c r="C123" s="77">
        <f>SUM(C3:C122)</f>
        <v>183250</v>
      </c>
      <c r="D123" s="77">
        <f>SUM(D3:D122)</f>
        <v>183700</v>
      </c>
      <c r="E123" s="77">
        <f>SUM(E3:E122)</f>
        <v>189107</v>
      </c>
      <c r="F123" s="77">
        <f>SUM(F3:F122)</f>
        <v>190594</v>
      </c>
      <c r="G123" s="90"/>
      <c r="H123" s="106">
        <f>SUM(H3:H122)</f>
        <v>7241473.9685620647</v>
      </c>
      <c r="I123" s="106">
        <f t="shared" ref="I123:Z123" si="0">SUM(I3:I122)</f>
        <v>7178797.8937590215</v>
      </c>
      <c r="J123" s="106">
        <f t="shared" si="0"/>
        <v>7179485.9416327579</v>
      </c>
      <c r="K123" s="106">
        <f t="shared" si="0"/>
        <v>6936943.5960211754</v>
      </c>
      <c r="L123" s="5">
        <f t="shared" si="0"/>
        <v>0</v>
      </c>
      <c r="M123" s="7">
        <f t="shared" si="0"/>
        <v>28637489.297826447</v>
      </c>
      <c r="N123" s="7">
        <f t="shared" si="0"/>
        <v>26284466.730923291</v>
      </c>
      <c r="O123" s="7">
        <f t="shared" si="0"/>
        <v>27527108.654381163</v>
      </c>
      <c r="P123" s="7">
        <f t="shared" si="0"/>
        <v>23225777.205293421</v>
      </c>
      <c r="Q123" s="5">
        <f t="shared" si="0"/>
        <v>0</v>
      </c>
      <c r="R123" s="7">
        <f t="shared" si="0"/>
        <v>4243503.745577368</v>
      </c>
      <c r="S123" s="7">
        <f t="shared" si="0"/>
        <v>4206775.5657427879</v>
      </c>
      <c r="T123" s="7">
        <f t="shared" si="0"/>
        <v>4207178.7617967939</v>
      </c>
      <c r="U123" s="7">
        <f t="shared" si="0"/>
        <v>4064563.7392684077</v>
      </c>
      <c r="V123" s="5">
        <f t="shared" si="0"/>
        <v>0</v>
      </c>
      <c r="W123" s="7">
        <f t="shared" si="0"/>
        <v>4709561.2560416088</v>
      </c>
      <c r="X123" s="7">
        <f t="shared" si="0"/>
        <v>4368580.9037529267</v>
      </c>
      <c r="Y123" s="7">
        <f t="shared" si="0"/>
        <v>4551563.5743942978</v>
      </c>
      <c r="Z123" s="7">
        <f t="shared" si="0"/>
        <v>3888447.3507971275</v>
      </c>
      <c r="AA123" s="6"/>
      <c r="AB123" s="97" t="s">
        <v>204</v>
      </c>
      <c r="AC123" s="97" t="s">
        <v>204</v>
      </c>
      <c r="AD123" s="97" t="s">
        <v>204</v>
      </c>
      <c r="AE123" s="97" t="s">
        <v>204</v>
      </c>
    </row>
    <row r="124" spans="1:31">
      <c r="A124" s="7"/>
      <c r="B124" s="7"/>
      <c r="C124" s="7"/>
      <c r="D124" s="7"/>
      <c r="E124" s="7"/>
      <c r="F124" s="7"/>
      <c r="G124" s="5"/>
      <c r="H124" s="7"/>
      <c r="I124" s="7"/>
      <c r="J124" s="7"/>
      <c r="K124" s="7"/>
      <c r="L124" s="5"/>
      <c r="M124" s="7"/>
      <c r="N124" s="7"/>
      <c r="O124" s="7"/>
      <c r="P124" s="7"/>
      <c r="Q124" s="5"/>
      <c r="R124" s="7"/>
      <c r="S124" s="7"/>
      <c r="T124" s="7"/>
      <c r="U124" s="7"/>
      <c r="V124" s="5"/>
      <c r="W124" s="6"/>
      <c r="X124" s="99"/>
      <c r="Y124" s="77"/>
      <c r="Z124" s="77"/>
      <c r="AA124" s="77"/>
    </row>
    <row r="125" spans="1:31">
      <c r="A125" s="7"/>
      <c r="B125" s="7"/>
      <c r="C125" s="7"/>
      <c r="D125" s="7"/>
      <c r="E125" s="7"/>
      <c r="F125" s="7"/>
      <c r="G125" s="5"/>
      <c r="H125" s="7"/>
      <c r="I125" s="7"/>
      <c r="J125" s="7"/>
      <c r="K125" s="7"/>
      <c r="L125" s="5"/>
      <c r="M125" s="7"/>
      <c r="N125" s="7"/>
      <c r="O125" s="7"/>
      <c r="P125" s="7"/>
      <c r="Q125" s="5"/>
      <c r="R125" s="7"/>
      <c r="S125" s="7"/>
      <c r="T125" s="7"/>
      <c r="U125" s="7"/>
      <c r="V125" s="5"/>
      <c r="W125" s="6"/>
      <c r="X125" s="99"/>
      <c r="Y125" s="77"/>
      <c r="Z125" s="77"/>
      <c r="AA125" s="77"/>
    </row>
    <row r="126" spans="1:31">
      <c r="A126" s="7"/>
      <c r="B126" s="7"/>
      <c r="C126" s="7"/>
      <c r="D126" s="7"/>
      <c r="E126" s="7"/>
      <c r="F126" s="7"/>
      <c r="G126" s="5"/>
      <c r="H126" s="7"/>
      <c r="I126" s="7"/>
      <c r="J126" s="7"/>
      <c r="K126" s="7"/>
      <c r="L126" s="5"/>
      <c r="M126" s="7"/>
      <c r="N126" s="7"/>
      <c r="O126" s="7"/>
      <c r="P126" s="7"/>
      <c r="Q126" s="5"/>
      <c r="R126" s="7"/>
      <c r="S126" s="7"/>
      <c r="T126" s="7"/>
      <c r="U126" s="7"/>
      <c r="V126" s="5"/>
      <c r="W126" s="6"/>
      <c r="X126" s="99"/>
      <c r="Y126" s="77"/>
      <c r="Z126" s="77"/>
      <c r="AA126" s="77"/>
    </row>
    <row r="127" spans="1:31">
      <c r="A127" s="7"/>
      <c r="B127" s="7"/>
      <c r="C127" s="7"/>
      <c r="D127" s="7"/>
      <c r="E127" s="7"/>
      <c r="F127" s="7"/>
      <c r="G127" s="5"/>
      <c r="H127" s="7"/>
      <c r="I127" s="7"/>
      <c r="J127" s="7"/>
      <c r="K127" s="7"/>
      <c r="L127" s="5"/>
      <c r="M127" s="7"/>
      <c r="N127" s="7"/>
      <c r="O127" s="7"/>
      <c r="P127" s="7"/>
      <c r="Q127" s="5"/>
      <c r="R127" s="7"/>
      <c r="S127" s="7"/>
      <c r="T127" s="7"/>
      <c r="U127" s="7"/>
      <c r="V127" s="5"/>
      <c r="W127" s="6"/>
      <c r="X127" s="99"/>
      <c r="Y127" s="77"/>
      <c r="Z127" s="77"/>
      <c r="AA127" s="77"/>
    </row>
    <row r="128" spans="1:31">
      <c r="A128" s="7"/>
      <c r="B128" s="7"/>
      <c r="C128" s="7"/>
      <c r="D128" s="7"/>
      <c r="E128" s="7"/>
      <c r="F128" s="7"/>
      <c r="G128" s="5"/>
      <c r="H128" s="7"/>
      <c r="I128" s="7"/>
      <c r="J128" s="7"/>
      <c r="K128" s="7"/>
      <c r="L128" s="5"/>
      <c r="M128" s="7"/>
      <c r="N128" s="7"/>
      <c r="O128" s="7"/>
      <c r="P128" s="7"/>
      <c r="Q128" s="5"/>
      <c r="R128" s="7"/>
      <c r="S128" s="7"/>
      <c r="T128" s="7"/>
      <c r="U128" s="7"/>
      <c r="V128" s="5"/>
      <c r="W128" s="6"/>
      <c r="X128" s="99"/>
      <c r="Y128" s="77"/>
      <c r="Z128" s="77"/>
      <c r="AA128" s="77"/>
    </row>
    <row r="129" spans="1:27">
      <c r="A129" s="7"/>
      <c r="B129" s="7"/>
      <c r="C129" s="7"/>
      <c r="D129" s="7"/>
      <c r="E129" s="7"/>
      <c r="F129" s="7"/>
      <c r="G129" s="5"/>
      <c r="H129" s="7"/>
      <c r="I129" s="7"/>
      <c r="J129" s="7"/>
      <c r="K129" s="7"/>
      <c r="L129" s="5"/>
      <c r="M129" s="7"/>
      <c r="N129" s="7"/>
      <c r="O129" s="7"/>
      <c r="P129" s="7"/>
      <c r="Q129" s="5"/>
      <c r="R129" s="7"/>
      <c r="S129" s="7"/>
      <c r="T129" s="7"/>
      <c r="U129" s="7"/>
      <c r="V129" s="5"/>
      <c r="W129" s="6"/>
      <c r="X129" s="99"/>
      <c r="Y129" s="77"/>
      <c r="Z129" s="77"/>
      <c r="AA129" s="77"/>
    </row>
    <row r="130" spans="1:27">
      <c r="A130" s="7"/>
      <c r="B130" s="7"/>
      <c r="C130" s="7"/>
      <c r="D130" s="7"/>
      <c r="E130" s="7"/>
      <c r="F130" s="151"/>
      <c r="G130" s="5"/>
      <c r="H130" s="7"/>
      <c r="I130" s="7"/>
      <c r="J130" s="7"/>
      <c r="K130" s="7"/>
      <c r="L130" s="5"/>
      <c r="M130" s="7"/>
      <c r="N130" s="7"/>
      <c r="O130" s="7"/>
      <c r="P130" s="7"/>
      <c r="Q130" s="5"/>
      <c r="R130" s="7"/>
      <c r="S130" s="7"/>
      <c r="T130" s="7"/>
      <c r="U130" s="7"/>
      <c r="V130" s="5"/>
      <c r="W130" s="6"/>
      <c r="X130" s="99"/>
      <c r="Y130" s="77"/>
      <c r="Z130" s="77"/>
      <c r="AA130" s="77"/>
    </row>
    <row r="131" spans="1:27">
      <c r="A131" s="7"/>
      <c r="B131" s="7"/>
      <c r="C131" s="7"/>
      <c r="D131" s="7"/>
      <c r="E131" s="7"/>
      <c r="F131" s="7"/>
      <c r="G131" s="5"/>
      <c r="H131" s="7"/>
      <c r="I131" s="7"/>
      <c r="J131" s="7"/>
      <c r="K131" s="7"/>
      <c r="L131" s="5"/>
      <c r="M131" s="7"/>
      <c r="N131" s="7"/>
      <c r="O131" s="7"/>
      <c r="P131" s="7"/>
      <c r="Q131" s="5"/>
      <c r="R131" s="7"/>
      <c r="S131" s="7"/>
      <c r="T131" s="7"/>
      <c r="U131" s="7"/>
      <c r="V131" s="5"/>
      <c r="W131" s="6"/>
      <c r="X131" s="99"/>
      <c r="Y131" s="77"/>
      <c r="Z131" s="77"/>
      <c r="AA131" s="77"/>
    </row>
    <row r="132" spans="1:27">
      <c r="A132" s="7"/>
      <c r="B132" s="7"/>
      <c r="C132" s="7"/>
      <c r="D132" s="7"/>
      <c r="E132" s="7"/>
      <c r="F132" s="7"/>
      <c r="G132" s="5"/>
      <c r="H132" s="7"/>
      <c r="I132" s="7"/>
      <c r="J132" s="7"/>
      <c r="K132" s="7"/>
      <c r="L132" s="5"/>
      <c r="M132" s="7"/>
      <c r="N132" s="7"/>
      <c r="O132" s="7"/>
      <c r="P132" s="7"/>
      <c r="Q132" s="5"/>
      <c r="R132" s="7"/>
      <c r="S132" s="7"/>
      <c r="T132" s="7"/>
      <c r="U132" s="7"/>
      <c r="V132" s="5"/>
      <c r="W132" s="6"/>
      <c r="X132" s="99"/>
      <c r="Y132" s="77"/>
      <c r="Z132" s="77"/>
      <c r="AA132" s="77"/>
    </row>
    <row r="133" spans="1:27">
      <c r="A133" s="7"/>
      <c r="B133" s="7"/>
      <c r="C133" s="7"/>
      <c r="D133" s="7"/>
      <c r="E133" s="7"/>
      <c r="F133" s="7"/>
      <c r="G133" s="5"/>
      <c r="H133" s="7"/>
      <c r="I133" s="7"/>
      <c r="J133" s="7"/>
      <c r="K133" s="7"/>
      <c r="L133" s="5"/>
      <c r="M133" s="7"/>
      <c r="N133" s="7"/>
      <c r="O133" s="7"/>
      <c r="P133" s="7"/>
      <c r="Q133" s="5"/>
      <c r="R133" s="7"/>
      <c r="S133" s="7"/>
      <c r="T133" s="7"/>
      <c r="U133" s="7"/>
      <c r="V133" s="5"/>
      <c r="W133" s="6"/>
      <c r="X133" s="99"/>
      <c r="Y133" s="77"/>
      <c r="Z133" s="77"/>
      <c r="AA133" s="77"/>
    </row>
    <row r="134" spans="1:27">
      <c r="A134" s="7"/>
      <c r="B134" s="7"/>
      <c r="C134" s="7"/>
      <c r="D134" s="7"/>
      <c r="E134" s="7"/>
      <c r="F134" s="7"/>
      <c r="G134" s="5"/>
      <c r="H134" s="7"/>
      <c r="I134" s="7"/>
      <c r="J134" s="7"/>
      <c r="K134" s="7"/>
      <c r="L134" s="5"/>
      <c r="M134" s="7"/>
      <c r="N134" s="7"/>
      <c r="O134" s="7"/>
      <c r="P134" s="7"/>
      <c r="Q134" s="5"/>
      <c r="R134" s="7"/>
      <c r="S134" s="7"/>
      <c r="T134" s="7"/>
      <c r="U134" s="7"/>
      <c r="V134" s="5"/>
      <c r="W134" s="6"/>
      <c r="X134" s="99"/>
      <c r="Y134" s="77"/>
      <c r="Z134" s="77"/>
      <c r="AA134" s="77"/>
    </row>
    <row r="135" spans="1:27">
      <c r="A135" s="7"/>
      <c r="B135" s="7"/>
      <c r="C135" s="7"/>
      <c r="D135" s="7"/>
      <c r="E135" s="7"/>
      <c r="F135" s="7"/>
      <c r="G135" s="5"/>
      <c r="H135" s="7"/>
      <c r="I135" s="7"/>
      <c r="J135" s="7"/>
      <c r="K135" s="7"/>
      <c r="L135" s="5"/>
      <c r="M135" s="7"/>
      <c r="N135" s="7"/>
      <c r="O135" s="7"/>
      <c r="P135" s="7"/>
      <c r="Q135" s="5"/>
      <c r="R135" s="7"/>
      <c r="S135" s="7"/>
      <c r="T135" s="7"/>
      <c r="U135" s="7"/>
      <c r="V135" s="5"/>
      <c r="W135" s="6"/>
      <c r="X135" s="99"/>
      <c r="Y135" s="77"/>
      <c r="Z135" s="77"/>
      <c r="AA135" s="77"/>
    </row>
    <row r="136" spans="1:27">
      <c r="A136" s="7"/>
      <c r="B136" s="7"/>
      <c r="C136" s="7"/>
      <c r="D136" s="7"/>
      <c r="E136" s="7"/>
      <c r="F136" s="7"/>
      <c r="G136" s="5"/>
      <c r="H136" s="7"/>
      <c r="I136" s="7"/>
      <c r="J136" s="7"/>
      <c r="K136" s="7"/>
      <c r="L136" s="5"/>
      <c r="M136" s="7"/>
      <c r="N136" s="7"/>
      <c r="O136" s="7"/>
      <c r="P136" s="7"/>
      <c r="Q136" s="5"/>
      <c r="R136" s="7"/>
      <c r="S136" s="7"/>
      <c r="T136" s="7"/>
      <c r="U136" s="7"/>
      <c r="V136" s="5"/>
      <c r="W136" s="6"/>
      <c r="X136" s="99"/>
      <c r="Y136" s="77"/>
      <c r="Z136" s="77"/>
      <c r="AA136" s="77"/>
    </row>
    <row r="137" spans="1:27">
      <c r="E137" s="7"/>
      <c r="F137" s="7"/>
      <c r="G137" s="5"/>
      <c r="H137" s="7"/>
      <c r="I137" s="7"/>
      <c r="J137" s="7"/>
      <c r="K137" s="7"/>
      <c r="L137" s="5"/>
      <c r="M137" s="7"/>
      <c r="N137" s="7"/>
      <c r="O137" s="7"/>
      <c r="P137" s="7"/>
      <c r="Q137" s="5"/>
      <c r="R137" s="7"/>
      <c r="S137" s="7"/>
      <c r="T137" s="7"/>
      <c r="U137" s="7"/>
      <c r="V137" s="5"/>
      <c r="W137" s="6"/>
      <c r="X137" s="99"/>
      <c r="Y137" s="77"/>
      <c r="Z137" s="77"/>
      <c r="AA137" s="77"/>
    </row>
    <row r="138" spans="1:27">
      <c r="E138" s="7"/>
      <c r="F138" s="7"/>
      <c r="G138" s="5"/>
      <c r="H138" s="7"/>
      <c r="I138" s="7"/>
      <c r="J138" s="7"/>
      <c r="K138" s="7"/>
      <c r="L138" s="5"/>
      <c r="M138" s="7"/>
      <c r="N138" s="7"/>
      <c r="O138" s="7"/>
      <c r="P138" s="7"/>
      <c r="Q138" s="5"/>
      <c r="R138" s="7"/>
      <c r="S138" s="7"/>
      <c r="T138" s="7"/>
      <c r="U138" s="7"/>
      <c r="V138" s="5"/>
      <c r="W138" s="6"/>
      <c r="X138" s="99"/>
      <c r="Y138" s="77"/>
      <c r="Z138" s="77"/>
      <c r="AA138" s="77"/>
    </row>
    <row r="139" spans="1:27">
      <c r="E139" s="7"/>
      <c r="F139" s="7"/>
      <c r="G139" s="5"/>
      <c r="H139" s="7"/>
      <c r="I139" s="7"/>
      <c r="J139" s="7"/>
      <c r="K139" s="7"/>
      <c r="L139" s="5"/>
      <c r="M139" s="7"/>
      <c r="N139" s="7"/>
      <c r="O139" s="7"/>
      <c r="P139" s="7"/>
      <c r="Q139" s="5"/>
      <c r="R139" s="7"/>
      <c r="S139" s="7"/>
      <c r="T139" s="7"/>
      <c r="U139" s="7"/>
      <c r="V139" s="5"/>
      <c r="W139" s="6"/>
      <c r="X139" s="99"/>
      <c r="Y139" s="77"/>
      <c r="Z139" s="77"/>
      <c r="AA139" s="77"/>
    </row>
    <row r="140" spans="1:27">
      <c r="E140" s="7"/>
      <c r="F140" s="7"/>
      <c r="G140" s="5"/>
      <c r="H140" s="7"/>
      <c r="I140" s="7"/>
      <c r="J140" s="7"/>
      <c r="K140" s="7"/>
      <c r="L140" s="5"/>
      <c r="M140" s="7"/>
      <c r="N140" s="7"/>
      <c r="O140" s="7"/>
      <c r="P140" s="7"/>
      <c r="Q140" s="5"/>
      <c r="R140" s="7"/>
      <c r="S140" s="7"/>
      <c r="T140" s="7"/>
      <c r="U140" s="7"/>
      <c r="V140" s="5"/>
      <c r="W140" s="6"/>
      <c r="X140" s="99"/>
      <c r="Y140" s="77"/>
      <c r="Z140" s="77"/>
      <c r="AA140" s="77"/>
    </row>
    <row r="141" spans="1:27">
      <c r="E141" s="7"/>
      <c r="F141" s="7"/>
      <c r="G141" s="5"/>
      <c r="H141" s="7"/>
      <c r="I141" s="7"/>
      <c r="J141" s="7"/>
      <c r="K141" s="7"/>
      <c r="L141" s="5"/>
      <c r="M141" s="7"/>
      <c r="N141" s="7"/>
      <c r="O141" s="7"/>
      <c r="P141" s="7"/>
      <c r="Q141" s="5"/>
      <c r="R141" s="7"/>
      <c r="S141" s="7"/>
      <c r="T141" s="7"/>
      <c r="U141" s="7"/>
      <c r="V141" s="5"/>
      <c r="W141" s="6"/>
      <c r="X141" s="99"/>
      <c r="Y141" s="77"/>
      <c r="Z141" s="77"/>
      <c r="AA141" s="77"/>
    </row>
    <row r="142" spans="1:27">
      <c r="E142" s="7"/>
      <c r="F142" s="7"/>
      <c r="G142" s="5"/>
      <c r="H142" s="7"/>
      <c r="I142" s="7"/>
      <c r="J142" s="7"/>
      <c r="K142" s="7"/>
      <c r="L142" s="5"/>
      <c r="M142" s="7"/>
      <c r="N142" s="7"/>
      <c r="O142" s="7"/>
      <c r="P142" s="7"/>
      <c r="Q142" s="5"/>
      <c r="R142" s="7"/>
      <c r="S142" s="7"/>
      <c r="T142" s="7"/>
      <c r="U142" s="7"/>
      <c r="V142" s="5"/>
      <c r="W142" s="6"/>
      <c r="X142" s="99"/>
      <c r="Y142" s="77"/>
      <c r="Z142" s="77"/>
      <c r="AA142" s="77"/>
    </row>
    <row r="143" spans="1:27">
      <c r="E143" s="7"/>
      <c r="F143" s="7"/>
      <c r="G143" s="5"/>
      <c r="H143" s="7"/>
      <c r="I143" s="7"/>
      <c r="J143" s="7"/>
      <c r="K143" s="7"/>
      <c r="L143" s="5"/>
      <c r="M143" s="7"/>
      <c r="N143" s="7"/>
      <c r="O143" s="7"/>
      <c r="P143" s="7"/>
      <c r="Q143" s="5"/>
      <c r="R143" s="7"/>
      <c r="S143" s="7"/>
      <c r="T143" s="7"/>
      <c r="U143" s="7"/>
      <c r="V143" s="5"/>
      <c r="W143" s="6"/>
      <c r="X143" s="99"/>
      <c r="Y143" s="77"/>
      <c r="Z143" s="77"/>
      <c r="AA143" s="77"/>
    </row>
    <row r="144" spans="1:27">
      <c r="E144" s="7"/>
      <c r="F144" s="7"/>
      <c r="G144" s="5"/>
      <c r="H144" s="7"/>
      <c r="I144" s="7"/>
      <c r="J144" s="7"/>
      <c r="K144" s="7"/>
      <c r="L144" s="5"/>
      <c r="M144" s="7"/>
      <c r="N144" s="7"/>
      <c r="O144" s="7"/>
      <c r="P144" s="7"/>
      <c r="Q144" s="5"/>
      <c r="R144" s="7"/>
      <c r="S144" s="7"/>
      <c r="T144" s="7"/>
      <c r="U144" s="7"/>
      <c r="V144" s="5"/>
      <c r="W144" s="6"/>
      <c r="X144" s="99"/>
      <c r="Y144" s="77"/>
      <c r="Z144" s="77"/>
      <c r="AA144" s="77"/>
    </row>
    <row r="145" spans="5:27">
      <c r="E145" s="7"/>
      <c r="F145" s="7"/>
      <c r="G145" s="5"/>
      <c r="H145" s="7"/>
      <c r="I145" s="7"/>
      <c r="J145" s="7"/>
      <c r="K145" s="7"/>
      <c r="L145" s="5"/>
      <c r="M145" s="7"/>
      <c r="N145" s="7"/>
      <c r="O145" s="7"/>
      <c r="P145" s="7"/>
      <c r="Q145" s="5"/>
      <c r="R145" s="7"/>
      <c r="S145" s="7"/>
      <c r="T145" s="7"/>
      <c r="U145" s="7"/>
      <c r="V145" s="5"/>
      <c r="W145" s="6"/>
      <c r="X145" s="99"/>
      <c r="Y145" s="77"/>
      <c r="Z145" s="77"/>
      <c r="AA145" s="77"/>
    </row>
    <row r="146" spans="5:27">
      <c r="N146" s="6"/>
      <c r="O146" s="6"/>
      <c r="P146" s="6"/>
      <c r="R146" s="6"/>
      <c r="S146" s="6"/>
      <c r="T146" s="6"/>
      <c r="U146" s="6"/>
      <c r="W146" s="6"/>
      <c r="X146" s="99"/>
      <c r="Y146" s="77"/>
      <c r="Z146" s="77"/>
      <c r="AA146" s="77"/>
    </row>
    <row r="147" spans="5:27">
      <c r="N147" s="6"/>
      <c r="O147" s="6"/>
      <c r="P147" s="6"/>
      <c r="R147" s="6"/>
      <c r="S147" s="6"/>
      <c r="T147" s="6"/>
      <c r="U147" s="6"/>
      <c r="W147" s="6"/>
      <c r="X147" s="99"/>
      <c r="Y147" s="77"/>
      <c r="Z147" s="77"/>
      <c r="AA147" s="77"/>
    </row>
    <row r="148" spans="5:27">
      <c r="N148" s="6"/>
      <c r="O148" s="6"/>
      <c r="P148" s="6"/>
      <c r="R148" s="6"/>
      <c r="S148" s="6"/>
      <c r="T148" s="6"/>
      <c r="U148" s="6"/>
      <c r="W148" s="6"/>
      <c r="X148" s="99"/>
      <c r="Y148" s="77"/>
      <c r="Z148" s="77"/>
      <c r="AA148" s="77"/>
    </row>
    <row r="149" spans="5:27">
      <c r="N149" s="6"/>
      <c r="O149" s="6"/>
      <c r="P149" s="6"/>
      <c r="R149" s="6"/>
      <c r="S149" s="6"/>
      <c r="T149" s="6"/>
      <c r="U149" s="6"/>
      <c r="W149" s="6"/>
      <c r="X149" s="99"/>
      <c r="Y149" s="77"/>
      <c r="Z149" s="77"/>
      <c r="AA149" s="77"/>
    </row>
    <row r="150" spans="5:27">
      <c r="N150" s="6"/>
      <c r="O150" s="6"/>
      <c r="P150" s="6"/>
      <c r="R150" s="6"/>
      <c r="S150" s="6"/>
      <c r="T150" s="6"/>
      <c r="U150" s="6"/>
      <c r="W150" s="6"/>
      <c r="X150" s="99"/>
      <c r="Y150" s="77"/>
      <c r="Z150" s="77"/>
      <c r="AA150" s="77"/>
    </row>
    <row r="151" spans="5:27">
      <c r="N151" s="6"/>
      <c r="O151" s="6"/>
      <c r="P151" s="6"/>
      <c r="R151" s="6"/>
      <c r="S151" s="6"/>
      <c r="T151" s="6"/>
      <c r="U151" s="6"/>
      <c r="W151" s="6"/>
      <c r="X151" s="99"/>
      <c r="Y151" s="77"/>
      <c r="Z151" s="77"/>
      <c r="AA151" s="77"/>
    </row>
    <row r="152" spans="5:27">
      <c r="N152" s="6"/>
      <c r="O152" s="6"/>
      <c r="P152" s="6"/>
      <c r="R152" s="6"/>
      <c r="S152" s="6"/>
      <c r="T152" s="6"/>
      <c r="U152" s="6"/>
      <c r="W152" s="6"/>
      <c r="X152" s="99"/>
      <c r="Y152" s="77"/>
      <c r="Z152" s="77"/>
      <c r="AA152" s="77"/>
    </row>
    <row r="153" spans="5:27">
      <c r="N153" s="6"/>
      <c r="O153" s="6"/>
      <c r="P153" s="6"/>
      <c r="R153" s="6"/>
      <c r="S153" s="6"/>
      <c r="T153" s="6"/>
      <c r="U153" s="6"/>
      <c r="W153" s="6"/>
      <c r="X153" s="99"/>
      <c r="Y153" s="77"/>
      <c r="Z153" s="77"/>
      <c r="AA153" s="77"/>
    </row>
    <row r="154" spans="5:27">
      <c r="N154" s="6"/>
      <c r="O154" s="6"/>
      <c r="P154" s="6"/>
      <c r="R154" s="6"/>
      <c r="S154" s="6"/>
      <c r="T154" s="6"/>
      <c r="U154" s="6"/>
      <c r="W154" s="6"/>
      <c r="X154" s="99"/>
      <c r="Y154" s="77"/>
      <c r="Z154" s="77"/>
      <c r="AA154" s="77"/>
    </row>
    <row r="155" spans="5:27">
      <c r="N155" s="6"/>
      <c r="O155" s="6"/>
      <c r="P155" s="6"/>
      <c r="R155" s="6"/>
      <c r="S155" s="6"/>
      <c r="T155" s="6"/>
      <c r="U155" s="6"/>
      <c r="W155" s="6"/>
      <c r="X155" s="99"/>
      <c r="Y155" s="77"/>
      <c r="Z155" s="77"/>
      <c r="AA155" s="77"/>
    </row>
    <row r="156" spans="5:27">
      <c r="N156" s="6"/>
      <c r="O156" s="6"/>
      <c r="P156" s="6"/>
      <c r="R156" s="6"/>
      <c r="S156" s="6"/>
      <c r="T156" s="6"/>
      <c r="U156" s="6"/>
      <c r="W156" s="6"/>
      <c r="X156" s="99"/>
      <c r="Y156" s="77"/>
      <c r="Z156" s="77"/>
      <c r="AA156" s="77"/>
    </row>
    <row r="157" spans="5:27">
      <c r="N157" s="6"/>
      <c r="O157" s="6"/>
      <c r="P157" s="6"/>
      <c r="R157" s="6"/>
      <c r="S157" s="6"/>
      <c r="T157" s="6"/>
      <c r="U157" s="6"/>
      <c r="W157" s="6"/>
      <c r="X157" s="99"/>
      <c r="Y157" s="77"/>
      <c r="Z157" s="77"/>
      <c r="AA157" s="77"/>
    </row>
    <row r="158" spans="5:27">
      <c r="N158" s="6"/>
      <c r="O158" s="6"/>
      <c r="P158" s="6"/>
      <c r="R158" s="6"/>
      <c r="S158" s="6"/>
      <c r="T158" s="6"/>
      <c r="U158" s="6"/>
      <c r="W158" s="6"/>
      <c r="X158" s="99"/>
      <c r="Y158" s="77"/>
      <c r="Z158" s="77"/>
      <c r="AA158" s="77"/>
    </row>
    <row r="159" spans="5:27">
      <c r="N159" s="6"/>
      <c r="O159" s="6"/>
      <c r="P159" s="6"/>
      <c r="R159" s="6"/>
      <c r="S159" s="6"/>
      <c r="T159" s="6"/>
      <c r="U159" s="6"/>
      <c r="W159" s="6"/>
      <c r="X159" s="99"/>
      <c r="Y159" s="77"/>
      <c r="Z159" s="77"/>
      <c r="AA159" s="77"/>
    </row>
    <row r="160" spans="5:27">
      <c r="N160" s="6"/>
      <c r="O160" s="6"/>
      <c r="P160" s="6"/>
      <c r="R160" s="6"/>
      <c r="S160" s="6"/>
      <c r="T160" s="6"/>
      <c r="U160" s="6"/>
      <c r="W160" s="6"/>
      <c r="X160" s="99"/>
      <c r="Y160" s="77"/>
      <c r="Z160" s="77"/>
      <c r="AA160" s="77"/>
    </row>
    <row r="161" spans="1:27">
      <c r="N161" s="6"/>
      <c r="O161" s="6"/>
      <c r="P161" s="6"/>
      <c r="R161" s="6"/>
      <c r="S161" s="6"/>
      <c r="T161" s="6"/>
      <c r="U161" s="6"/>
      <c r="W161" s="6"/>
      <c r="X161" s="99"/>
      <c r="Y161" s="77"/>
      <c r="Z161" s="77"/>
      <c r="AA161" s="77"/>
    </row>
    <row r="162" spans="1:27">
      <c r="N162" s="6"/>
      <c r="O162" s="6"/>
      <c r="P162" s="6"/>
      <c r="R162" s="6"/>
      <c r="S162" s="6"/>
      <c r="T162" s="6"/>
      <c r="U162" s="6"/>
      <c r="W162" s="6"/>
      <c r="X162" s="99"/>
      <c r="Y162" s="77"/>
      <c r="Z162" s="77"/>
      <c r="AA162" s="77"/>
    </row>
    <row r="163" spans="1:27">
      <c r="N163" s="6"/>
      <c r="O163" s="6"/>
      <c r="P163" s="6"/>
      <c r="R163" s="6"/>
      <c r="S163" s="6"/>
      <c r="T163" s="6"/>
      <c r="U163" s="6"/>
      <c r="W163" s="6"/>
      <c r="X163" s="99"/>
      <c r="Y163" s="77"/>
      <c r="Z163" s="77"/>
      <c r="AA163" s="77"/>
    </row>
    <row r="164" spans="1:27">
      <c r="N164" s="6"/>
      <c r="O164" s="6"/>
      <c r="P164" s="6"/>
      <c r="R164" s="6"/>
      <c r="S164" s="6"/>
      <c r="T164" s="6"/>
      <c r="U164" s="6"/>
      <c r="W164" s="6"/>
      <c r="X164" s="99"/>
      <c r="Y164" s="77"/>
      <c r="Z164" s="77"/>
      <c r="AA164" s="77"/>
    </row>
    <row r="165" spans="1:27">
      <c r="N165" s="6"/>
      <c r="O165" s="6"/>
      <c r="P165" s="6"/>
      <c r="R165" s="6"/>
      <c r="S165" s="6"/>
      <c r="T165" s="6"/>
      <c r="U165" s="6"/>
      <c r="W165" s="6"/>
      <c r="X165" s="99"/>
      <c r="Y165" s="77"/>
      <c r="Z165" s="77"/>
      <c r="AA165" s="77"/>
    </row>
    <row r="166" spans="1:27">
      <c r="N166" s="6"/>
      <c r="O166" s="6"/>
      <c r="P166" s="6"/>
      <c r="R166" s="6"/>
      <c r="S166" s="6"/>
      <c r="T166" s="6"/>
      <c r="U166" s="6"/>
      <c r="W166" s="6"/>
      <c r="X166" s="99"/>
      <c r="Y166" s="77"/>
      <c r="Z166" s="77"/>
      <c r="AA166" s="77"/>
    </row>
    <row r="167" spans="1:27">
      <c r="N167" s="6"/>
      <c r="O167" s="6"/>
      <c r="P167" s="6"/>
      <c r="R167" s="6"/>
      <c r="S167" s="6"/>
      <c r="T167" s="6"/>
      <c r="U167" s="6"/>
      <c r="W167" s="6"/>
      <c r="X167" s="99"/>
      <c r="Y167" s="77"/>
      <c r="Z167" s="77"/>
      <c r="AA167" s="77"/>
    </row>
    <row r="168" spans="1:27">
      <c r="N168" s="6"/>
      <c r="O168" s="6"/>
      <c r="P168" s="6"/>
      <c r="R168" s="6"/>
      <c r="S168" s="6"/>
      <c r="T168" s="6"/>
      <c r="U168" s="6"/>
      <c r="W168" s="6"/>
      <c r="X168" s="99"/>
      <c r="Y168" s="77"/>
      <c r="Z168" s="77"/>
      <c r="AA168" s="77"/>
    </row>
    <row r="169" spans="1:27">
      <c r="A169" s="77"/>
      <c r="N169" s="6"/>
      <c r="O169" s="6"/>
      <c r="P169" s="6"/>
      <c r="R169" s="6"/>
      <c r="S169" s="6"/>
      <c r="T169" s="6"/>
      <c r="U169" s="6"/>
      <c r="W169" s="6"/>
      <c r="X169" s="99"/>
      <c r="Y169" s="77"/>
      <c r="Z169" s="77"/>
      <c r="AA169" s="77"/>
    </row>
    <row r="170" spans="1:27">
      <c r="A170" s="77"/>
      <c r="N170" s="6"/>
      <c r="O170" s="6"/>
      <c r="P170" s="6"/>
      <c r="R170" s="6"/>
      <c r="S170" s="6"/>
      <c r="T170" s="6"/>
      <c r="U170" s="6"/>
      <c r="W170" s="6"/>
      <c r="X170" s="99"/>
      <c r="Y170" s="77"/>
      <c r="Z170" s="77"/>
      <c r="AA170" s="77"/>
    </row>
    <row r="171" spans="1:27">
      <c r="A171" s="77"/>
      <c r="N171" s="6"/>
      <c r="O171" s="6"/>
      <c r="P171" s="6"/>
      <c r="R171" s="6"/>
      <c r="S171" s="6"/>
      <c r="T171" s="6"/>
      <c r="U171" s="6"/>
      <c r="W171" s="6"/>
      <c r="X171" s="99"/>
      <c r="Y171" s="77"/>
      <c r="Z171" s="77"/>
      <c r="AA171" s="77"/>
    </row>
    <row r="172" spans="1:27">
      <c r="A172" s="77"/>
      <c r="N172" s="6"/>
      <c r="O172" s="6"/>
      <c r="P172" s="6"/>
      <c r="R172" s="6"/>
      <c r="S172" s="6"/>
      <c r="T172" s="6"/>
      <c r="U172" s="6"/>
      <c r="W172" s="6"/>
      <c r="X172" s="99"/>
      <c r="Y172" s="77"/>
      <c r="Z172" s="77"/>
      <c r="AA172" s="77"/>
    </row>
    <row r="173" spans="1:27">
      <c r="A173" s="77"/>
      <c r="N173" s="6"/>
      <c r="O173" s="6"/>
      <c r="P173" s="6"/>
      <c r="R173" s="6"/>
      <c r="S173" s="6"/>
      <c r="T173" s="6"/>
      <c r="U173" s="6"/>
      <c r="W173" s="6"/>
      <c r="X173" s="99"/>
      <c r="Y173" s="77"/>
      <c r="Z173" s="77"/>
      <c r="AA173" s="77"/>
    </row>
    <row r="174" spans="1:27">
      <c r="A174" s="77"/>
      <c r="N174" s="6"/>
      <c r="O174" s="6"/>
      <c r="P174" s="6"/>
      <c r="R174" s="6"/>
      <c r="S174" s="6"/>
      <c r="T174" s="6"/>
      <c r="U174" s="6"/>
      <c r="W174" s="6"/>
      <c r="X174" s="99"/>
      <c r="Y174" s="77"/>
      <c r="Z174" s="77"/>
      <c r="AA174" s="77"/>
    </row>
    <row r="175" spans="1:27">
      <c r="A175" s="77"/>
      <c r="N175" s="6"/>
      <c r="O175" s="6"/>
      <c r="P175" s="6"/>
      <c r="R175" s="6"/>
      <c r="S175" s="6"/>
      <c r="T175" s="6"/>
      <c r="U175" s="6"/>
      <c r="W175" s="6"/>
      <c r="X175" s="99"/>
      <c r="Y175" s="77"/>
      <c r="Z175" s="77"/>
      <c r="AA175" s="77"/>
    </row>
    <row r="176" spans="1:27">
      <c r="A176" s="77"/>
      <c r="N176" s="6"/>
      <c r="O176" s="6"/>
      <c r="P176" s="6"/>
      <c r="R176" s="6"/>
      <c r="S176" s="6"/>
      <c r="T176" s="6"/>
      <c r="U176" s="6"/>
      <c r="W176" s="6"/>
      <c r="X176" s="99"/>
      <c r="Y176" s="77"/>
      <c r="Z176" s="77"/>
      <c r="AA176" s="77"/>
    </row>
    <row r="177" spans="1:27">
      <c r="A177" s="77"/>
      <c r="N177" s="6"/>
      <c r="O177" s="6"/>
      <c r="P177" s="6"/>
      <c r="R177" s="6"/>
      <c r="S177" s="6"/>
      <c r="T177" s="6"/>
      <c r="U177" s="6"/>
      <c r="W177" s="6"/>
      <c r="X177" s="99"/>
      <c r="Y177" s="77"/>
      <c r="Z177" s="77"/>
      <c r="AA177" s="77"/>
    </row>
    <row r="178" spans="1:27">
      <c r="A178" s="77"/>
      <c r="N178" s="6"/>
      <c r="O178" s="6"/>
      <c r="P178" s="6"/>
      <c r="R178" s="6"/>
      <c r="S178" s="6"/>
      <c r="T178" s="6"/>
      <c r="U178" s="6"/>
      <c r="W178" s="6"/>
      <c r="X178" s="99"/>
      <c r="Y178" s="77"/>
      <c r="Z178" s="77"/>
      <c r="AA178" s="77"/>
    </row>
    <row r="179" spans="1:27">
      <c r="A179" s="77"/>
      <c r="N179" s="6"/>
      <c r="O179" s="6"/>
      <c r="P179" s="6"/>
      <c r="R179" s="6"/>
      <c r="S179" s="6"/>
      <c r="T179" s="6"/>
      <c r="U179" s="6"/>
      <c r="W179" s="6"/>
      <c r="X179" s="99"/>
      <c r="Y179" s="77"/>
      <c r="Z179" s="77"/>
      <c r="AA179" s="77"/>
    </row>
    <row r="180" spans="1:27">
      <c r="A180" s="77"/>
      <c r="N180" s="6"/>
      <c r="O180" s="6"/>
      <c r="P180" s="6"/>
      <c r="R180" s="6"/>
      <c r="S180" s="6"/>
      <c r="T180" s="6"/>
      <c r="U180" s="6"/>
      <c r="W180" s="6"/>
      <c r="X180" s="99"/>
      <c r="Y180" s="77"/>
      <c r="Z180" s="77"/>
      <c r="AA180" s="77"/>
    </row>
    <row r="181" spans="1:27">
      <c r="A181" s="77"/>
      <c r="N181" s="6"/>
      <c r="O181" s="6"/>
      <c r="P181" s="6"/>
      <c r="R181" s="6"/>
      <c r="S181" s="6"/>
      <c r="T181" s="6"/>
      <c r="U181" s="6"/>
      <c r="W181" s="6"/>
      <c r="X181" s="99"/>
      <c r="Y181" s="77"/>
      <c r="Z181" s="77"/>
      <c r="AA181" s="77"/>
    </row>
    <row r="182" spans="1:27">
      <c r="A182" s="77"/>
      <c r="N182" s="6"/>
      <c r="O182" s="6"/>
      <c r="P182" s="6"/>
      <c r="R182" s="6"/>
      <c r="S182" s="6"/>
      <c r="T182" s="6"/>
      <c r="U182" s="6"/>
      <c r="W182" s="6"/>
      <c r="X182" s="99"/>
      <c r="Y182" s="77"/>
      <c r="Z182" s="77"/>
      <c r="AA182" s="77"/>
    </row>
    <row r="183" spans="1:27">
      <c r="A183" s="77"/>
      <c r="N183" s="6"/>
      <c r="O183" s="6"/>
      <c r="P183" s="6"/>
      <c r="R183" s="6"/>
      <c r="S183" s="6"/>
      <c r="T183" s="6"/>
      <c r="U183" s="6"/>
      <c r="W183" s="6"/>
      <c r="X183" s="99"/>
      <c r="Y183" s="77"/>
      <c r="Z183" s="77"/>
      <c r="AA183" s="77"/>
    </row>
    <row r="184" spans="1:27">
      <c r="A184" s="77"/>
      <c r="N184" s="6"/>
      <c r="O184" s="6"/>
      <c r="P184" s="6"/>
      <c r="R184" s="6"/>
      <c r="S184" s="6"/>
      <c r="T184" s="6"/>
      <c r="U184" s="6"/>
      <c r="W184" s="6"/>
      <c r="X184" s="99"/>
      <c r="Y184" s="77"/>
      <c r="Z184" s="77"/>
      <c r="AA184" s="77"/>
    </row>
    <row r="185" spans="1:27">
      <c r="A185" s="77"/>
      <c r="N185" s="6"/>
      <c r="O185" s="6"/>
      <c r="P185" s="6"/>
      <c r="R185" s="6"/>
      <c r="S185" s="6"/>
      <c r="T185" s="6"/>
      <c r="U185" s="6"/>
      <c r="W185" s="6"/>
      <c r="X185" s="99"/>
      <c r="Y185" s="77"/>
      <c r="Z185" s="77"/>
      <c r="AA185" s="77"/>
    </row>
    <row r="186" spans="1:27">
      <c r="A186" s="77"/>
      <c r="N186" s="6"/>
      <c r="O186" s="6"/>
      <c r="P186" s="6"/>
      <c r="R186" s="6"/>
      <c r="S186" s="6"/>
      <c r="T186" s="6"/>
      <c r="U186" s="6"/>
      <c r="W186" s="6"/>
    </row>
    <row r="187" spans="1:27">
      <c r="A187" s="77"/>
      <c r="N187" s="6"/>
      <c r="O187" s="6"/>
      <c r="P187" s="6"/>
      <c r="R187" s="6"/>
      <c r="S187" s="6"/>
      <c r="T187" s="6"/>
      <c r="U187" s="6"/>
      <c r="W187" s="6"/>
    </row>
    <row r="188" spans="1:27">
      <c r="A188" s="77"/>
      <c r="N188" s="6"/>
      <c r="O188" s="6"/>
      <c r="P188" s="6"/>
      <c r="R188" s="6"/>
      <c r="S188" s="6"/>
      <c r="T188" s="6"/>
      <c r="U188" s="6"/>
      <c r="W188" s="6"/>
    </row>
    <row r="189" spans="1:27">
      <c r="A189" s="77"/>
      <c r="N189" s="6"/>
      <c r="O189" s="6"/>
      <c r="P189" s="6"/>
      <c r="R189" s="6"/>
      <c r="S189" s="6"/>
      <c r="T189" s="6"/>
      <c r="U189" s="6"/>
      <c r="W189" s="6"/>
    </row>
    <row r="190" spans="1:27">
      <c r="A190" s="77"/>
      <c r="N190" s="6"/>
      <c r="O190" s="6"/>
      <c r="P190" s="6"/>
      <c r="R190" s="6"/>
      <c r="S190" s="6"/>
      <c r="T190" s="6"/>
      <c r="U190" s="6"/>
      <c r="W190" s="6"/>
    </row>
    <row r="191" spans="1:27">
      <c r="A191" s="77"/>
      <c r="N191" s="6"/>
      <c r="O191" s="6"/>
      <c r="P191" s="6"/>
      <c r="R191" s="6"/>
      <c r="S191" s="6"/>
      <c r="T191" s="6"/>
      <c r="U191" s="6"/>
      <c r="W191" s="6"/>
    </row>
    <row r="192" spans="1:27">
      <c r="A192" s="77"/>
      <c r="N192" s="6"/>
      <c r="O192" s="6"/>
      <c r="P192" s="6"/>
      <c r="R192" s="6"/>
      <c r="S192" s="6"/>
      <c r="T192" s="6"/>
      <c r="U192" s="6"/>
      <c r="W192" s="6"/>
    </row>
    <row r="193" spans="14:23">
      <c r="N193" s="6"/>
      <c r="O193" s="6"/>
      <c r="P193" s="6"/>
      <c r="R193" s="6"/>
      <c r="S193" s="6"/>
      <c r="T193" s="6"/>
      <c r="U193" s="6"/>
      <c r="W193" s="6"/>
    </row>
    <row r="194" spans="14:23">
      <c r="N194" s="6"/>
      <c r="O194" s="6"/>
      <c r="P194" s="6"/>
      <c r="R194" s="6"/>
      <c r="S194" s="6"/>
      <c r="T194" s="6"/>
      <c r="U194" s="6"/>
      <c r="W194" s="6"/>
    </row>
    <row r="195" spans="14:23">
      <c r="N195" s="6"/>
      <c r="O195" s="6"/>
      <c r="P195" s="6"/>
      <c r="R195" s="6"/>
      <c r="S195" s="6"/>
      <c r="T195" s="6"/>
      <c r="U195" s="6"/>
      <c r="W195" s="6"/>
    </row>
    <row r="196" spans="14:23">
      <c r="N196" s="6"/>
      <c r="O196" s="6"/>
      <c r="P196" s="6"/>
      <c r="R196" s="6"/>
      <c r="S196" s="6"/>
      <c r="T196" s="6"/>
      <c r="U196" s="6"/>
      <c r="W196" s="6"/>
    </row>
    <row r="197" spans="14:23">
      <c r="N197" s="6"/>
      <c r="O197" s="6"/>
      <c r="P197" s="6"/>
      <c r="R197" s="6"/>
      <c r="S197" s="6"/>
      <c r="T197" s="6"/>
      <c r="U197" s="6"/>
      <c r="W197" s="6"/>
    </row>
    <row r="198" spans="14:23">
      <c r="N198" s="6"/>
      <c r="O198" s="6"/>
      <c r="P198" s="6"/>
      <c r="R198" s="6"/>
      <c r="S198" s="6"/>
      <c r="T198" s="6"/>
      <c r="U198" s="6"/>
      <c r="W198" s="6"/>
    </row>
    <row r="199" spans="14:23">
      <c r="N199" s="6"/>
      <c r="O199" s="6"/>
      <c r="P199" s="6"/>
      <c r="R199" s="6"/>
      <c r="S199" s="6"/>
      <c r="T199" s="6"/>
      <c r="U199" s="6"/>
      <c r="W199" s="6"/>
    </row>
    <row r="200" spans="14:23">
      <c r="N200" s="6"/>
      <c r="O200" s="6"/>
      <c r="P200" s="6"/>
      <c r="R200" s="6"/>
      <c r="S200" s="6"/>
      <c r="T200" s="6"/>
      <c r="U200" s="6"/>
      <c r="W200" s="6"/>
    </row>
    <row r="201" spans="14:23">
      <c r="N201" s="6"/>
      <c r="O201" s="6"/>
      <c r="P201" s="6"/>
      <c r="R201" s="6"/>
      <c r="S201" s="6"/>
      <c r="T201" s="6"/>
      <c r="U201" s="6"/>
      <c r="W201" s="6"/>
    </row>
    <row r="202" spans="14:23">
      <c r="N202" s="6"/>
      <c r="O202" s="6"/>
      <c r="P202" s="6"/>
      <c r="R202" s="6"/>
      <c r="S202" s="6"/>
      <c r="T202" s="6"/>
      <c r="U202" s="6"/>
      <c r="W202" s="6"/>
    </row>
    <row r="203" spans="14:23">
      <c r="N203" s="6"/>
      <c r="O203" s="6"/>
      <c r="P203" s="6"/>
      <c r="R203" s="6"/>
      <c r="S203" s="6"/>
      <c r="T203" s="6"/>
      <c r="U203" s="6"/>
      <c r="W203" s="6"/>
    </row>
    <row r="204" spans="14:23">
      <c r="N204" s="6"/>
      <c r="O204" s="6"/>
      <c r="P204" s="6"/>
      <c r="R204" s="6"/>
      <c r="S204" s="6"/>
      <c r="T204" s="6"/>
      <c r="U204" s="6"/>
      <c r="W204" s="6"/>
    </row>
    <row r="205" spans="14:23">
      <c r="N205" s="6"/>
      <c r="O205" s="6"/>
      <c r="P205" s="6"/>
      <c r="R205" s="6"/>
      <c r="S205" s="6"/>
      <c r="T205" s="6"/>
      <c r="U205" s="6"/>
      <c r="W205" s="6"/>
    </row>
    <row r="206" spans="14:23">
      <c r="N206" s="6"/>
      <c r="O206" s="6"/>
      <c r="P206" s="6"/>
      <c r="R206" s="6"/>
      <c r="S206" s="6"/>
      <c r="T206" s="6"/>
      <c r="U206" s="6"/>
      <c r="W206" s="6"/>
    </row>
    <row r="207" spans="14:23">
      <c r="N207" s="6"/>
      <c r="O207" s="6"/>
      <c r="P207" s="6"/>
      <c r="R207" s="6"/>
      <c r="S207" s="6"/>
      <c r="T207" s="6"/>
      <c r="U207" s="6"/>
      <c r="W207" s="6"/>
    </row>
    <row r="208" spans="14:23">
      <c r="N208" s="6"/>
      <c r="O208" s="6"/>
      <c r="P208" s="6"/>
      <c r="R208" s="6"/>
      <c r="S208" s="6"/>
      <c r="T208" s="6"/>
      <c r="U208" s="6"/>
      <c r="W208" s="6"/>
    </row>
    <row r="209" spans="14:23">
      <c r="N209" s="6"/>
      <c r="O209" s="6"/>
      <c r="P209" s="6"/>
      <c r="R209" s="6"/>
      <c r="S209" s="6"/>
      <c r="T209" s="6"/>
      <c r="U209" s="6"/>
      <c r="W209" s="6"/>
    </row>
    <row r="210" spans="14:23">
      <c r="N210" s="6"/>
      <c r="O210" s="6"/>
      <c r="P210" s="6"/>
      <c r="R210" s="6"/>
      <c r="S210" s="6"/>
      <c r="T210" s="6"/>
      <c r="U210" s="6"/>
      <c r="W210" s="6"/>
    </row>
    <row r="211" spans="14:23">
      <c r="N211" s="6"/>
      <c r="O211" s="6"/>
      <c r="P211" s="6"/>
      <c r="R211" s="6"/>
      <c r="S211" s="6"/>
      <c r="T211" s="6"/>
      <c r="U211" s="6"/>
      <c r="W211" s="6"/>
    </row>
    <row r="212" spans="14:23">
      <c r="N212" s="6"/>
      <c r="O212" s="6"/>
      <c r="P212" s="6"/>
      <c r="R212" s="6"/>
      <c r="S212" s="6"/>
      <c r="T212" s="6"/>
      <c r="U212" s="6"/>
      <c r="W212" s="6"/>
    </row>
    <row r="213" spans="14:23">
      <c r="N213" s="6"/>
      <c r="O213" s="6"/>
      <c r="P213" s="6"/>
      <c r="R213" s="6"/>
      <c r="S213" s="6"/>
      <c r="T213" s="6"/>
      <c r="U213" s="6"/>
      <c r="W213" s="6"/>
    </row>
    <row r="214" spans="14:23">
      <c r="N214" s="6"/>
      <c r="O214" s="6"/>
      <c r="P214" s="6"/>
      <c r="R214" s="6"/>
      <c r="S214" s="6"/>
      <c r="T214" s="6"/>
      <c r="U214" s="6"/>
      <c r="W214" s="6"/>
    </row>
  </sheetData>
  <autoFilter ref="A2:AE123"/>
  <phoneticPr fontId="0" type="noConversion"/>
  <pageMargins left="0.75" right="0.75" top="0.3" bottom="0.26" header="0" footer="0"/>
  <pageSetup paperSize="8" scale="4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38"/>
  <sheetViews>
    <sheetView topLeftCell="A97" workbookViewId="0">
      <selection activeCell="T129" sqref="T129"/>
    </sheetView>
  </sheetViews>
  <sheetFormatPr defaultRowHeight="12.75"/>
  <cols>
    <col min="1" max="1" width="27.42578125" customWidth="1"/>
    <col min="2" max="3" width="0" hidden="1" customWidth="1"/>
    <col min="4" max="4" width="4.42578125" style="4" hidden="1" customWidth="1"/>
    <col min="5" max="8" width="0" hidden="1" customWidth="1"/>
    <col min="9" max="9" width="4" style="4" hidden="1" customWidth="1"/>
    <col min="10" max="13" width="10.140625" hidden="1" customWidth="1"/>
    <col min="14" max="14" width="4.7109375" style="4" customWidth="1"/>
    <col min="19" max="19" width="4.7109375" style="4" customWidth="1"/>
  </cols>
  <sheetData>
    <row r="1" spans="1:25">
      <c r="A1" s="6"/>
      <c r="B1" s="6"/>
      <c r="C1" s="6"/>
      <c r="D1" s="80" t="s">
        <v>188</v>
      </c>
      <c r="E1" s="6"/>
      <c r="F1" s="6"/>
      <c r="G1" s="6"/>
      <c r="H1" s="6"/>
      <c r="I1" s="80" t="s">
        <v>100</v>
      </c>
      <c r="J1" s="6"/>
      <c r="K1" s="6"/>
      <c r="L1" s="6"/>
      <c r="M1" s="6"/>
      <c r="N1" s="80" t="s">
        <v>189</v>
      </c>
      <c r="R1" s="6"/>
      <c r="S1" s="80" t="s">
        <v>189</v>
      </c>
    </row>
    <row r="2" spans="1:25" s="76" customFormat="1" ht="33" customHeight="1">
      <c r="A2" s="81" t="s">
        <v>102</v>
      </c>
      <c r="B2" s="81" t="s">
        <v>103</v>
      </c>
      <c r="C2" s="81" t="s">
        <v>190</v>
      </c>
      <c r="D2" s="92" t="s">
        <v>101</v>
      </c>
      <c r="E2" s="82">
        <v>2007</v>
      </c>
      <c r="F2" s="82">
        <v>2008</v>
      </c>
      <c r="G2" s="82">
        <v>2009</v>
      </c>
      <c r="H2" s="82">
        <v>2010</v>
      </c>
      <c r="I2" s="84"/>
      <c r="J2" s="82">
        <v>2007</v>
      </c>
      <c r="K2" s="82">
        <v>2008</v>
      </c>
      <c r="L2" s="82">
        <v>2009</v>
      </c>
      <c r="M2" s="82">
        <v>2010</v>
      </c>
      <c r="N2" s="84"/>
      <c r="O2" s="82">
        <v>2007</v>
      </c>
      <c r="P2" s="82">
        <v>2008</v>
      </c>
      <c r="Q2" s="82">
        <v>2009</v>
      </c>
      <c r="R2" s="82">
        <v>2010</v>
      </c>
      <c r="S2" s="84"/>
      <c r="T2" s="82">
        <v>2007</v>
      </c>
      <c r="U2" s="82">
        <v>2008</v>
      </c>
      <c r="V2" s="82">
        <v>2009</v>
      </c>
      <c r="W2" s="82">
        <v>2010</v>
      </c>
      <c r="X2" s="83"/>
      <c r="Y2" s="83"/>
    </row>
    <row r="3" spans="1:25">
      <c r="A3" t="s">
        <v>171</v>
      </c>
      <c r="B3" t="s">
        <v>109</v>
      </c>
      <c r="E3" s="3">
        <v>10271.01</v>
      </c>
      <c r="F3" s="3">
        <v>30522</v>
      </c>
      <c r="G3" s="3">
        <v>26378</v>
      </c>
      <c r="H3" s="3">
        <v>22778</v>
      </c>
      <c r="I3" s="5"/>
      <c r="J3" s="3">
        <v>68874.558909384403</v>
      </c>
      <c r="K3" s="3">
        <v>62954.772071984102</v>
      </c>
      <c r="L3" s="3">
        <v>64934.184921502398</v>
      </c>
      <c r="M3" s="3">
        <v>45761.396895088998</v>
      </c>
      <c r="N3" s="5"/>
      <c r="O3" s="3">
        <v>6018.8118599999998</v>
      </c>
      <c r="P3" s="3">
        <v>17885.892</v>
      </c>
      <c r="Q3" s="3">
        <v>15457.508</v>
      </c>
      <c r="R3" s="3">
        <v>13347.907999999999</v>
      </c>
      <c r="S3" s="5"/>
      <c r="T3" s="3">
        <v>19631.6867103695</v>
      </c>
      <c r="U3" s="3">
        <v>17944.3379647041</v>
      </c>
      <c r="V3" s="3">
        <v>18508.540676816501</v>
      </c>
      <c r="W3" s="3">
        <v>13043.617578084501</v>
      </c>
    </row>
    <row r="4" spans="1:25">
      <c r="A4" t="s">
        <v>37</v>
      </c>
      <c r="B4" t="s">
        <v>109</v>
      </c>
      <c r="E4" s="3">
        <v>3928.01</v>
      </c>
      <c r="F4" s="3">
        <v>4684.01</v>
      </c>
      <c r="G4" s="3">
        <v>4825.9799999999996</v>
      </c>
      <c r="H4" s="3">
        <v>5011</v>
      </c>
      <c r="I4" s="5"/>
      <c r="J4" s="3">
        <v>37889.166930753898</v>
      </c>
      <c r="K4" s="3">
        <v>31372</v>
      </c>
      <c r="L4" s="3">
        <v>34562</v>
      </c>
      <c r="M4" s="3">
        <v>8125.9233823097502</v>
      </c>
      <c r="N4" s="5"/>
      <c r="O4" s="3">
        <v>2301.8138600000002</v>
      </c>
      <c r="P4" s="3">
        <v>2744.8298599999998</v>
      </c>
      <c r="Q4" s="3">
        <v>2828.0242800000001</v>
      </c>
      <c r="R4" s="3">
        <v>2936.4459999999999</v>
      </c>
      <c r="S4" s="5"/>
      <c r="T4" s="3">
        <v>7729.3900538737998</v>
      </c>
      <c r="U4" s="3">
        <v>6399.8879999999999</v>
      </c>
      <c r="V4" s="3">
        <v>7050.6480000000001</v>
      </c>
      <c r="W4" s="3">
        <v>1657.68836999119</v>
      </c>
    </row>
    <row r="5" spans="1:25">
      <c r="A5" t="s">
        <v>175</v>
      </c>
      <c r="B5" t="s">
        <v>109</v>
      </c>
      <c r="E5" s="3">
        <v>3246.02</v>
      </c>
      <c r="F5" s="3">
        <v>4421</v>
      </c>
      <c r="G5" s="3">
        <v>4520</v>
      </c>
      <c r="H5" s="3">
        <v>4047</v>
      </c>
      <c r="I5" s="5"/>
      <c r="J5" s="3">
        <v>60269.868605120602</v>
      </c>
      <c r="K5" s="3">
        <v>42894.985923391898</v>
      </c>
      <c r="L5" s="3">
        <v>63066.154192997899</v>
      </c>
      <c r="M5" s="3">
        <v>45305.881434364899</v>
      </c>
      <c r="N5" s="5"/>
      <c r="O5" s="3">
        <v>1902.1677199999999</v>
      </c>
      <c r="P5" s="3">
        <v>2590.7060000000001</v>
      </c>
      <c r="Q5" s="3">
        <v>2648.72</v>
      </c>
      <c r="R5" s="3">
        <v>2371.5419999999999</v>
      </c>
      <c r="S5" s="5"/>
      <c r="T5" s="3">
        <v>16031.7850489621</v>
      </c>
      <c r="U5" s="3">
        <v>11410.0662556222</v>
      </c>
      <c r="V5" s="3">
        <v>16775.5970153374</v>
      </c>
      <c r="W5" s="3">
        <v>12051.364461541099</v>
      </c>
    </row>
    <row r="6" spans="1:25">
      <c r="A6" t="s">
        <v>51</v>
      </c>
      <c r="B6" t="s">
        <v>109</v>
      </c>
      <c r="E6" s="3">
        <v>36707.99</v>
      </c>
      <c r="F6" s="3">
        <v>34513.03</v>
      </c>
      <c r="G6" s="3">
        <v>34934</v>
      </c>
      <c r="H6" s="3">
        <v>35607</v>
      </c>
      <c r="I6" s="5"/>
      <c r="J6" s="3">
        <v>142882.74854353099</v>
      </c>
      <c r="K6" s="3">
        <v>131672.32357648099</v>
      </c>
      <c r="L6" s="3">
        <v>155125.33224859601</v>
      </c>
      <c r="M6" s="3">
        <v>141387.31122189999</v>
      </c>
      <c r="N6" s="5"/>
      <c r="O6" s="3">
        <v>21510.882140000002</v>
      </c>
      <c r="P6" s="3">
        <v>20224.635579999998</v>
      </c>
      <c r="Q6" s="3">
        <v>20471.324000000001</v>
      </c>
      <c r="R6" s="3">
        <v>20865.702000000001</v>
      </c>
      <c r="S6" s="5"/>
      <c r="T6" s="3">
        <v>29148.080702880401</v>
      </c>
      <c r="U6" s="3">
        <v>26861.154009602102</v>
      </c>
      <c r="V6" s="3">
        <v>31645.567778713601</v>
      </c>
      <c r="W6" s="3">
        <v>28843.011489267701</v>
      </c>
    </row>
    <row r="7" spans="1:25">
      <c r="A7" t="s">
        <v>180</v>
      </c>
      <c r="B7" t="s">
        <v>109</v>
      </c>
      <c r="E7" s="3">
        <v>0</v>
      </c>
      <c r="F7" s="3">
        <v>0</v>
      </c>
      <c r="G7" s="3">
        <v>0</v>
      </c>
      <c r="H7" s="3">
        <v>0</v>
      </c>
      <c r="I7" s="5"/>
      <c r="J7" s="3">
        <v>150971.62773564801</v>
      </c>
      <c r="K7" s="3">
        <v>136310.28842055201</v>
      </c>
      <c r="L7" s="3">
        <v>148521.618467405</v>
      </c>
      <c r="M7" s="3">
        <v>120652.194722767</v>
      </c>
      <c r="N7" s="5"/>
      <c r="O7" s="3">
        <v>0</v>
      </c>
      <c r="P7" s="3">
        <v>0</v>
      </c>
      <c r="Q7" s="3">
        <v>0</v>
      </c>
      <c r="R7" s="3">
        <v>0</v>
      </c>
      <c r="S7" s="5"/>
      <c r="T7" s="3">
        <v>30798.2120580722</v>
      </c>
      <c r="U7" s="3">
        <v>27807.298837792499</v>
      </c>
      <c r="V7" s="3">
        <v>30298.410167350699</v>
      </c>
      <c r="W7" s="3">
        <v>24613.047723444401</v>
      </c>
    </row>
    <row r="8" spans="1:25">
      <c r="A8" t="s">
        <v>66</v>
      </c>
      <c r="B8" t="s">
        <v>109</v>
      </c>
      <c r="E8" s="3">
        <v>336782.01</v>
      </c>
      <c r="F8" s="3">
        <v>353742.01</v>
      </c>
      <c r="G8" s="3">
        <v>320515.01</v>
      </c>
      <c r="H8" s="3">
        <v>301514</v>
      </c>
      <c r="I8" s="5"/>
      <c r="J8" s="3">
        <v>355952.13338258199</v>
      </c>
      <c r="K8" s="3">
        <v>338186.611700218</v>
      </c>
      <c r="L8" s="3">
        <v>374446.65406722802</v>
      </c>
      <c r="M8" s="3">
        <v>319632.02958933602</v>
      </c>
      <c r="N8" s="5"/>
      <c r="O8" s="3">
        <v>197354.25786000001</v>
      </c>
      <c r="P8" s="3">
        <v>207292.81786000001</v>
      </c>
      <c r="Q8" s="3">
        <v>187821.79586000001</v>
      </c>
      <c r="R8" s="3">
        <v>176687.204</v>
      </c>
      <c r="S8" s="5"/>
      <c r="T8" s="3">
        <v>44849.968806205303</v>
      </c>
      <c r="U8" s="3">
        <v>42611.5130742275</v>
      </c>
      <c r="V8" s="3">
        <v>47180.278412470798</v>
      </c>
      <c r="W8" s="3">
        <v>40273.635728256297</v>
      </c>
    </row>
    <row r="9" spans="1:25">
      <c r="A9" t="s">
        <v>67</v>
      </c>
      <c r="B9" t="s">
        <v>109</v>
      </c>
      <c r="E9" s="3">
        <v>254531.01</v>
      </c>
      <c r="F9" s="3">
        <v>212722.01</v>
      </c>
      <c r="G9" s="3">
        <v>177959.01</v>
      </c>
      <c r="H9" s="3">
        <v>161455</v>
      </c>
      <c r="I9" s="5"/>
      <c r="J9" s="3">
        <v>229915.536217307</v>
      </c>
      <c r="K9" s="3">
        <v>213272.50137389</v>
      </c>
      <c r="L9" s="3">
        <v>191998.659438209</v>
      </c>
      <c r="M9" s="3">
        <v>216650.727257853</v>
      </c>
      <c r="N9" s="5"/>
      <c r="O9" s="3">
        <v>149155.17186</v>
      </c>
      <c r="P9" s="3">
        <v>124655.09785999999</v>
      </c>
      <c r="Q9" s="3">
        <v>104283.97986000001</v>
      </c>
      <c r="R9" s="3">
        <v>94612.63</v>
      </c>
      <c r="S9" s="5"/>
      <c r="T9" s="3">
        <v>46902.769388330598</v>
      </c>
      <c r="U9" s="3">
        <v>43507.590280273602</v>
      </c>
      <c r="V9" s="3">
        <v>39167.726525394603</v>
      </c>
      <c r="W9" s="3">
        <v>44196.748360602003</v>
      </c>
    </row>
    <row r="10" spans="1:25">
      <c r="A10" t="s">
        <v>68</v>
      </c>
      <c r="B10" t="s">
        <v>109</v>
      </c>
      <c r="E10" s="3">
        <v>319727</v>
      </c>
      <c r="F10" s="3">
        <v>314262</v>
      </c>
      <c r="G10" s="3">
        <v>284205</v>
      </c>
      <c r="H10" s="3">
        <v>245524</v>
      </c>
      <c r="I10" s="5"/>
      <c r="J10" s="3">
        <v>814719.074357679</v>
      </c>
      <c r="K10" s="3">
        <v>757485.75374365901</v>
      </c>
      <c r="L10" s="3">
        <v>847270.23338829901</v>
      </c>
      <c r="M10" s="3">
        <v>684418.76231202204</v>
      </c>
      <c r="N10" s="5"/>
      <c r="O10" s="3">
        <v>187360.022</v>
      </c>
      <c r="P10" s="3">
        <v>184157.53200000001</v>
      </c>
      <c r="Q10" s="3">
        <v>166544.13</v>
      </c>
      <c r="R10" s="3">
        <v>143877.06400000001</v>
      </c>
      <c r="S10" s="5"/>
      <c r="T10" s="3">
        <v>81413.294552720501</v>
      </c>
      <c r="U10" s="3">
        <v>75694.079996398796</v>
      </c>
      <c r="V10" s="3">
        <v>84666.068645780397</v>
      </c>
      <c r="W10" s="3">
        <v>68392.6374713236</v>
      </c>
    </row>
    <row r="11" spans="1:25" s="1" customFormat="1">
      <c r="A11" s="1" t="s">
        <v>150</v>
      </c>
      <c r="D11" s="93"/>
      <c r="E11" s="8">
        <f>SUM(E3:E10)</f>
        <v>965193.05</v>
      </c>
      <c r="F11" s="8">
        <f t="shared" ref="F11:W11" si="0">SUM(F3:F10)</f>
        <v>954866.06</v>
      </c>
      <c r="G11" s="8">
        <f t="shared" si="0"/>
        <v>853337</v>
      </c>
      <c r="H11" s="8">
        <f t="shared" si="0"/>
        <v>775936</v>
      </c>
      <c r="I11" s="85"/>
      <c r="J11" s="8">
        <f t="shared" si="0"/>
        <v>1861474.7146820058</v>
      </c>
      <c r="K11" s="8">
        <f t="shared" si="0"/>
        <v>1714149.2368101762</v>
      </c>
      <c r="L11" s="8">
        <f t="shared" si="0"/>
        <v>1879924.8367242373</v>
      </c>
      <c r="M11" s="8">
        <f t="shared" si="0"/>
        <v>1581934.2268156419</v>
      </c>
      <c r="N11" s="85"/>
      <c r="O11" s="8">
        <f t="shared" si="0"/>
        <v>565603.12730000005</v>
      </c>
      <c r="P11" s="8">
        <f t="shared" si="0"/>
        <v>559551.51115999999</v>
      </c>
      <c r="Q11" s="8">
        <f t="shared" si="0"/>
        <v>500055.48200000002</v>
      </c>
      <c r="R11" s="8">
        <f t="shared" si="0"/>
        <v>454698.49600000004</v>
      </c>
      <c r="S11" s="85"/>
      <c r="T11" s="8">
        <f t="shared" si="0"/>
        <v>276505.18732141436</v>
      </c>
      <c r="U11" s="8">
        <f t="shared" si="0"/>
        <v>252235.92841862081</v>
      </c>
      <c r="V11" s="8">
        <f t="shared" si="0"/>
        <v>275292.83722186397</v>
      </c>
      <c r="W11" s="8">
        <f t="shared" si="0"/>
        <v>233071.75118251078</v>
      </c>
    </row>
    <row r="13" spans="1:25">
      <c r="A13" t="s">
        <v>2</v>
      </c>
      <c r="B13" t="s">
        <v>107</v>
      </c>
      <c r="E13" s="3">
        <v>4743.01</v>
      </c>
      <c r="F13" s="3">
        <v>4711.99</v>
      </c>
      <c r="G13" s="3">
        <v>13448.98</v>
      </c>
      <c r="H13" s="3">
        <v>11056</v>
      </c>
      <c r="I13" s="5"/>
      <c r="J13" s="3">
        <v>62302.462781398397</v>
      </c>
      <c r="K13" s="3">
        <v>68933.493914877094</v>
      </c>
      <c r="L13" s="3">
        <v>79118.529258565497</v>
      </c>
      <c r="M13" s="3">
        <v>44071.269943825202</v>
      </c>
      <c r="N13" s="5"/>
      <c r="O13" s="3">
        <v>2779.4038599999999</v>
      </c>
      <c r="P13" s="3">
        <v>2761.2261400000002</v>
      </c>
      <c r="Q13" s="3">
        <v>7881.1022800000001</v>
      </c>
      <c r="R13" s="3">
        <v>6478.8159999999998</v>
      </c>
      <c r="S13" s="5"/>
      <c r="T13" s="3">
        <v>7843.8352422623902</v>
      </c>
      <c r="U13" s="3">
        <v>8678.6772914413505</v>
      </c>
      <c r="V13" s="3">
        <v>9960.9659138481802</v>
      </c>
      <c r="W13" s="3">
        <v>5548.5411799779904</v>
      </c>
    </row>
    <row r="14" spans="1:25">
      <c r="A14" t="s">
        <v>4</v>
      </c>
      <c r="B14" t="s">
        <v>107</v>
      </c>
      <c r="E14" s="3">
        <v>22736</v>
      </c>
      <c r="F14" s="3">
        <v>22477.01</v>
      </c>
      <c r="G14" s="3">
        <v>21679.99</v>
      </c>
      <c r="H14" s="3">
        <v>21226</v>
      </c>
      <c r="I14" s="5"/>
      <c r="J14" s="3">
        <v>91691.852692942397</v>
      </c>
      <c r="K14" s="3">
        <v>80941.291790803705</v>
      </c>
      <c r="L14" s="3">
        <v>85587.655838225997</v>
      </c>
      <c r="M14" s="3">
        <v>70800.375403783299</v>
      </c>
      <c r="N14" s="5"/>
      <c r="O14" s="3">
        <v>13323.296</v>
      </c>
      <c r="P14" s="3">
        <v>13171.52786</v>
      </c>
      <c r="Q14" s="3">
        <v>12704.47414</v>
      </c>
      <c r="R14" s="3">
        <v>12438.436</v>
      </c>
      <c r="S14" s="5"/>
      <c r="T14" s="3">
        <v>9162.5887331292797</v>
      </c>
      <c r="U14" s="3">
        <v>8088.3060645630503</v>
      </c>
      <c r="V14" s="3">
        <v>8552.6081985104902</v>
      </c>
      <c r="W14" s="3">
        <v>7074.9439881910102</v>
      </c>
    </row>
    <row r="15" spans="1:25">
      <c r="A15" t="s">
        <v>5</v>
      </c>
      <c r="B15" t="s">
        <v>107</v>
      </c>
      <c r="E15" s="3">
        <v>14167</v>
      </c>
      <c r="F15" s="3">
        <v>11949</v>
      </c>
      <c r="G15" s="3">
        <v>11375</v>
      </c>
      <c r="H15" s="3">
        <v>11827</v>
      </c>
      <c r="I15" s="5"/>
      <c r="J15" s="3">
        <v>102164.274180722</v>
      </c>
      <c r="K15" s="3">
        <v>109589.862022696</v>
      </c>
      <c r="L15" s="3">
        <v>93274.2387206883</v>
      </c>
      <c r="M15" s="3">
        <v>98987.094341410906</v>
      </c>
      <c r="N15" s="5"/>
      <c r="O15" s="3">
        <v>8301.8619999999992</v>
      </c>
      <c r="P15" s="3">
        <v>7002.1139999999996</v>
      </c>
      <c r="Q15" s="3">
        <v>6665.75</v>
      </c>
      <c r="R15" s="3">
        <v>6930.6220000000003</v>
      </c>
      <c r="S15" s="5"/>
      <c r="T15" s="3">
        <v>20841.511932867401</v>
      </c>
      <c r="U15" s="3">
        <v>22356.331852629999</v>
      </c>
      <c r="V15" s="3">
        <v>19027.944699020401</v>
      </c>
      <c r="W15" s="3">
        <v>20193.367245647802</v>
      </c>
    </row>
    <row r="16" spans="1:25">
      <c r="A16" t="s">
        <v>6</v>
      </c>
      <c r="B16" t="s">
        <v>107</v>
      </c>
      <c r="E16" s="3">
        <v>21169.798738181598</v>
      </c>
      <c r="F16" s="3">
        <v>20498.396778200298</v>
      </c>
      <c r="G16" s="3">
        <v>20295.3987902999</v>
      </c>
      <c r="H16" s="3">
        <v>17948.998930156198</v>
      </c>
      <c r="I16" s="5"/>
      <c r="J16" s="3">
        <v>89307.531048754507</v>
      </c>
      <c r="K16" s="3">
        <v>85666.968403164399</v>
      </c>
      <c r="L16" s="3">
        <v>94423.518850623397</v>
      </c>
      <c r="M16" s="3">
        <v>71348.968215004599</v>
      </c>
      <c r="N16" s="5"/>
      <c r="O16" s="3">
        <v>12405.502060574399</v>
      </c>
      <c r="P16" s="3">
        <v>12012.0605120254</v>
      </c>
      <c r="Q16" s="3">
        <v>11893.103691115701</v>
      </c>
      <c r="R16" s="3">
        <v>10518.113373071599</v>
      </c>
      <c r="S16" s="5"/>
      <c r="T16" s="3">
        <v>52334.213194570097</v>
      </c>
      <c r="U16" s="3">
        <v>50200.843484254299</v>
      </c>
      <c r="V16" s="3">
        <v>55332.182046465299</v>
      </c>
      <c r="W16" s="3">
        <v>41810.4953739927</v>
      </c>
    </row>
    <row r="17" spans="1:23">
      <c r="A17" t="s">
        <v>8</v>
      </c>
      <c r="B17" t="s">
        <v>107</v>
      </c>
      <c r="E17" s="3">
        <v>24454.98</v>
      </c>
      <c r="F17" s="3">
        <v>24535.98</v>
      </c>
      <c r="G17" s="3">
        <v>25223.97</v>
      </c>
      <c r="H17" s="3">
        <v>14026</v>
      </c>
      <c r="I17" s="5"/>
      <c r="J17" s="3">
        <v>56487.884350759203</v>
      </c>
      <c r="K17" s="3">
        <v>125000.160605839</v>
      </c>
      <c r="L17" s="3">
        <v>134890.80118696799</v>
      </c>
      <c r="M17" s="3">
        <v>124708.96562580801</v>
      </c>
      <c r="N17" s="5"/>
      <c r="O17" s="3">
        <v>14330.618280000001</v>
      </c>
      <c r="P17" s="3">
        <v>14378.084279999999</v>
      </c>
      <c r="Q17" s="3">
        <v>14781.246419999999</v>
      </c>
      <c r="R17" s="3">
        <v>8219.2360000000008</v>
      </c>
      <c r="S17" s="5"/>
      <c r="T17" s="3">
        <v>11523.528407554901</v>
      </c>
      <c r="U17" s="3">
        <v>25500.032763591102</v>
      </c>
      <c r="V17" s="3">
        <v>27517.723442141501</v>
      </c>
      <c r="W17" s="3">
        <v>25440.628987664899</v>
      </c>
    </row>
    <row r="18" spans="1:23">
      <c r="A18" t="s">
        <v>9</v>
      </c>
      <c r="B18" t="s">
        <v>107</v>
      </c>
      <c r="E18" s="3">
        <v>39463.01</v>
      </c>
      <c r="F18" s="3">
        <v>54393.99</v>
      </c>
      <c r="G18" s="3">
        <v>47117.01</v>
      </c>
      <c r="H18" s="3">
        <v>43430</v>
      </c>
      <c r="I18" s="5"/>
      <c r="J18" s="3">
        <v>96376.204610846398</v>
      </c>
      <c r="K18" s="3">
        <v>65933.976854572204</v>
      </c>
      <c r="L18" s="3">
        <v>83096.368486524501</v>
      </c>
      <c r="M18" s="3">
        <v>116112.634101649</v>
      </c>
      <c r="N18" s="5"/>
      <c r="O18" s="3">
        <v>23125.32386</v>
      </c>
      <c r="P18" s="3">
        <v>31874.878140000001</v>
      </c>
      <c r="Q18" s="3">
        <v>27610.567859999999</v>
      </c>
      <c r="R18" s="3">
        <v>25449.98</v>
      </c>
      <c r="S18" s="5"/>
      <c r="T18" s="3">
        <v>19660.7457406127</v>
      </c>
      <c r="U18" s="3">
        <v>13450.531278332701</v>
      </c>
      <c r="V18" s="3">
        <v>16951.659171251002</v>
      </c>
      <c r="W18" s="3">
        <v>23686.977356736501</v>
      </c>
    </row>
    <row r="19" spans="1:23">
      <c r="A19" t="s">
        <v>10</v>
      </c>
      <c r="B19" t="s">
        <v>107</v>
      </c>
      <c r="E19" s="3">
        <v>12517.01</v>
      </c>
      <c r="F19" s="3">
        <v>15039.01</v>
      </c>
      <c r="G19" s="3">
        <v>15182.01</v>
      </c>
      <c r="H19" s="3">
        <v>10484</v>
      </c>
      <c r="I19" s="5"/>
      <c r="J19" s="3">
        <v>46195.296092012097</v>
      </c>
      <c r="K19" s="3">
        <v>47913.165554116698</v>
      </c>
      <c r="L19" s="3">
        <v>45629.831681394797</v>
      </c>
      <c r="M19" s="3">
        <v>40748.298814242698</v>
      </c>
      <c r="N19" s="5"/>
      <c r="O19" s="3">
        <v>7334.9678599999997</v>
      </c>
      <c r="P19" s="3">
        <v>8812.8598600000005</v>
      </c>
      <c r="Q19" s="3">
        <v>8896.6578599999993</v>
      </c>
      <c r="R19" s="3">
        <v>6143.6239999999998</v>
      </c>
      <c r="S19" s="5"/>
      <c r="T19" s="3">
        <v>9423.8404027704692</v>
      </c>
      <c r="U19" s="3">
        <v>9774.28577303981</v>
      </c>
      <c r="V19" s="3">
        <v>9308.4856630045506</v>
      </c>
      <c r="W19" s="3">
        <v>8312.6529581055202</v>
      </c>
    </row>
    <row r="20" spans="1:23">
      <c r="A20" t="s">
        <v>13</v>
      </c>
      <c r="B20" t="s">
        <v>107</v>
      </c>
      <c r="E20" s="3">
        <v>19049</v>
      </c>
      <c r="F20" s="3">
        <v>16579</v>
      </c>
      <c r="G20" s="3">
        <v>17936.990000000002</v>
      </c>
      <c r="H20" s="3">
        <v>11808</v>
      </c>
      <c r="I20" s="5"/>
      <c r="J20" s="3">
        <v>28896.713503622599</v>
      </c>
      <c r="K20" s="3">
        <v>22100.556273553699</v>
      </c>
      <c r="L20" s="3">
        <v>31680.712711599201</v>
      </c>
      <c r="M20" s="3">
        <v>38776.435166599302</v>
      </c>
      <c r="N20" s="5"/>
      <c r="O20" s="3">
        <v>11162.714</v>
      </c>
      <c r="P20" s="3">
        <v>9715.2939999999999</v>
      </c>
      <c r="Q20" s="3">
        <v>10511.076139999999</v>
      </c>
      <c r="R20" s="3">
        <v>6919.4880000000003</v>
      </c>
      <c r="S20" s="5"/>
      <c r="T20" s="3">
        <v>5894.9295547390102</v>
      </c>
      <c r="U20" s="3">
        <v>4508.5134798049603</v>
      </c>
      <c r="V20" s="3">
        <v>6462.8653931662402</v>
      </c>
      <c r="W20" s="3">
        <v>7910.3927739862502</v>
      </c>
    </row>
    <row r="21" spans="1:23">
      <c r="A21" t="s">
        <v>14</v>
      </c>
      <c r="B21" t="s">
        <v>107</v>
      </c>
      <c r="E21" s="3">
        <v>12249.98</v>
      </c>
      <c r="F21" s="3">
        <v>7819.99</v>
      </c>
      <c r="G21" s="3">
        <v>7291</v>
      </c>
      <c r="H21" s="3">
        <v>8491</v>
      </c>
      <c r="I21" s="5"/>
      <c r="J21" s="3">
        <v>72116.686234107401</v>
      </c>
      <c r="K21" s="3">
        <v>66801.616802729099</v>
      </c>
      <c r="L21" s="3">
        <v>73734.2818333225</v>
      </c>
      <c r="M21" s="3">
        <v>61885.4501559212</v>
      </c>
      <c r="N21" s="5"/>
      <c r="O21" s="3">
        <v>7178.4882799999996</v>
      </c>
      <c r="P21" s="3">
        <v>4582.5141400000002</v>
      </c>
      <c r="Q21" s="3">
        <v>4272.5259999999998</v>
      </c>
      <c r="R21" s="3">
        <v>4975.7259999999997</v>
      </c>
      <c r="S21" s="5"/>
      <c r="T21" s="3">
        <v>9086.7024654975394</v>
      </c>
      <c r="U21" s="3">
        <v>8417.0037171438598</v>
      </c>
      <c r="V21" s="3">
        <v>9290.5195109986307</v>
      </c>
      <c r="W21" s="3">
        <v>7797.5667196460699</v>
      </c>
    </row>
    <row r="22" spans="1:23">
      <c r="A22" t="s">
        <v>15</v>
      </c>
      <c r="B22" t="s">
        <v>107</v>
      </c>
      <c r="E22" s="3">
        <v>20356.990000000002</v>
      </c>
      <c r="F22" s="3">
        <v>18313.03</v>
      </c>
      <c r="G22" s="3">
        <v>18650</v>
      </c>
      <c r="H22" s="3">
        <v>20656</v>
      </c>
      <c r="I22" s="5"/>
      <c r="J22" s="3">
        <v>100993.503868122</v>
      </c>
      <c r="K22" s="3">
        <v>90933.641033079999</v>
      </c>
      <c r="L22" s="3">
        <v>104822.33766126999</v>
      </c>
      <c r="M22" s="3">
        <v>77208.379568056698</v>
      </c>
      <c r="N22" s="5"/>
      <c r="O22" s="3">
        <v>11929.19614</v>
      </c>
      <c r="P22" s="3">
        <v>10731.435579999999</v>
      </c>
      <c r="Q22" s="3">
        <v>10928.9</v>
      </c>
      <c r="R22" s="3">
        <v>12104.415999999999</v>
      </c>
      <c r="S22" s="5"/>
      <c r="T22" s="3">
        <v>20602.6747890968</v>
      </c>
      <c r="U22" s="3">
        <v>18550.462770748301</v>
      </c>
      <c r="V22" s="3">
        <v>21383.756882899001</v>
      </c>
      <c r="W22" s="3">
        <v>15750.5094318836</v>
      </c>
    </row>
    <row r="23" spans="1:23">
      <c r="A23" t="s">
        <v>168</v>
      </c>
      <c r="B23" t="s">
        <v>107</v>
      </c>
      <c r="E23" s="3">
        <v>2700</v>
      </c>
      <c r="F23" s="3">
        <v>24369.99</v>
      </c>
      <c r="G23" s="3">
        <v>17788.98</v>
      </c>
      <c r="H23" s="3">
        <v>16475</v>
      </c>
      <c r="I23" s="5"/>
      <c r="J23" s="3">
        <v>39104.554882496799</v>
      </c>
      <c r="K23" s="3">
        <v>68526.9195169554</v>
      </c>
      <c r="L23" s="3">
        <v>84372.839976940493</v>
      </c>
      <c r="M23" s="3">
        <v>57513.267892166499</v>
      </c>
      <c r="N23" s="5"/>
      <c r="O23" s="3">
        <v>1582.2</v>
      </c>
      <c r="P23" s="3">
        <v>14280.81414</v>
      </c>
      <c r="Q23" s="3">
        <v>10424.342280000001</v>
      </c>
      <c r="R23" s="3">
        <v>9654.35</v>
      </c>
      <c r="S23" s="5"/>
      <c r="T23" s="3">
        <v>7977.32919602934</v>
      </c>
      <c r="U23" s="3">
        <v>13979.4915814589</v>
      </c>
      <c r="V23" s="3">
        <v>17212.0593552959</v>
      </c>
      <c r="W23" s="3">
        <v>11732.706650001999</v>
      </c>
    </row>
    <row r="24" spans="1:23">
      <c r="A24" t="s">
        <v>169</v>
      </c>
      <c r="B24" t="s">
        <v>107</v>
      </c>
      <c r="E24" s="3">
        <v>42214.99</v>
      </c>
      <c r="F24" s="3">
        <v>52277.01</v>
      </c>
      <c r="G24" s="3">
        <v>62170</v>
      </c>
      <c r="H24" s="3">
        <v>46023</v>
      </c>
      <c r="I24" s="5"/>
      <c r="J24" s="3">
        <v>165019.37161526599</v>
      </c>
      <c r="K24" s="3">
        <v>144401.34966974301</v>
      </c>
      <c r="L24" s="3">
        <v>152166.64216114301</v>
      </c>
      <c r="M24" s="3">
        <v>122031.088649504</v>
      </c>
      <c r="N24" s="5"/>
      <c r="O24" s="3">
        <v>24737.98414</v>
      </c>
      <c r="P24" s="3">
        <v>30634.327860000001</v>
      </c>
      <c r="Q24" s="3">
        <v>36431.620000000003</v>
      </c>
      <c r="R24" s="3">
        <v>26969.477999999999</v>
      </c>
      <c r="S24" s="5"/>
      <c r="T24" s="3">
        <v>33663.951809514198</v>
      </c>
      <c r="U24" s="3">
        <v>29457.8753326275</v>
      </c>
      <c r="V24" s="3">
        <v>31041.995000873201</v>
      </c>
      <c r="W24" s="3">
        <v>24894.3420844988</v>
      </c>
    </row>
    <row r="25" spans="1:23">
      <c r="A25" t="s">
        <v>16</v>
      </c>
      <c r="B25" t="s">
        <v>107</v>
      </c>
      <c r="E25" s="3">
        <v>33269.99</v>
      </c>
      <c r="F25" s="3">
        <v>54722</v>
      </c>
      <c r="G25" s="3">
        <v>30860</v>
      </c>
      <c r="H25" s="3">
        <v>25703</v>
      </c>
      <c r="I25" s="5"/>
      <c r="J25" s="3">
        <v>246144.69584555301</v>
      </c>
      <c r="K25" s="3">
        <v>251646.649419333</v>
      </c>
      <c r="L25" s="3">
        <v>249153.25950966799</v>
      </c>
      <c r="M25" s="3">
        <v>218998.39667410401</v>
      </c>
      <c r="N25" s="5"/>
      <c r="O25" s="3">
        <v>19496.21414</v>
      </c>
      <c r="P25" s="3">
        <v>32067.092000000001</v>
      </c>
      <c r="Q25" s="3">
        <v>18083.96</v>
      </c>
      <c r="R25" s="3">
        <v>15061.958000000001</v>
      </c>
      <c r="S25" s="5"/>
      <c r="T25" s="3">
        <v>31014.231676539599</v>
      </c>
      <c r="U25" s="3">
        <v>31707.4778268359</v>
      </c>
      <c r="V25" s="3">
        <v>31393.3106982182</v>
      </c>
      <c r="W25" s="3">
        <v>27593.797980937001</v>
      </c>
    </row>
    <row r="26" spans="1:23">
      <c r="A26" t="s">
        <v>17</v>
      </c>
      <c r="B26" t="s">
        <v>107</v>
      </c>
      <c r="E26" s="3">
        <v>14865</v>
      </c>
      <c r="F26" s="3">
        <v>11749.01</v>
      </c>
      <c r="G26" s="3">
        <v>9733.01</v>
      </c>
      <c r="H26" s="3">
        <v>10326</v>
      </c>
      <c r="I26" s="5"/>
      <c r="J26" s="3">
        <v>52062.742454747997</v>
      </c>
      <c r="K26" s="3">
        <v>46877.946962773</v>
      </c>
      <c r="L26" s="3">
        <v>49038.674502554997</v>
      </c>
      <c r="M26" s="3">
        <v>46060.990830042298</v>
      </c>
      <c r="N26" s="5"/>
      <c r="O26" s="3">
        <v>8710.89</v>
      </c>
      <c r="P26" s="3">
        <v>6884.91986</v>
      </c>
      <c r="Q26" s="3">
        <v>5703.5438599999998</v>
      </c>
      <c r="R26" s="3">
        <v>6051.0360000000001</v>
      </c>
      <c r="S26" s="5"/>
      <c r="T26" s="3">
        <v>10620.7994607686</v>
      </c>
      <c r="U26" s="3">
        <v>9563.1011804056998</v>
      </c>
      <c r="V26" s="3">
        <v>10003.8895985212</v>
      </c>
      <c r="W26" s="3">
        <v>9396.4421293286305</v>
      </c>
    </row>
    <row r="27" spans="1:23">
      <c r="A27" t="s">
        <v>18</v>
      </c>
      <c r="B27" t="s">
        <v>107</v>
      </c>
      <c r="E27" s="3">
        <v>51663</v>
      </c>
      <c r="F27" s="3">
        <v>27133</v>
      </c>
      <c r="G27" s="3">
        <v>24838.99</v>
      </c>
      <c r="H27" s="3">
        <v>26709</v>
      </c>
      <c r="I27" s="5"/>
      <c r="J27" s="3">
        <v>213335.92481908601</v>
      </c>
      <c r="K27" s="3">
        <v>163726.58555408701</v>
      </c>
      <c r="L27" s="3">
        <v>171576.81106664799</v>
      </c>
      <c r="M27" s="3">
        <v>142102.26724658001</v>
      </c>
      <c r="N27" s="5"/>
      <c r="O27" s="3">
        <v>30274.518</v>
      </c>
      <c r="P27" s="3">
        <v>15899.938</v>
      </c>
      <c r="Q27" s="3">
        <v>14555.648139999999</v>
      </c>
      <c r="R27" s="3">
        <v>15651.474</v>
      </c>
      <c r="S27" s="5"/>
      <c r="T27" s="3">
        <v>26880.326527204801</v>
      </c>
      <c r="U27" s="3">
        <v>20629.549779814999</v>
      </c>
      <c r="V27" s="3">
        <v>21618.6781943977</v>
      </c>
      <c r="W27" s="3">
        <v>17904.885673068999</v>
      </c>
    </row>
    <row r="28" spans="1:23">
      <c r="A28" t="s">
        <v>19</v>
      </c>
      <c r="B28" t="s">
        <v>107</v>
      </c>
      <c r="E28" s="3">
        <v>12260</v>
      </c>
      <c r="F28" s="3">
        <v>12257.99</v>
      </c>
      <c r="G28" s="3">
        <v>8286.98</v>
      </c>
      <c r="H28" s="3">
        <v>9782</v>
      </c>
      <c r="I28" s="5"/>
      <c r="J28" s="3">
        <v>39667.567593305801</v>
      </c>
      <c r="K28" s="3">
        <v>38405.637955849401</v>
      </c>
      <c r="L28" s="3">
        <v>43783.557037551502</v>
      </c>
      <c r="M28" s="3">
        <v>23534.833380396401</v>
      </c>
      <c r="N28" s="5"/>
      <c r="O28" s="3">
        <v>7184.36</v>
      </c>
      <c r="P28" s="3">
        <v>7183.1821399999999</v>
      </c>
      <c r="Q28" s="3">
        <v>4856.1702800000003</v>
      </c>
      <c r="R28" s="3">
        <v>5732.2520000000004</v>
      </c>
      <c r="S28" s="5"/>
      <c r="T28" s="3">
        <v>4998.1135167565299</v>
      </c>
      <c r="U28" s="3">
        <v>4839.1103824370302</v>
      </c>
      <c r="V28" s="3">
        <v>5516.7281867314896</v>
      </c>
      <c r="W28" s="3">
        <v>2965.3890059299501</v>
      </c>
    </row>
    <row r="29" spans="1:23">
      <c r="A29" t="s">
        <v>20</v>
      </c>
      <c r="B29" t="s">
        <v>107</v>
      </c>
      <c r="E29" s="3">
        <v>11693.4033030188</v>
      </c>
      <c r="F29" s="3">
        <v>7419.7995577454603</v>
      </c>
      <c r="G29" s="3">
        <v>6729.9995988607398</v>
      </c>
      <c r="H29" s="3">
        <v>2887.39982789755</v>
      </c>
      <c r="I29" s="5"/>
      <c r="J29" s="3">
        <v>47664.446792858304</v>
      </c>
      <c r="K29" s="3">
        <v>29679.200000000001</v>
      </c>
      <c r="L29" s="3">
        <v>26920</v>
      </c>
      <c r="M29" s="3">
        <v>54611.472157644399</v>
      </c>
      <c r="N29" s="5"/>
      <c r="O29" s="3">
        <v>6852.3343355690204</v>
      </c>
      <c r="P29" s="3">
        <v>4348.0025408388401</v>
      </c>
      <c r="Q29" s="3">
        <v>3943.7797649323902</v>
      </c>
      <c r="R29" s="3">
        <v>1692.0162991479599</v>
      </c>
      <c r="S29" s="5"/>
      <c r="T29" s="3">
        <v>27931.365820614999</v>
      </c>
      <c r="U29" s="3">
        <v>17392.011200000001</v>
      </c>
      <c r="V29" s="3">
        <v>15775.12</v>
      </c>
      <c r="W29" s="3">
        <v>15552.687520159499</v>
      </c>
    </row>
    <row r="30" spans="1:23">
      <c r="A30" t="s">
        <v>21</v>
      </c>
      <c r="B30" t="s">
        <v>107</v>
      </c>
      <c r="E30" s="3">
        <v>45714.97</v>
      </c>
      <c r="F30" s="3">
        <v>43647.01</v>
      </c>
      <c r="G30" s="3">
        <v>35308</v>
      </c>
      <c r="H30" s="3">
        <v>33254</v>
      </c>
      <c r="I30" s="5"/>
      <c r="J30" s="3">
        <v>187445.85158307699</v>
      </c>
      <c r="K30" s="3">
        <v>142882.14027915601</v>
      </c>
      <c r="L30" s="3">
        <v>148780.15483215099</v>
      </c>
      <c r="M30" s="3">
        <v>142386.984767733</v>
      </c>
      <c r="N30" s="5"/>
      <c r="O30" s="3">
        <v>26788.972419999998</v>
      </c>
      <c r="P30" s="3">
        <v>25577.147860000001</v>
      </c>
      <c r="Q30" s="3">
        <v>20690.488000000001</v>
      </c>
      <c r="R30" s="3">
        <v>19486.844000000001</v>
      </c>
      <c r="S30" s="5"/>
      <c r="T30" s="3">
        <v>38238.953722947801</v>
      </c>
      <c r="U30" s="3">
        <v>29147.956616947798</v>
      </c>
      <c r="V30" s="3">
        <v>30351.1515857587</v>
      </c>
      <c r="W30" s="3">
        <v>29046.944892617499</v>
      </c>
    </row>
    <row r="31" spans="1:23">
      <c r="A31" t="s">
        <v>22</v>
      </c>
      <c r="B31" t="s">
        <v>107</v>
      </c>
      <c r="E31" s="3">
        <v>21067</v>
      </c>
      <c r="F31" s="3">
        <v>18826</v>
      </c>
      <c r="G31" s="3">
        <v>17970</v>
      </c>
      <c r="H31" s="3">
        <v>18717</v>
      </c>
      <c r="I31" s="5"/>
      <c r="J31" s="3">
        <v>102396.74858099699</v>
      </c>
      <c r="K31" s="3">
        <v>64573.077612695102</v>
      </c>
      <c r="L31" s="3">
        <v>81013.547607690096</v>
      </c>
      <c r="M31" s="3">
        <v>65606.442096084094</v>
      </c>
      <c r="N31" s="5"/>
      <c r="O31" s="3">
        <v>12345.262000000001</v>
      </c>
      <c r="P31" s="3">
        <v>11032.036</v>
      </c>
      <c r="Q31" s="3">
        <v>10530.42</v>
      </c>
      <c r="R31" s="3">
        <v>10968.162</v>
      </c>
      <c r="S31" s="5"/>
      <c r="T31" s="3">
        <v>20888.9367105235</v>
      </c>
      <c r="U31" s="3">
        <v>13172.9078329898</v>
      </c>
      <c r="V31" s="3">
        <v>16526.763711968801</v>
      </c>
      <c r="W31" s="3">
        <v>13383.714187601199</v>
      </c>
    </row>
    <row r="32" spans="1:23">
      <c r="A32" t="s">
        <v>170</v>
      </c>
      <c r="B32" t="s">
        <v>107</v>
      </c>
      <c r="E32" s="3">
        <v>0</v>
      </c>
      <c r="F32" s="3">
        <v>36805</v>
      </c>
      <c r="G32" s="3">
        <v>38621</v>
      </c>
      <c r="H32" s="3">
        <v>46646</v>
      </c>
      <c r="I32" s="5"/>
      <c r="J32" s="3">
        <v>0</v>
      </c>
      <c r="K32" s="3">
        <v>0</v>
      </c>
      <c r="L32" s="3">
        <v>110521.99655862201</v>
      </c>
      <c r="M32" s="3">
        <v>73801.010831136504</v>
      </c>
      <c r="N32" s="5"/>
      <c r="O32" s="3">
        <v>0</v>
      </c>
      <c r="P32" s="3">
        <v>21567.73</v>
      </c>
      <c r="Q32" s="3">
        <v>22631.905999999999</v>
      </c>
      <c r="R32" s="3">
        <v>27334.556</v>
      </c>
      <c r="S32" s="5"/>
      <c r="T32" s="3">
        <v>0</v>
      </c>
      <c r="U32" s="3">
        <v>0</v>
      </c>
      <c r="V32" s="3">
        <v>22546.4872979588</v>
      </c>
      <c r="W32" s="3">
        <v>15055.4062095518</v>
      </c>
    </row>
    <row r="33" spans="1:23">
      <c r="A33" t="s">
        <v>23</v>
      </c>
      <c r="B33" t="s">
        <v>107</v>
      </c>
      <c r="E33" s="3">
        <v>21564.02</v>
      </c>
      <c r="F33" s="3">
        <v>21746.98</v>
      </c>
      <c r="G33" s="3">
        <v>18848</v>
      </c>
      <c r="H33" s="3">
        <v>22814</v>
      </c>
      <c r="I33" s="5"/>
      <c r="J33" s="3">
        <v>75780.646810155202</v>
      </c>
      <c r="K33" s="3">
        <v>75474.543953108005</v>
      </c>
      <c r="L33" s="3">
        <v>82810.569947236203</v>
      </c>
      <c r="M33" s="3">
        <v>72027.357046111894</v>
      </c>
      <c r="N33" s="5"/>
      <c r="O33" s="3">
        <v>12636.515719999999</v>
      </c>
      <c r="P33" s="3">
        <v>12743.73028</v>
      </c>
      <c r="Q33" s="3">
        <v>11044.928</v>
      </c>
      <c r="R33" s="3">
        <v>13369.004000000001</v>
      </c>
      <c r="S33" s="5"/>
      <c r="T33" s="3">
        <v>9548.3614980795501</v>
      </c>
      <c r="U33" s="3">
        <v>9509.7925380916095</v>
      </c>
      <c r="V33" s="3">
        <v>10434.1318133518</v>
      </c>
      <c r="W33" s="3">
        <v>9075.4469878100899</v>
      </c>
    </row>
    <row r="34" spans="1:23">
      <c r="A34" t="s">
        <v>24</v>
      </c>
      <c r="B34" t="s">
        <v>107</v>
      </c>
      <c r="E34" s="3">
        <v>12144.99</v>
      </c>
      <c r="F34" s="3">
        <v>11880</v>
      </c>
      <c r="G34" s="3">
        <v>13340.01</v>
      </c>
      <c r="H34" s="3">
        <v>19200</v>
      </c>
      <c r="I34" s="5"/>
      <c r="J34" s="3">
        <v>103429.934308707</v>
      </c>
      <c r="K34" s="3">
        <v>93593.729043549596</v>
      </c>
      <c r="L34" s="3">
        <v>94022.478748605601</v>
      </c>
      <c r="M34" s="3">
        <v>82182.293457029693</v>
      </c>
      <c r="N34" s="5"/>
      <c r="O34" s="3">
        <v>7116.96414</v>
      </c>
      <c r="P34" s="3">
        <v>6961.68</v>
      </c>
      <c r="Q34" s="3">
        <v>7817.24586</v>
      </c>
      <c r="R34" s="3">
        <v>11251.2</v>
      </c>
      <c r="S34" s="5"/>
      <c r="T34" s="3">
        <v>13032.171722897099</v>
      </c>
      <c r="U34" s="3">
        <v>11792.809859487201</v>
      </c>
      <c r="V34" s="3">
        <v>11846.832322324301</v>
      </c>
      <c r="W34" s="3">
        <v>10354.9689755857</v>
      </c>
    </row>
    <row r="35" spans="1:23">
      <c r="A35" t="s">
        <v>25</v>
      </c>
      <c r="B35" t="s">
        <v>107</v>
      </c>
      <c r="E35" s="3">
        <v>21346</v>
      </c>
      <c r="F35" s="3">
        <v>15048.01</v>
      </c>
      <c r="G35" s="3">
        <v>15706.01</v>
      </c>
      <c r="H35" s="3">
        <v>15802</v>
      </c>
      <c r="I35" s="5"/>
      <c r="J35" s="3">
        <v>38912.647425898103</v>
      </c>
      <c r="K35" s="3">
        <v>41965.124944331903</v>
      </c>
      <c r="L35" s="3">
        <v>39613.874365241601</v>
      </c>
      <c r="M35" s="3">
        <v>40283.592947138102</v>
      </c>
      <c r="N35" s="5"/>
      <c r="O35" s="3">
        <v>12508.755999999999</v>
      </c>
      <c r="P35" s="3">
        <v>8818.1338599999999</v>
      </c>
      <c r="Q35" s="3">
        <v>9203.7218599999997</v>
      </c>
      <c r="R35" s="3">
        <v>9259.9719999999998</v>
      </c>
      <c r="S35" s="5"/>
      <c r="T35" s="3">
        <v>7938.1800748832102</v>
      </c>
      <c r="U35" s="3">
        <v>8560.8854886437002</v>
      </c>
      <c r="V35" s="3">
        <v>8081.23037050929</v>
      </c>
      <c r="W35" s="3">
        <v>8217.8529612161801</v>
      </c>
    </row>
    <row r="36" spans="1:23">
      <c r="A36" t="s">
        <v>26</v>
      </c>
      <c r="B36" t="s">
        <v>107</v>
      </c>
      <c r="E36" s="3">
        <v>31777.01</v>
      </c>
      <c r="F36" s="3">
        <v>16869.990000000002</v>
      </c>
      <c r="G36" s="3">
        <v>19867.990000000002</v>
      </c>
      <c r="H36" s="3">
        <v>20010</v>
      </c>
      <c r="I36" s="5"/>
      <c r="J36" s="3">
        <v>30886.106395317001</v>
      </c>
      <c r="K36" s="3">
        <v>74850.982810013302</v>
      </c>
      <c r="L36" s="3">
        <v>102872.732634949</v>
      </c>
      <c r="M36" s="3">
        <v>72201.312347411804</v>
      </c>
      <c r="N36" s="5"/>
      <c r="O36" s="3">
        <v>18621.327860000001</v>
      </c>
      <c r="P36" s="3">
        <v>9885.8141400000004</v>
      </c>
      <c r="Q36" s="3">
        <v>11642.64214</v>
      </c>
      <c r="R36" s="3">
        <v>11725.86</v>
      </c>
      <c r="S36" s="5"/>
      <c r="T36" s="3">
        <v>6300.7657046446602</v>
      </c>
      <c r="U36" s="3">
        <v>15269.6004932427</v>
      </c>
      <c r="V36" s="3">
        <v>20986.037457529601</v>
      </c>
      <c r="W36" s="3">
        <v>14729.067718872</v>
      </c>
    </row>
    <row r="37" spans="1:23">
      <c r="A37" t="s">
        <v>27</v>
      </c>
      <c r="B37" t="s">
        <v>107</v>
      </c>
      <c r="E37" s="3">
        <v>18879.990000000002</v>
      </c>
      <c r="F37" s="3">
        <v>15336</v>
      </c>
      <c r="G37" s="3">
        <v>15490.02</v>
      </c>
      <c r="H37" s="3">
        <v>17556</v>
      </c>
      <c r="I37" s="5"/>
      <c r="J37" s="3">
        <v>0</v>
      </c>
      <c r="K37" s="3">
        <v>0</v>
      </c>
      <c r="L37" s="3">
        <v>0</v>
      </c>
      <c r="M37" s="3">
        <v>0</v>
      </c>
      <c r="N37" s="5"/>
      <c r="O37" s="3">
        <v>11063.674139999999</v>
      </c>
      <c r="P37" s="3">
        <v>8986.8960000000006</v>
      </c>
      <c r="Q37" s="3">
        <v>9077.1517199999998</v>
      </c>
      <c r="R37" s="3">
        <v>10287.816000000001</v>
      </c>
      <c r="S37" s="5"/>
      <c r="T37" s="3">
        <v>0</v>
      </c>
      <c r="U37" s="3">
        <v>0</v>
      </c>
      <c r="V37" s="3">
        <v>0</v>
      </c>
      <c r="W37" s="3">
        <v>0</v>
      </c>
    </row>
    <row r="38" spans="1:23">
      <c r="A38" t="s">
        <v>28</v>
      </c>
      <c r="B38" t="s">
        <v>107</v>
      </c>
      <c r="E38" s="3">
        <v>7569.99</v>
      </c>
      <c r="F38" s="3">
        <v>3857</v>
      </c>
      <c r="G38" s="3">
        <v>5434</v>
      </c>
      <c r="H38" s="3">
        <v>5426</v>
      </c>
      <c r="I38" s="5"/>
      <c r="J38" s="3">
        <v>43514.158807899701</v>
      </c>
      <c r="K38" s="3">
        <v>41904.769198627997</v>
      </c>
      <c r="L38" s="3">
        <v>42856.421229828498</v>
      </c>
      <c r="M38" s="3">
        <v>39891.873489428297</v>
      </c>
      <c r="N38" s="5"/>
      <c r="O38" s="3">
        <v>4436.0141400000002</v>
      </c>
      <c r="P38" s="3">
        <v>2260.2020000000002</v>
      </c>
      <c r="Q38" s="3">
        <v>3184.3240000000001</v>
      </c>
      <c r="R38" s="3">
        <v>3179.636</v>
      </c>
      <c r="S38" s="5"/>
      <c r="T38" s="3">
        <v>8876.8883968115406</v>
      </c>
      <c r="U38" s="3">
        <v>8548.5729165201192</v>
      </c>
      <c r="V38" s="3">
        <v>8742.7099308850102</v>
      </c>
      <c r="W38" s="3">
        <v>8137.94219184338</v>
      </c>
    </row>
    <row r="39" spans="1:23">
      <c r="A39" t="s">
        <v>29</v>
      </c>
      <c r="B39" t="s">
        <v>107</v>
      </c>
      <c r="E39" s="3">
        <v>15282.99</v>
      </c>
      <c r="F39" s="3">
        <v>10915.99</v>
      </c>
      <c r="G39" s="3">
        <v>16073</v>
      </c>
      <c r="H39" s="3">
        <v>11691</v>
      </c>
      <c r="I39" s="5"/>
      <c r="J39" s="3">
        <v>150146.52915598301</v>
      </c>
      <c r="K39" s="3">
        <v>167904.615425075</v>
      </c>
      <c r="L39" s="3">
        <v>195219.76740592701</v>
      </c>
      <c r="M39" s="3">
        <v>111264.536118879</v>
      </c>
      <c r="N39" s="5"/>
      <c r="O39" s="3">
        <v>8955.8321400000004</v>
      </c>
      <c r="P39" s="3">
        <v>6396.7701399999996</v>
      </c>
      <c r="Q39" s="3">
        <v>9418.7780000000002</v>
      </c>
      <c r="R39" s="3">
        <v>6850.9260000000004</v>
      </c>
      <c r="S39" s="5"/>
      <c r="T39" s="3">
        <v>30629.891947820499</v>
      </c>
      <c r="U39" s="3">
        <v>34252.541546715402</v>
      </c>
      <c r="V39" s="3">
        <v>39824.8325508091</v>
      </c>
      <c r="W39" s="3">
        <v>22697.9653682514</v>
      </c>
    </row>
    <row r="40" spans="1:23">
      <c r="A40" t="s">
        <v>30</v>
      </c>
      <c r="B40" t="s">
        <v>107</v>
      </c>
      <c r="E40" s="3">
        <v>47673</v>
      </c>
      <c r="F40" s="3">
        <v>36237</v>
      </c>
      <c r="G40" s="3">
        <v>40225</v>
      </c>
      <c r="H40" s="3">
        <v>0</v>
      </c>
      <c r="I40" s="5"/>
      <c r="J40" s="3">
        <v>111781.05526593501</v>
      </c>
      <c r="K40" s="3">
        <v>114027.38853871</v>
      </c>
      <c r="L40" s="3">
        <v>128610.273706248</v>
      </c>
      <c r="M40" s="3">
        <v>93909.114449330198</v>
      </c>
      <c r="N40" s="5"/>
      <c r="O40" s="3">
        <v>27936.378000000001</v>
      </c>
      <c r="P40" s="3">
        <v>21234.882000000001</v>
      </c>
      <c r="Q40" s="3">
        <v>23571.85</v>
      </c>
      <c r="R40" s="3">
        <v>0</v>
      </c>
      <c r="S40" s="5"/>
      <c r="T40" s="3">
        <v>14084.412963507801</v>
      </c>
      <c r="U40" s="3">
        <v>14367.450955877401</v>
      </c>
      <c r="V40" s="3">
        <v>16204.894486987199</v>
      </c>
      <c r="W40" s="3">
        <v>11832.5484206156</v>
      </c>
    </row>
    <row r="41" spans="1:23">
      <c r="A41" t="s">
        <v>33</v>
      </c>
      <c r="B41" t="s">
        <v>107</v>
      </c>
      <c r="E41" s="3">
        <v>46961.01</v>
      </c>
      <c r="F41" s="3">
        <v>40877.99</v>
      </c>
      <c r="G41" s="3">
        <v>36038</v>
      </c>
      <c r="H41" s="3">
        <v>37832</v>
      </c>
      <c r="I41" s="5"/>
      <c r="J41" s="3">
        <v>52556.788989706598</v>
      </c>
      <c r="K41" s="3">
        <v>56310.126215944299</v>
      </c>
      <c r="L41" s="3">
        <v>58310.528185254603</v>
      </c>
      <c r="M41" s="3">
        <v>50398.3636884765</v>
      </c>
      <c r="N41" s="5"/>
      <c r="O41" s="3">
        <v>27519.151860000002</v>
      </c>
      <c r="P41" s="3">
        <v>23954.502140000001</v>
      </c>
      <c r="Q41" s="3">
        <v>21118.268</v>
      </c>
      <c r="R41" s="3">
        <v>22169.552</v>
      </c>
      <c r="S41" s="5"/>
      <c r="T41" s="3">
        <v>6622.1554127030404</v>
      </c>
      <c r="U41" s="3">
        <v>7095.07590320898</v>
      </c>
      <c r="V41" s="3">
        <v>7347.1265513420803</v>
      </c>
      <c r="W41" s="3">
        <v>6350.1938247480402</v>
      </c>
    </row>
    <row r="42" spans="1:23">
      <c r="A42" t="s">
        <v>40</v>
      </c>
      <c r="B42" t="s">
        <v>107</v>
      </c>
      <c r="E42" s="3">
        <v>41396</v>
      </c>
      <c r="F42" s="3">
        <v>59593.99</v>
      </c>
      <c r="G42" s="3">
        <v>66207</v>
      </c>
      <c r="H42" s="3">
        <v>72398</v>
      </c>
      <c r="I42" s="5"/>
      <c r="J42" s="3">
        <v>71889.167926799506</v>
      </c>
      <c r="K42" s="3">
        <v>72678.065161799706</v>
      </c>
      <c r="L42" s="3">
        <v>58282.364700196798</v>
      </c>
      <c r="M42" s="3">
        <v>75714.704810934403</v>
      </c>
      <c r="N42" s="5"/>
      <c r="O42" s="3">
        <v>24258.056</v>
      </c>
      <c r="P42" s="3">
        <v>34922.078139999998</v>
      </c>
      <c r="Q42" s="3">
        <v>38797.302000000003</v>
      </c>
      <c r="R42" s="3">
        <v>42425.228000000003</v>
      </c>
      <c r="S42" s="5"/>
      <c r="T42" s="3">
        <v>14665.3902570671</v>
      </c>
      <c r="U42" s="3">
        <v>14826.325293007099</v>
      </c>
      <c r="V42" s="3">
        <v>11889.602398840099</v>
      </c>
      <c r="W42" s="3">
        <v>15445.7997814306</v>
      </c>
    </row>
    <row r="43" spans="1:23">
      <c r="A43" t="s">
        <v>43</v>
      </c>
      <c r="B43" t="s">
        <v>107</v>
      </c>
      <c r="E43" s="3">
        <v>8621</v>
      </c>
      <c r="F43" s="3">
        <v>7507</v>
      </c>
      <c r="G43" s="3">
        <v>7486.98</v>
      </c>
      <c r="H43" s="3">
        <v>7475</v>
      </c>
      <c r="I43" s="5"/>
      <c r="J43" s="3">
        <v>54524.8903137979</v>
      </c>
      <c r="K43" s="3">
        <v>40116.836720004598</v>
      </c>
      <c r="L43" s="3">
        <v>38001.730054211199</v>
      </c>
      <c r="M43" s="3">
        <v>50085.575887717801</v>
      </c>
      <c r="N43" s="5"/>
      <c r="O43" s="3">
        <v>5051.9059999999999</v>
      </c>
      <c r="P43" s="3">
        <v>4399.1019999999999</v>
      </c>
      <c r="Q43" s="3">
        <v>4387.3702800000001</v>
      </c>
      <c r="R43" s="3">
        <v>4380.3500000000004</v>
      </c>
      <c r="S43" s="5"/>
      <c r="T43" s="3">
        <v>11123.077624014801</v>
      </c>
      <c r="U43" s="3">
        <v>8183.8346908809299</v>
      </c>
      <c r="V43" s="3">
        <v>7752.3529310590802</v>
      </c>
      <c r="W43" s="3">
        <v>10217.4574810944</v>
      </c>
    </row>
    <row r="44" spans="1:23">
      <c r="A44" t="s">
        <v>46</v>
      </c>
      <c r="B44" t="s">
        <v>107</v>
      </c>
      <c r="E44" s="3">
        <v>31401.99</v>
      </c>
      <c r="F44" s="3">
        <v>28389</v>
      </c>
      <c r="G44" s="3">
        <v>28305</v>
      </c>
      <c r="H44" s="3">
        <v>30188</v>
      </c>
      <c r="I44" s="5"/>
      <c r="J44" s="3">
        <v>153066.795330822</v>
      </c>
      <c r="K44" s="3">
        <v>146739.455728459</v>
      </c>
      <c r="L44" s="3">
        <v>163230.095269638</v>
      </c>
      <c r="M44" s="3">
        <v>131887.82622336899</v>
      </c>
      <c r="N44" s="5"/>
      <c r="O44" s="3">
        <v>18401.566139999999</v>
      </c>
      <c r="P44" s="3">
        <v>16635.954000000002</v>
      </c>
      <c r="Q44" s="3">
        <v>16586.73</v>
      </c>
      <c r="R44" s="3">
        <v>17690.168000000001</v>
      </c>
      <c r="S44" s="5"/>
      <c r="T44" s="3">
        <v>31225.626247487598</v>
      </c>
      <c r="U44" s="3">
        <v>29934.8489686057</v>
      </c>
      <c r="V44" s="3">
        <v>33298.939435006097</v>
      </c>
      <c r="W44" s="3">
        <v>26905.116549567399</v>
      </c>
    </row>
    <row r="45" spans="1:23">
      <c r="A45" t="s">
        <v>47</v>
      </c>
      <c r="B45" t="s">
        <v>107</v>
      </c>
      <c r="E45" s="3">
        <v>7343</v>
      </c>
      <c r="F45" s="3">
        <v>6458</v>
      </c>
      <c r="G45" s="3">
        <v>5141</v>
      </c>
      <c r="H45" s="3">
        <v>9174</v>
      </c>
      <c r="I45" s="5"/>
      <c r="J45" s="3">
        <v>27705.251164401001</v>
      </c>
      <c r="K45" s="3">
        <v>25005.258041021101</v>
      </c>
      <c r="L45" s="3">
        <v>25978.066810111501</v>
      </c>
      <c r="M45" s="3">
        <v>24928.159119701199</v>
      </c>
      <c r="N45" s="5"/>
      <c r="O45" s="3">
        <v>4302.9979999999996</v>
      </c>
      <c r="P45" s="3">
        <v>3784.3879999999999</v>
      </c>
      <c r="Q45" s="3">
        <v>3012.6260000000002</v>
      </c>
      <c r="R45" s="3">
        <v>5375.9639999999999</v>
      </c>
      <c r="S45" s="5"/>
      <c r="T45" s="3">
        <v>5651.8712375378</v>
      </c>
      <c r="U45" s="3">
        <v>5101.0726403683102</v>
      </c>
      <c r="V45" s="3">
        <v>5299.52562926274</v>
      </c>
      <c r="W45" s="3">
        <v>5085.3444604190399</v>
      </c>
    </row>
    <row r="46" spans="1:23">
      <c r="A46" t="s">
        <v>48</v>
      </c>
      <c r="B46" t="s">
        <v>107</v>
      </c>
      <c r="E46" s="3">
        <v>34127</v>
      </c>
      <c r="F46" s="3">
        <v>34043.01</v>
      </c>
      <c r="G46" s="3">
        <v>35985.01</v>
      </c>
      <c r="H46" s="3">
        <v>41798</v>
      </c>
      <c r="I46" s="5"/>
      <c r="J46" s="3">
        <v>59486.5542259512</v>
      </c>
      <c r="K46" s="3">
        <v>60269.2759896688</v>
      </c>
      <c r="L46" s="3">
        <v>68023.612957530204</v>
      </c>
      <c r="M46" s="3">
        <v>61405.617215869497</v>
      </c>
      <c r="N46" s="5"/>
      <c r="O46" s="3">
        <v>19998.421999999999</v>
      </c>
      <c r="P46" s="3">
        <v>19949.203860000001</v>
      </c>
      <c r="Q46" s="3">
        <v>21087.21586</v>
      </c>
      <c r="R46" s="3">
        <v>24493.628000000001</v>
      </c>
      <c r="S46" s="5"/>
      <c r="T46" s="3">
        <v>12135.257062094101</v>
      </c>
      <c r="U46" s="3">
        <v>12294.932301892401</v>
      </c>
      <c r="V46" s="3">
        <v>13876.817043336199</v>
      </c>
      <c r="W46" s="3">
        <v>12526.745912037401</v>
      </c>
    </row>
    <row r="47" spans="1:23">
      <c r="A47" t="s">
        <v>49</v>
      </c>
      <c r="B47" t="s">
        <v>107</v>
      </c>
      <c r="E47" s="3">
        <v>4114.99</v>
      </c>
      <c r="F47" s="3">
        <v>7440</v>
      </c>
      <c r="G47" s="3">
        <v>9244</v>
      </c>
      <c r="H47" s="3">
        <v>8195</v>
      </c>
      <c r="I47" s="5"/>
      <c r="J47" s="3">
        <v>51354.794929937198</v>
      </c>
      <c r="K47" s="3">
        <v>39833.362712748203</v>
      </c>
      <c r="L47" s="3">
        <v>48534.0264604521</v>
      </c>
      <c r="M47" s="3">
        <v>50478.329468613403</v>
      </c>
      <c r="N47" s="5"/>
      <c r="O47" s="3">
        <v>2411.3841400000001</v>
      </c>
      <c r="P47" s="3">
        <v>4359.84</v>
      </c>
      <c r="Q47" s="3">
        <v>5416.9840000000004</v>
      </c>
      <c r="R47" s="3">
        <v>4802.2700000000004</v>
      </c>
      <c r="S47" s="5"/>
      <c r="T47" s="3">
        <v>10476.3781657072</v>
      </c>
      <c r="U47" s="3">
        <v>8126.0059934006304</v>
      </c>
      <c r="V47" s="3">
        <v>9900.9413979322308</v>
      </c>
      <c r="W47" s="3">
        <v>10297.5792115971</v>
      </c>
    </row>
    <row r="48" spans="1:23">
      <c r="A48" t="s">
        <v>52</v>
      </c>
      <c r="B48" t="s">
        <v>107</v>
      </c>
      <c r="E48" s="3">
        <v>24411</v>
      </c>
      <c r="F48" s="3">
        <v>16059.99</v>
      </c>
      <c r="G48" s="3">
        <v>15292</v>
      </c>
      <c r="H48" s="3">
        <v>17335</v>
      </c>
      <c r="I48" s="5"/>
      <c r="J48" s="3">
        <v>0</v>
      </c>
      <c r="K48" s="3">
        <v>0</v>
      </c>
      <c r="L48" s="3">
        <v>0</v>
      </c>
      <c r="M48" s="3">
        <v>0</v>
      </c>
      <c r="N48" s="5"/>
      <c r="O48" s="3">
        <v>14304.846</v>
      </c>
      <c r="P48" s="3">
        <v>9411.1541400000006</v>
      </c>
      <c r="Q48" s="3">
        <v>8961.1119999999992</v>
      </c>
      <c r="R48" s="3">
        <v>10158.31</v>
      </c>
      <c r="S48" s="5"/>
      <c r="T48" s="3">
        <v>0</v>
      </c>
      <c r="U48" s="3">
        <v>0</v>
      </c>
      <c r="V48" s="3">
        <v>0</v>
      </c>
      <c r="W48" s="3">
        <v>0</v>
      </c>
    </row>
    <row r="49" spans="1:23">
      <c r="A49" t="s">
        <v>53</v>
      </c>
      <c r="B49" t="s">
        <v>107</v>
      </c>
      <c r="E49" s="3">
        <v>16648.990000000002</v>
      </c>
      <c r="F49" s="3">
        <v>12577.01</v>
      </c>
      <c r="G49" s="3">
        <v>12393.99</v>
      </c>
      <c r="H49" s="3">
        <v>11980</v>
      </c>
      <c r="I49" s="5"/>
      <c r="J49" s="3">
        <v>299410.43153441098</v>
      </c>
      <c r="K49" s="3">
        <v>267115.19294352998</v>
      </c>
      <c r="L49" s="3">
        <v>241130.85463652699</v>
      </c>
      <c r="M49" s="3">
        <v>202427.273793564</v>
      </c>
      <c r="N49" s="5"/>
      <c r="O49" s="3">
        <v>9756.3081399999992</v>
      </c>
      <c r="P49" s="3">
        <v>7370.1278599999996</v>
      </c>
      <c r="Q49" s="3">
        <v>7262.8781399999998</v>
      </c>
      <c r="R49" s="3">
        <v>7020.28</v>
      </c>
      <c r="S49" s="5"/>
      <c r="T49" s="3">
        <v>61079.728033019899</v>
      </c>
      <c r="U49" s="3">
        <v>54491.4993604802</v>
      </c>
      <c r="V49" s="3">
        <v>49190.694345851603</v>
      </c>
      <c r="W49" s="3">
        <v>41295.163853887003</v>
      </c>
    </row>
    <row r="50" spans="1:23">
      <c r="A50" t="s">
        <v>55</v>
      </c>
      <c r="B50" t="s">
        <v>107</v>
      </c>
      <c r="E50" s="3">
        <v>2431.8038550531901</v>
      </c>
      <c r="F50" s="3">
        <v>3778.9997747540501</v>
      </c>
      <c r="G50" s="3">
        <v>3689.99778005898</v>
      </c>
      <c r="H50" s="3">
        <v>3366.7997993230802</v>
      </c>
      <c r="I50" s="5"/>
      <c r="J50" s="3">
        <v>9747.8390090810808</v>
      </c>
      <c r="K50" s="3">
        <v>15116.0002252459</v>
      </c>
      <c r="L50" s="3">
        <v>14759.992219940999</v>
      </c>
      <c r="M50" s="3">
        <v>13358.451448752199</v>
      </c>
      <c r="N50" s="5"/>
      <c r="O50" s="3">
        <v>1425.0370590611701</v>
      </c>
      <c r="P50" s="3">
        <v>2214.4938680058699</v>
      </c>
      <c r="Q50" s="3">
        <v>2162.3386991145599</v>
      </c>
      <c r="R50" s="3">
        <v>1972.94468240333</v>
      </c>
      <c r="S50" s="5"/>
      <c r="T50" s="3">
        <v>5712.2336593215196</v>
      </c>
      <c r="U50" s="3">
        <v>8857.9761319941208</v>
      </c>
      <c r="V50" s="3">
        <v>8649.3554408854397</v>
      </c>
      <c r="W50" s="3">
        <v>7828.0525489687798</v>
      </c>
    </row>
    <row r="51" spans="1:23">
      <c r="A51" t="s">
        <v>177</v>
      </c>
      <c r="B51" t="s">
        <v>107</v>
      </c>
      <c r="E51" s="3">
        <v>21941.01</v>
      </c>
      <c r="F51" s="3">
        <v>19584</v>
      </c>
      <c r="G51" s="3">
        <v>31126.99</v>
      </c>
      <c r="H51" s="3">
        <v>28153</v>
      </c>
      <c r="I51" s="5"/>
      <c r="J51" s="3">
        <v>58250.801078079101</v>
      </c>
      <c r="K51" s="3">
        <v>48615.549072669899</v>
      </c>
      <c r="L51" s="3">
        <v>0</v>
      </c>
      <c r="M51" s="3">
        <v>0</v>
      </c>
      <c r="N51" s="5"/>
      <c r="O51" s="3">
        <v>12857.431860000001</v>
      </c>
      <c r="P51" s="3">
        <v>11476.224</v>
      </c>
      <c r="Q51" s="3">
        <v>18240.416140000001</v>
      </c>
      <c r="R51" s="3">
        <v>16497.657999999999</v>
      </c>
      <c r="S51" s="5"/>
      <c r="T51" s="3">
        <v>11883.1634199281</v>
      </c>
      <c r="U51" s="3">
        <v>9917.5720108246696</v>
      </c>
      <c r="V51" s="3">
        <v>0</v>
      </c>
      <c r="W51" s="3">
        <v>0</v>
      </c>
    </row>
    <row r="52" spans="1:23">
      <c r="A52" t="s">
        <v>60</v>
      </c>
      <c r="B52" t="s">
        <v>107</v>
      </c>
      <c r="E52" s="3">
        <v>36934</v>
      </c>
      <c r="F52" s="3">
        <v>36785.99</v>
      </c>
      <c r="G52" s="3">
        <v>36484.01</v>
      </c>
      <c r="H52" s="3">
        <v>28434</v>
      </c>
      <c r="I52" s="5"/>
      <c r="J52" s="3">
        <v>105920.860336642</v>
      </c>
      <c r="K52" s="3">
        <v>114963.036684462</v>
      </c>
      <c r="L52" s="3">
        <v>112426.88132219401</v>
      </c>
      <c r="M52" s="3">
        <v>81350.800205157604</v>
      </c>
      <c r="N52" s="5"/>
      <c r="O52" s="3">
        <v>21643.324000000001</v>
      </c>
      <c r="P52" s="3">
        <v>21556.59014</v>
      </c>
      <c r="Q52" s="3">
        <v>21379.629860000001</v>
      </c>
      <c r="R52" s="3">
        <v>16662.324000000001</v>
      </c>
      <c r="S52" s="5"/>
      <c r="T52" s="3">
        <v>21607.8555086751</v>
      </c>
      <c r="U52" s="3">
        <v>23452.4594836303</v>
      </c>
      <c r="V52" s="3">
        <v>22935.083789727501</v>
      </c>
      <c r="W52" s="3">
        <v>16595.5632418522</v>
      </c>
    </row>
    <row r="53" spans="1:23">
      <c r="A53" t="s">
        <v>61</v>
      </c>
      <c r="B53" t="s">
        <v>107</v>
      </c>
      <c r="E53" s="3">
        <v>28748.02</v>
      </c>
      <c r="F53" s="3">
        <v>28534</v>
      </c>
      <c r="G53" s="3">
        <v>27009.98</v>
      </c>
      <c r="H53" s="3">
        <v>42323</v>
      </c>
      <c r="I53" s="5"/>
      <c r="J53" s="3">
        <v>91505.405483336901</v>
      </c>
      <c r="K53" s="3">
        <v>101330.07964970201</v>
      </c>
      <c r="L53" s="3">
        <v>123848.47053885899</v>
      </c>
      <c r="M53" s="3">
        <v>98136.414716307598</v>
      </c>
      <c r="N53" s="5"/>
      <c r="O53" s="3">
        <v>16846.33972</v>
      </c>
      <c r="P53" s="3">
        <v>16720.923999999999</v>
      </c>
      <c r="Q53" s="3">
        <v>15827.84828</v>
      </c>
      <c r="R53" s="3">
        <v>24801.277999999998</v>
      </c>
      <c r="S53" s="5"/>
      <c r="T53" s="3">
        <v>18667.102718600701</v>
      </c>
      <c r="U53" s="3">
        <v>20671.336248539199</v>
      </c>
      <c r="V53" s="3">
        <v>25265.087989927299</v>
      </c>
      <c r="W53" s="3">
        <v>20019.8286021268</v>
      </c>
    </row>
    <row r="54" spans="1:23">
      <c r="A54" t="s">
        <v>62</v>
      </c>
      <c r="B54" t="s">
        <v>107</v>
      </c>
      <c r="E54" s="3">
        <v>1046.01</v>
      </c>
      <c r="F54" s="3">
        <v>5815.99</v>
      </c>
      <c r="G54" s="3">
        <v>11020</v>
      </c>
      <c r="H54" s="3">
        <v>4432</v>
      </c>
      <c r="I54" s="5"/>
      <c r="J54" s="3">
        <v>62741.004737026902</v>
      </c>
      <c r="K54" s="3">
        <v>63361.170027423897</v>
      </c>
      <c r="L54" s="3">
        <v>68486.363051520602</v>
      </c>
      <c r="M54" s="3">
        <v>54162.016443662404</v>
      </c>
      <c r="N54" s="5"/>
      <c r="O54" s="3">
        <v>612.96186</v>
      </c>
      <c r="P54" s="3">
        <v>3408.1701400000002</v>
      </c>
      <c r="Q54" s="3">
        <v>6457.72</v>
      </c>
      <c r="R54" s="3">
        <v>2597.152</v>
      </c>
      <c r="S54" s="5"/>
      <c r="T54" s="3">
        <v>12799.164966353501</v>
      </c>
      <c r="U54" s="3">
        <v>12925.678685594499</v>
      </c>
      <c r="V54" s="3">
        <v>13971.218062510199</v>
      </c>
      <c r="W54" s="3">
        <v>11049.051354507101</v>
      </c>
    </row>
    <row r="55" spans="1:23">
      <c r="A55" t="s">
        <v>63</v>
      </c>
      <c r="B55" t="s">
        <v>107</v>
      </c>
      <c r="E55" s="3">
        <v>13224.01</v>
      </c>
      <c r="F55" s="3">
        <v>12912</v>
      </c>
      <c r="G55" s="3">
        <v>11183.98</v>
      </c>
      <c r="H55" s="3">
        <v>11628</v>
      </c>
      <c r="I55" s="5"/>
      <c r="J55" s="3">
        <v>67183.089752051004</v>
      </c>
      <c r="K55" s="3">
        <v>58726.354584419401</v>
      </c>
      <c r="L55" s="3">
        <v>65185.837454839202</v>
      </c>
      <c r="M55" s="3">
        <v>64413.589917414</v>
      </c>
      <c r="N55" s="5"/>
      <c r="O55" s="3">
        <v>7749.2698600000003</v>
      </c>
      <c r="P55" s="3">
        <v>7566.4319999999998</v>
      </c>
      <c r="Q55" s="3">
        <v>6553.8122800000001</v>
      </c>
      <c r="R55" s="3">
        <v>6814.0079999999998</v>
      </c>
      <c r="S55" s="5"/>
      <c r="T55" s="3">
        <v>13705.3503094184</v>
      </c>
      <c r="U55" s="3">
        <v>11980.1763352216</v>
      </c>
      <c r="V55" s="3">
        <v>13297.910840787201</v>
      </c>
      <c r="W55" s="3">
        <v>13140.3723431525</v>
      </c>
    </row>
    <row r="56" spans="1:23">
      <c r="A56" t="s">
        <v>65</v>
      </c>
      <c r="B56" t="s">
        <v>107</v>
      </c>
      <c r="E56" s="3">
        <v>4738.0037175929501</v>
      </c>
      <c r="F56" s="3">
        <v>4731.8037179624998</v>
      </c>
      <c r="G56" s="3">
        <v>4508.1957312905797</v>
      </c>
      <c r="H56" s="3">
        <v>5986.9996431469899</v>
      </c>
      <c r="I56" s="5"/>
      <c r="J56" s="3">
        <v>19021.443399478299</v>
      </c>
      <c r="K56" s="3">
        <v>18976.808288832799</v>
      </c>
      <c r="L56" s="3">
        <v>18035.030024336698</v>
      </c>
      <c r="M56" s="3">
        <v>23855.260778705699</v>
      </c>
      <c r="N56" s="5"/>
      <c r="O56" s="3">
        <v>2776.4701785094699</v>
      </c>
      <c r="P56" s="3">
        <v>2772.8369787260299</v>
      </c>
      <c r="Q56" s="3">
        <v>2641.8026985362799</v>
      </c>
      <c r="R56" s="3">
        <v>3508.3817908841402</v>
      </c>
      <c r="S56" s="5"/>
      <c r="T56" s="3">
        <v>11146.5658320943</v>
      </c>
      <c r="U56" s="3">
        <v>11120.409657255999</v>
      </c>
      <c r="V56" s="3">
        <v>10568.527594261301</v>
      </c>
      <c r="W56" s="3">
        <v>13979.1828163215</v>
      </c>
    </row>
    <row r="57" spans="1:23">
      <c r="A57" t="s">
        <v>182</v>
      </c>
      <c r="B57" t="s">
        <v>107</v>
      </c>
      <c r="E57" s="3">
        <v>0</v>
      </c>
      <c r="F57" s="3">
        <v>0</v>
      </c>
      <c r="G57" s="3">
        <v>0</v>
      </c>
      <c r="H57" s="3">
        <v>0</v>
      </c>
      <c r="I57" s="5"/>
      <c r="J57" s="3">
        <v>0</v>
      </c>
      <c r="K57" s="3">
        <v>0</v>
      </c>
      <c r="L57" s="3">
        <v>0</v>
      </c>
      <c r="M57" s="3">
        <v>0</v>
      </c>
      <c r="N57" s="5"/>
      <c r="O57" s="3">
        <v>0</v>
      </c>
      <c r="P57" s="3">
        <v>0</v>
      </c>
      <c r="Q57" s="3">
        <v>0</v>
      </c>
      <c r="R57" s="3">
        <v>0</v>
      </c>
      <c r="S57" s="5"/>
      <c r="T57" s="3">
        <v>0</v>
      </c>
      <c r="U57" s="3">
        <v>0</v>
      </c>
      <c r="V57" s="3">
        <v>0</v>
      </c>
      <c r="W57" s="3">
        <v>0</v>
      </c>
    </row>
    <row r="58" spans="1:23">
      <c r="A58" t="s">
        <v>76</v>
      </c>
      <c r="B58" t="s">
        <v>107</v>
      </c>
      <c r="E58" s="3">
        <v>25252</v>
      </c>
      <c r="F58" s="3">
        <v>20550</v>
      </c>
      <c r="G58" s="3">
        <v>56719</v>
      </c>
      <c r="H58" s="3">
        <v>60627</v>
      </c>
      <c r="I58" s="5"/>
      <c r="J58" s="3">
        <v>145436.29051716399</v>
      </c>
      <c r="K58" s="3">
        <v>128900.276736051</v>
      </c>
      <c r="L58" s="3">
        <v>163324.01471313101</v>
      </c>
      <c r="M58" s="3">
        <v>117582.823821912</v>
      </c>
      <c r="N58" s="5"/>
      <c r="O58" s="3">
        <v>14797.672</v>
      </c>
      <c r="P58" s="3">
        <v>12042.3</v>
      </c>
      <c r="Q58" s="3">
        <v>33237.334000000003</v>
      </c>
      <c r="R58" s="3">
        <v>35527.421999999999</v>
      </c>
      <c r="S58" s="5"/>
      <c r="T58" s="3">
        <v>29669.003265501498</v>
      </c>
      <c r="U58" s="3">
        <v>26295.656454154501</v>
      </c>
      <c r="V58" s="3">
        <v>33318.099001478797</v>
      </c>
      <c r="W58" s="3">
        <v>23986.896059670002</v>
      </c>
    </row>
    <row r="59" spans="1:23">
      <c r="A59" t="s">
        <v>184</v>
      </c>
      <c r="B59" t="s">
        <v>107</v>
      </c>
      <c r="E59" s="3">
        <v>640</v>
      </c>
      <c r="F59" s="3">
        <v>10078.01</v>
      </c>
      <c r="G59" s="3">
        <v>8811</v>
      </c>
      <c r="H59" s="3">
        <v>0</v>
      </c>
      <c r="I59" s="5"/>
      <c r="J59" s="3">
        <v>50798.429754446799</v>
      </c>
      <c r="K59" s="3">
        <v>48080.387169288799</v>
      </c>
      <c r="L59" s="3">
        <v>55116.183643791301</v>
      </c>
      <c r="M59" s="3">
        <v>20406.5880492828</v>
      </c>
      <c r="N59" s="5"/>
      <c r="O59" s="3">
        <v>375.04</v>
      </c>
      <c r="P59" s="3">
        <v>5905.7138599999998</v>
      </c>
      <c r="Q59" s="3">
        <v>5163.2460000000001</v>
      </c>
      <c r="R59" s="3">
        <v>979.79200000000003</v>
      </c>
      <c r="S59" s="5"/>
      <c r="T59" s="3">
        <v>10362.879669907101</v>
      </c>
      <c r="U59" s="3">
        <v>9808.3989825349199</v>
      </c>
      <c r="V59" s="3">
        <v>11243.7014633334</v>
      </c>
      <c r="W59" s="3">
        <v>4162.9439620536896</v>
      </c>
    </row>
    <row r="60" spans="1:23">
      <c r="A60" t="s">
        <v>84</v>
      </c>
      <c r="B60" t="s">
        <v>107</v>
      </c>
      <c r="E60" s="3">
        <v>11051</v>
      </c>
      <c r="F60" s="3">
        <v>12948.02</v>
      </c>
      <c r="G60" s="3">
        <v>10021</v>
      </c>
      <c r="H60" s="3">
        <v>12535</v>
      </c>
      <c r="I60" s="5"/>
      <c r="J60" s="3">
        <v>62073.487617311403</v>
      </c>
      <c r="K60" s="3">
        <v>58114.311175716597</v>
      </c>
      <c r="L60" s="3">
        <v>63708.160615234199</v>
      </c>
      <c r="M60" s="3">
        <v>31335.354765600099</v>
      </c>
      <c r="N60" s="5"/>
      <c r="O60" s="3">
        <v>6475.8860000000004</v>
      </c>
      <c r="P60" s="3">
        <v>7587.5397199999998</v>
      </c>
      <c r="Q60" s="3">
        <v>5872.3059999999996</v>
      </c>
      <c r="R60" s="3">
        <v>7345.51</v>
      </c>
      <c r="S60" s="5"/>
      <c r="T60" s="3">
        <v>6202.8830431975202</v>
      </c>
      <c r="U60" s="3">
        <v>5807.2502318755696</v>
      </c>
      <c r="V60" s="3">
        <v>6366.2327406158502</v>
      </c>
      <c r="W60" s="3">
        <v>3131.2811344905399</v>
      </c>
    </row>
    <row r="61" spans="1:23">
      <c r="A61" t="s">
        <v>85</v>
      </c>
      <c r="B61" t="s">
        <v>107</v>
      </c>
      <c r="E61" s="3">
        <v>20132.009999999998</v>
      </c>
      <c r="F61" s="3">
        <v>17663</v>
      </c>
      <c r="G61" s="3">
        <v>15296</v>
      </c>
      <c r="H61" s="3">
        <v>19316</v>
      </c>
      <c r="I61" s="5"/>
      <c r="J61" s="3">
        <v>60476.505611027504</v>
      </c>
      <c r="K61" s="3">
        <v>57653.884554400996</v>
      </c>
      <c r="L61" s="3">
        <v>58791.863232220698</v>
      </c>
      <c r="M61" s="3">
        <v>61619.472120052298</v>
      </c>
      <c r="N61" s="5"/>
      <c r="O61" s="3">
        <v>11797.35786</v>
      </c>
      <c r="P61" s="3">
        <v>10350.518</v>
      </c>
      <c r="Q61" s="3">
        <v>8963.4560000000001</v>
      </c>
      <c r="R61" s="3">
        <v>11319.175999999999</v>
      </c>
      <c r="S61" s="5"/>
      <c r="T61" s="3">
        <v>12337.207144649599</v>
      </c>
      <c r="U61" s="3">
        <v>11761.392449097801</v>
      </c>
      <c r="V61" s="3">
        <v>11993.540099373</v>
      </c>
      <c r="W61" s="3">
        <v>12570.372312490699</v>
      </c>
    </row>
    <row r="62" spans="1:23">
      <c r="A62" t="s">
        <v>86</v>
      </c>
      <c r="B62" t="s">
        <v>107</v>
      </c>
      <c r="E62" s="3">
        <v>18128.990000000002</v>
      </c>
      <c r="F62" s="3">
        <v>7967.03</v>
      </c>
      <c r="G62" s="3">
        <v>8835.98</v>
      </c>
      <c r="H62" s="3">
        <v>16825</v>
      </c>
      <c r="I62" s="5"/>
      <c r="J62" s="3">
        <v>53422.718907826602</v>
      </c>
      <c r="K62" s="3">
        <v>53323.525687458801</v>
      </c>
      <c r="L62" s="3">
        <v>52410.043723621297</v>
      </c>
      <c r="M62" s="3">
        <v>28919.0264528767</v>
      </c>
      <c r="N62" s="5"/>
      <c r="O62" s="3">
        <v>10623.58814</v>
      </c>
      <c r="P62" s="3">
        <v>4668.67958</v>
      </c>
      <c r="Q62" s="3">
        <v>5177.8842800000002</v>
      </c>
      <c r="R62" s="3">
        <v>9859.4500000000007</v>
      </c>
      <c r="S62" s="5"/>
      <c r="T62" s="3">
        <v>15227.3654804007</v>
      </c>
      <c r="U62" s="3">
        <v>15199.091902218999</v>
      </c>
      <c r="V62" s="3">
        <v>14938.717215054399</v>
      </c>
      <c r="W62" s="3">
        <v>8242.9459626551507</v>
      </c>
    </row>
    <row r="63" spans="1:23">
      <c r="A63" t="s">
        <v>89</v>
      </c>
      <c r="B63" t="s">
        <v>107</v>
      </c>
      <c r="E63" s="3">
        <v>111.395993360281</v>
      </c>
      <c r="F63" s="3">
        <v>12784.9972379547</v>
      </c>
      <c r="G63" s="3">
        <v>17623.1969495755</v>
      </c>
      <c r="H63" s="3">
        <v>17280.998969972101</v>
      </c>
      <c r="I63" s="5"/>
      <c r="J63" s="3">
        <v>445.58400663971901</v>
      </c>
      <c r="K63" s="3">
        <v>51139.992762045302</v>
      </c>
      <c r="L63" s="3">
        <v>70988.090516448501</v>
      </c>
      <c r="M63" s="3">
        <v>68800.670308946894</v>
      </c>
      <c r="N63" s="5"/>
      <c r="O63" s="3">
        <v>65.278052109124701</v>
      </c>
      <c r="P63" s="3">
        <v>7492.0083814414702</v>
      </c>
      <c r="Q63" s="3">
        <v>10327.193412451301</v>
      </c>
      <c r="R63" s="3">
        <v>10126.6653964037</v>
      </c>
      <c r="S63" s="5"/>
      <c r="T63" s="3">
        <v>261.11222789087498</v>
      </c>
      <c r="U63" s="3">
        <v>29968.035758558501</v>
      </c>
      <c r="V63" s="3">
        <v>41599.0210426388</v>
      </c>
      <c r="W63" s="3">
        <v>40317.192801042896</v>
      </c>
    </row>
    <row r="64" spans="1:23">
      <c r="A64" t="s">
        <v>187</v>
      </c>
      <c r="B64" t="s">
        <v>107</v>
      </c>
      <c r="E64" s="3">
        <v>36170</v>
      </c>
      <c r="F64" s="3">
        <v>31995</v>
      </c>
      <c r="G64" s="3">
        <v>34823.01</v>
      </c>
      <c r="H64" s="3">
        <v>31587</v>
      </c>
      <c r="I64" s="5"/>
      <c r="J64" s="3">
        <v>105353.565498022</v>
      </c>
      <c r="K64" s="3">
        <v>86927.885846847101</v>
      </c>
      <c r="L64" s="3">
        <v>95112.494543679</v>
      </c>
      <c r="M64" s="3">
        <v>103465.204498612</v>
      </c>
      <c r="N64" s="5"/>
      <c r="O64" s="3">
        <v>21195.62</v>
      </c>
      <c r="P64" s="3">
        <v>18749.07</v>
      </c>
      <c r="Q64" s="3">
        <v>20406.28386</v>
      </c>
      <c r="R64" s="3">
        <v>18509.982</v>
      </c>
      <c r="S64" s="5"/>
      <c r="T64" s="3">
        <v>21492.1273615965</v>
      </c>
      <c r="U64" s="3">
        <v>17733.288712756799</v>
      </c>
      <c r="V64" s="3">
        <v>19402.948886910501</v>
      </c>
      <c r="W64" s="3">
        <v>21106.901717716901</v>
      </c>
    </row>
    <row r="65" spans="1:23">
      <c r="A65" t="s">
        <v>92</v>
      </c>
      <c r="B65" t="s">
        <v>107</v>
      </c>
      <c r="E65" s="3">
        <v>18484.009999999998</v>
      </c>
      <c r="F65" s="3">
        <v>15290.02</v>
      </c>
      <c r="G65" s="3">
        <v>15271.99</v>
      </c>
      <c r="H65" s="3">
        <v>14053</v>
      </c>
      <c r="I65" s="5"/>
      <c r="J65" s="3">
        <v>60172.912492622003</v>
      </c>
      <c r="K65" s="3">
        <v>47657.368321652801</v>
      </c>
      <c r="L65" s="3">
        <v>57193.309442632402</v>
      </c>
      <c r="M65" s="3">
        <v>57650.772544871703</v>
      </c>
      <c r="N65" s="5"/>
      <c r="O65" s="3">
        <v>10831.629859999999</v>
      </c>
      <c r="P65" s="3">
        <v>8959.9517199999991</v>
      </c>
      <c r="Q65" s="3">
        <v>8949.3861400000005</v>
      </c>
      <c r="R65" s="3">
        <v>8235.0580000000009</v>
      </c>
      <c r="S65" s="5"/>
      <c r="T65" s="3">
        <v>12275.2741484949</v>
      </c>
      <c r="U65" s="3">
        <v>9722.1031376171704</v>
      </c>
      <c r="V65" s="3">
        <v>11667.435126296999</v>
      </c>
      <c r="W65" s="3">
        <v>11760.7575991538</v>
      </c>
    </row>
    <row r="66" spans="1:23">
      <c r="A66" t="s">
        <v>99</v>
      </c>
      <c r="B66" t="s">
        <v>107</v>
      </c>
      <c r="E66" s="3">
        <v>36848.99</v>
      </c>
      <c r="F66" s="3">
        <v>33548.01</v>
      </c>
      <c r="G66" s="3">
        <v>32315.99</v>
      </c>
      <c r="H66" s="3">
        <v>32262</v>
      </c>
      <c r="I66" s="5"/>
      <c r="J66" s="3">
        <v>228455.45321247401</v>
      </c>
      <c r="K66" s="3">
        <v>128679.471765651</v>
      </c>
      <c r="L66" s="3">
        <v>249188.649104607</v>
      </c>
      <c r="M66" s="3">
        <v>119747.037010623</v>
      </c>
      <c r="N66" s="5"/>
      <c r="O66" s="3">
        <v>21593.508140000002</v>
      </c>
      <c r="P66" s="3">
        <v>19659.133860000002</v>
      </c>
      <c r="Q66" s="3">
        <v>18937.170139999998</v>
      </c>
      <c r="R66" s="3">
        <v>18905.531999999999</v>
      </c>
      <c r="S66" s="5"/>
      <c r="T66" s="3">
        <v>46604.912455344602</v>
      </c>
      <c r="U66" s="3">
        <v>26250.612240192899</v>
      </c>
      <c r="V66" s="3">
        <v>50834.484417339801</v>
      </c>
      <c r="W66" s="3">
        <v>24428.395550167101</v>
      </c>
    </row>
    <row r="67" spans="1:23" s="1" customFormat="1">
      <c r="A67" s="1" t="s">
        <v>151</v>
      </c>
      <c r="D67" s="93"/>
      <c r="E67" s="8">
        <f>SUM(E13:E66)</f>
        <v>1093499.3556072067</v>
      </c>
      <c r="F67" s="8">
        <f t="shared" ref="F67:W67" si="1">SUM(F13:F66)</f>
        <v>1105328.037066617</v>
      </c>
      <c r="G67" s="8">
        <f t="shared" si="1"/>
        <v>1136324.6388500857</v>
      </c>
      <c r="H67" s="8">
        <f t="shared" si="1"/>
        <v>1085159.197170496</v>
      </c>
      <c r="I67" s="85"/>
      <c r="J67" s="8">
        <f t="shared" si="1"/>
        <v>4344825.4575296259</v>
      </c>
      <c r="K67" s="8">
        <f t="shared" si="1"/>
        <v>4113889.0702044847</v>
      </c>
      <c r="L67" s="8">
        <f t="shared" si="1"/>
        <v>4599658.5407411661</v>
      </c>
      <c r="M67" s="8">
        <f t="shared" si="1"/>
        <v>3795184.0390080437</v>
      </c>
      <c r="N67" s="85"/>
      <c r="O67" s="8">
        <f t="shared" si="1"/>
        <v>640790.62238582363</v>
      </c>
      <c r="P67" s="8">
        <f t="shared" si="1"/>
        <v>647722.22972103744</v>
      </c>
      <c r="Q67" s="8">
        <f t="shared" si="1"/>
        <v>665886.23836615018</v>
      </c>
      <c r="R67" s="8">
        <f t="shared" si="1"/>
        <v>636883.08154191077</v>
      </c>
      <c r="S67" s="85"/>
      <c r="T67" s="8">
        <f t="shared" si="1"/>
        <v>861932.93646365078</v>
      </c>
      <c r="U67" s="8">
        <f t="shared" si="1"/>
        <v>833241.15758155694</v>
      </c>
      <c r="V67" s="8">
        <f t="shared" si="1"/>
        <v>936502.92692719621</v>
      </c>
      <c r="W67" s="8">
        <f t="shared" si="1"/>
        <v>776541.32405487273</v>
      </c>
    </row>
    <row r="69" spans="1:23">
      <c r="A69" t="s">
        <v>35</v>
      </c>
      <c r="B69" t="s">
        <v>110</v>
      </c>
      <c r="E69" s="3">
        <v>788</v>
      </c>
      <c r="F69" s="3">
        <v>2162.0100000000002</v>
      </c>
      <c r="G69" s="3">
        <v>2501.9899999999998</v>
      </c>
      <c r="H69" s="3">
        <v>1349</v>
      </c>
      <c r="I69" s="5"/>
      <c r="J69" s="3">
        <v>0</v>
      </c>
      <c r="K69" s="3">
        <v>0</v>
      </c>
      <c r="L69" s="3">
        <v>0</v>
      </c>
      <c r="M69" s="3">
        <v>0</v>
      </c>
      <c r="N69" s="5"/>
      <c r="O69" s="3">
        <v>461.76799999999997</v>
      </c>
      <c r="P69" s="3">
        <v>1266.93786</v>
      </c>
      <c r="Q69" s="3">
        <v>1466.16614</v>
      </c>
      <c r="R69" s="3">
        <v>790.51400000000001</v>
      </c>
      <c r="S69" s="5"/>
      <c r="T69" s="3">
        <v>0</v>
      </c>
      <c r="U69" s="3">
        <v>0</v>
      </c>
      <c r="V69" s="3">
        <v>0</v>
      </c>
      <c r="W69" s="3">
        <v>0</v>
      </c>
    </row>
    <row r="70" spans="1:23">
      <c r="A70" t="s">
        <v>54</v>
      </c>
      <c r="B70" t="s">
        <v>110</v>
      </c>
      <c r="E70" s="3">
        <v>164003</v>
      </c>
      <c r="F70" s="3">
        <v>183113</v>
      </c>
      <c r="G70" s="3">
        <v>138936</v>
      </c>
      <c r="H70" s="3">
        <v>215132</v>
      </c>
      <c r="I70" s="5"/>
      <c r="J70" s="3">
        <v>663728.00699237105</v>
      </c>
      <c r="K70" s="3">
        <v>673613.479483612</v>
      </c>
      <c r="L70" s="3">
        <v>802535.21220739896</v>
      </c>
      <c r="M70" s="3">
        <v>616324.925201245</v>
      </c>
      <c r="N70" s="5"/>
      <c r="O70" s="3">
        <v>96105.758000000002</v>
      </c>
      <c r="P70" s="3">
        <v>107304.21799999999</v>
      </c>
      <c r="Q70" s="3">
        <v>81416.495999999999</v>
      </c>
      <c r="R70" s="3">
        <v>126067.352</v>
      </c>
      <c r="S70" s="5"/>
      <c r="T70" s="3">
        <v>83772.071945215997</v>
      </c>
      <c r="U70" s="3">
        <v>84936.428377390097</v>
      </c>
      <c r="V70" s="3">
        <v>101119.436738132</v>
      </c>
      <c r="W70" s="3">
        <v>77656.940575356901</v>
      </c>
    </row>
    <row r="71" spans="1:23">
      <c r="A71" t="s">
        <v>181</v>
      </c>
      <c r="B71" t="s">
        <v>110</v>
      </c>
      <c r="E71" s="3">
        <v>108133.99</v>
      </c>
      <c r="F71" s="3">
        <v>98080.99</v>
      </c>
      <c r="G71" s="3">
        <v>85643.03</v>
      </c>
      <c r="H71" s="3">
        <v>94785</v>
      </c>
      <c r="I71" s="5"/>
      <c r="J71" s="3">
        <v>714944.46736660704</v>
      </c>
      <c r="K71" s="3">
        <v>654077.12135862606</v>
      </c>
      <c r="L71" s="3">
        <v>380913.42867323098</v>
      </c>
      <c r="M71" s="3">
        <v>715228.92677403404</v>
      </c>
      <c r="N71" s="5"/>
      <c r="O71" s="3">
        <v>63366.51814</v>
      </c>
      <c r="P71" s="3">
        <v>57475.460140000003</v>
      </c>
      <c r="Q71" s="3">
        <v>50186.815580000002</v>
      </c>
      <c r="R71" s="3">
        <v>55544.01</v>
      </c>
      <c r="S71" s="5"/>
      <c r="T71" s="3">
        <v>145848.671342788</v>
      </c>
      <c r="U71" s="3">
        <v>133431.73275716</v>
      </c>
      <c r="V71" s="3">
        <v>77706.339449339197</v>
      </c>
      <c r="W71" s="3">
        <v>145906.701061903</v>
      </c>
    </row>
    <row r="72" spans="1:23">
      <c r="A72" t="s">
        <v>79</v>
      </c>
      <c r="B72" t="s">
        <v>110</v>
      </c>
      <c r="E72" s="3">
        <v>126943</v>
      </c>
      <c r="F72" s="3">
        <v>123466</v>
      </c>
      <c r="G72" s="3">
        <v>120748</v>
      </c>
      <c r="H72" s="3">
        <v>0</v>
      </c>
      <c r="I72" s="5"/>
      <c r="J72" s="3">
        <v>0</v>
      </c>
      <c r="K72" s="3">
        <v>0</v>
      </c>
      <c r="L72" s="3">
        <v>0</v>
      </c>
      <c r="M72" s="3">
        <v>0</v>
      </c>
      <c r="N72" s="5"/>
      <c r="O72" s="3">
        <v>74388.597999999998</v>
      </c>
      <c r="P72" s="3">
        <v>72351.076000000001</v>
      </c>
      <c r="Q72" s="3">
        <v>70758.327999999994</v>
      </c>
      <c r="R72" s="3">
        <v>0</v>
      </c>
      <c r="S72" s="5"/>
      <c r="T72" s="3">
        <v>0</v>
      </c>
      <c r="U72" s="3">
        <v>0</v>
      </c>
      <c r="V72" s="3">
        <v>0</v>
      </c>
      <c r="W72" s="3">
        <v>0</v>
      </c>
    </row>
    <row r="73" spans="1:23">
      <c r="A73" t="s">
        <v>90</v>
      </c>
      <c r="B73" t="s">
        <v>110</v>
      </c>
      <c r="E73" s="3">
        <v>9044.01</v>
      </c>
      <c r="F73" s="3">
        <v>41314</v>
      </c>
      <c r="G73" s="3">
        <v>39629.01</v>
      </c>
      <c r="H73" s="3">
        <v>34914</v>
      </c>
      <c r="I73" s="5"/>
      <c r="J73" s="3">
        <v>0</v>
      </c>
      <c r="K73" s="3">
        <v>131249.004436527</v>
      </c>
      <c r="L73" s="3">
        <v>133767.15734093799</v>
      </c>
      <c r="M73" s="3">
        <v>97307.473826153495</v>
      </c>
      <c r="N73" s="5"/>
      <c r="O73" s="3">
        <v>5299.7898599999999</v>
      </c>
      <c r="P73" s="3">
        <v>24210.004000000001</v>
      </c>
      <c r="Q73" s="3">
        <v>23222.599859999998</v>
      </c>
      <c r="R73" s="3">
        <v>20459.603999999999</v>
      </c>
      <c r="S73" s="5"/>
      <c r="T73" s="3">
        <v>0</v>
      </c>
      <c r="U73" s="3">
        <v>26774.7969050516</v>
      </c>
      <c r="V73" s="3">
        <v>27288.500097551499</v>
      </c>
      <c r="W73" s="3">
        <v>19850.724660535299</v>
      </c>
    </row>
    <row r="74" spans="1:23">
      <c r="A74" t="s">
        <v>93</v>
      </c>
      <c r="B74" t="s">
        <v>110</v>
      </c>
      <c r="E74" s="3">
        <v>0</v>
      </c>
      <c r="F74" s="3">
        <v>0</v>
      </c>
      <c r="G74" s="3">
        <v>0</v>
      </c>
      <c r="H74" s="3">
        <v>0</v>
      </c>
      <c r="I74" s="5"/>
      <c r="J74" s="3">
        <v>85207.792661825806</v>
      </c>
      <c r="K74" s="3">
        <v>54082.49</v>
      </c>
      <c r="L74" s="3">
        <v>51744</v>
      </c>
      <c r="M74" s="3">
        <v>66663.335744068303</v>
      </c>
      <c r="N74" s="5"/>
      <c r="O74" s="3">
        <v>0</v>
      </c>
      <c r="P74" s="3">
        <v>0</v>
      </c>
      <c r="Q74" s="3">
        <v>0</v>
      </c>
      <c r="R74" s="3">
        <v>0</v>
      </c>
      <c r="S74" s="5"/>
      <c r="T74" s="3">
        <v>17382.389703012501</v>
      </c>
      <c r="U74" s="3">
        <v>11032.827960000001</v>
      </c>
      <c r="V74" s="3">
        <v>10555.776</v>
      </c>
      <c r="W74" s="3">
        <v>13599.3204917899</v>
      </c>
    </row>
    <row r="75" spans="1:23">
      <c r="A75" t="s">
        <v>95</v>
      </c>
      <c r="B75" t="s">
        <v>110</v>
      </c>
      <c r="E75" s="3">
        <v>573783.99</v>
      </c>
      <c r="F75" s="3">
        <v>577912.99</v>
      </c>
      <c r="G75" s="3">
        <v>542066.99</v>
      </c>
      <c r="H75" s="3">
        <v>486946</v>
      </c>
      <c r="I75" s="5"/>
      <c r="J75" s="3">
        <v>208485.31478527901</v>
      </c>
      <c r="K75" s="3">
        <v>186811.05698512201</v>
      </c>
      <c r="L75" s="3">
        <v>147663.23000000001</v>
      </c>
      <c r="M75" s="3">
        <v>141530.24538292299</v>
      </c>
      <c r="N75" s="5"/>
      <c r="O75" s="3">
        <v>336237.41814000002</v>
      </c>
      <c r="P75" s="3">
        <v>338657.01214000001</v>
      </c>
      <c r="Q75" s="3">
        <v>317651.25614000001</v>
      </c>
      <c r="R75" s="3">
        <v>285350.35600000003</v>
      </c>
      <c r="S75" s="5"/>
      <c r="T75" s="3">
        <v>42531.004216196998</v>
      </c>
      <c r="U75" s="3">
        <v>38109.455624964903</v>
      </c>
      <c r="V75" s="3">
        <v>30123.298920000001</v>
      </c>
      <c r="W75" s="3">
        <v>28872.1700581164</v>
      </c>
    </row>
    <row r="76" spans="1:23">
      <c r="A76" t="s">
        <v>96</v>
      </c>
      <c r="B76" t="s">
        <v>110</v>
      </c>
      <c r="E76" s="3">
        <v>0</v>
      </c>
      <c r="F76" s="3">
        <v>0</v>
      </c>
      <c r="G76" s="3">
        <v>0</v>
      </c>
      <c r="H76" s="3">
        <v>0</v>
      </c>
      <c r="I76" s="5"/>
      <c r="J76" s="3">
        <v>132940.40055713299</v>
      </c>
      <c r="K76" s="3">
        <v>84833.32</v>
      </c>
      <c r="L76" s="3">
        <v>70675</v>
      </c>
      <c r="M76" s="3">
        <v>125211.28005175</v>
      </c>
      <c r="N76" s="5"/>
      <c r="O76" s="3">
        <v>0</v>
      </c>
      <c r="P76" s="3">
        <v>0</v>
      </c>
      <c r="Q76" s="3">
        <v>0</v>
      </c>
      <c r="R76" s="3">
        <v>0</v>
      </c>
      <c r="S76" s="5"/>
      <c r="T76" s="3">
        <v>27119.8417136551</v>
      </c>
      <c r="U76" s="3">
        <v>17305.99728</v>
      </c>
      <c r="V76" s="3">
        <v>14417.7</v>
      </c>
      <c r="W76" s="3">
        <v>25543.101130557101</v>
      </c>
    </row>
    <row r="77" spans="1:23">
      <c r="A77" t="s">
        <v>97</v>
      </c>
      <c r="B77" t="s">
        <v>110</v>
      </c>
      <c r="E77" s="3">
        <v>0</v>
      </c>
      <c r="F77" s="3">
        <v>0</v>
      </c>
      <c r="G77" s="3">
        <v>0</v>
      </c>
      <c r="H77" s="3">
        <v>0</v>
      </c>
      <c r="I77" s="5"/>
      <c r="J77" s="3">
        <v>1146044.0339232699</v>
      </c>
      <c r="K77" s="3">
        <v>1049824.2710519801</v>
      </c>
      <c r="L77" s="3">
        <v>1119149.47086136</v>
      </c>
      <c r="M77" s="3">
        <v>912273.99169006199</v>
      </c>
      <c r="N77" s="5"/>
      <c r="O77" s="3">
        <v>0</v>
      </c>
      <c r="P77" s="3">
        <v>0</v>
      </c>
      <c r="Q77" s="3">
        <v>0</v>
      </c>
      <c r="R77" s="3">
        <v>0</v>
      </c>
      <c r="S77" s="5"/>
      <c r="T77" s="3">
        <v>233792.98292034701</v>
      </c>
      <c r="U77" s="3">
        <v>214164.15129460301</v>
      </c>
      <c r="V77" s="3">
        <v>228306.492055718</v>
      </c>
      <c r="W77" s="3">
        <v>186103.89430477301</v>
      </c>
    </row>
    <row r="78" spans="1:23" s="1" customFormat="1">
      <c r="A78" s="1" t="s">
        <v>154</v>
      </c>
      <c r="D78" s="93"/>
      <c r="E78" s="8">
        <f>SUM(E69:E77)</f>
        <v>982695.99</v>
      </c>
      <c r="F78" s="8">
        <f t="shared" ref="F78:W78" si="2">SUM(F69:F77)</f>
        <v>1026048.99</v>
      </c>
      <c r="G78" s="8">
        <f t="shared" si="2"/>
        <v>929525.02</v>
      </c>
      <c r="H78" s="8">
        <f t="shared" si="2"/>
        <v>833126</v>
      </c>
      <c r="I78" s="85"/>
      <c r="J78" s="8">
        <f t="shared" si="2"/>
        <v>2951350.0162864858</v>
      </c>
      <c r="K78" s="8">
        <f t="shared" si="2"/>
        <v>2834490.7433158671</v>
      </c>
      <c r="L78" s="8">
        <f t="shared" si="2"/>
        <v>2706447.4990829276</v>
      </c>
      <c r="M78" s="8">
        <f t="shared" si="2"/>
        <v>2674540.1786702354</v>
      </c>
      <c r="N78" s="85"/>
      <c r="O78" s="8">
        <f t="shared" si="2"/>
        <v>575859.85014</v>
      </c>
      <c r="P78" s="8">
        <f t="shared" si="2"/>
        <v>601264.70814</v>
      </c>
      <c r="Q78" s="8">
        <f t="shared" si="2"/>
        <v>544701.66171999997</v>
      </c>
      <c r="R78" s="8">
        <f t="shared" si="2"/>
        <v>488211.83600000001</v>
      </c>
      <c r="S78" s="85"/>
      <c r="T78" s="8">
        <f t="shared" si="2"/>
        <v>550446.96184121561</v>
      </c>
      <c r="U78" s="8">
        <f t="shared" si="2"/>
        <v>525755.39019916963</v>
      </c>
      <c r="V78" s="8">
        <f t="shared" si="2"/>
        <v>489517.5432607407</v>
      </c>
      <c r="W78" s="8">
        <f t="shared" si="2"/>
        <v>497532.85228303162</v>
      </c>
    </row>
    <row r="80" spans="1:23">
      <c r="A80" t="s">
        <v>0</v>
      </c>
      <c r="B80" t="s">
        <v>105</v>
      </c>
      <c r="E80" s="3">
        <v>2568.0100000000002</v>
      </c>
      <c r="F80" s="3">
        <v>3660</v>
      </c>
      <c r="G80" s="3">
        <v>4200</v>
      </c>
      <c r="H80" s="3">
        <v>3535</v>
      </c>
      <c r="I80" s="5"/>
      <c r="J80" s="3">
        <v>0</v>
      </c>
      <c r="K80" s="3">
        <v>0</v>
      </c>
      <c r="L80" s="3">
        <v>0</v>
      </c>
      <c r="M80" s="3">
        <v>0</v>
      </c>
      <c r="N80" s="5"/>
      <c r="O80" s="3">
        <v>1504.8538599999999</v>
      </c>
      <c r="P80" s="3">
        <v>2144.7600000000002</v>
      </c>
      <c r="Q80" s="3">
        <v>2461.1999999999998</v>
      </c>
      <c r="R80" s="3">
        <v>2071.5100000000002</v>
      </c>
      <c r="S80" s="5"/>
      <c r="T80" s="3">
        <v>0</v>
      </c>
      <c r="U80" s="3">
        <v>0</v>
      </c>
      <c r="V80" s="3">
        <v>0</v>
      </c>
      <c r="W80" s="3">
        <v>0</v>
      </c>
    </row>
    <row r="81" spans="1:29">
      <c r="A81" t="s">
        <v>11</v>
      </c>
      <c r="B81" t="s">
        <v>105</v>
      </c>
      <c r="E81" s="3">
        <v>5159.9996924400302</v>
      </c>
      <c r="F81" s="3">
        <v>5808.1996538043004</v>
      </c>
      <c r="G81" s="3">
        <v>4560.9997281432197</v>
      </c>
      <c r="H81" s="3">
        <v>4885.3997088074702</v>
      </c>
      <c r="I81" s="5"/>
      <c r="J81" s="3">
        <v>21207.6673323953</v>
      </c>
      <c r="K81" s="3">
        <v>23232.800346195701</v>
      </c>
      <c r="L81" s="3">
        <v>18244.000271856799</v>
      </c>
      <c r="M81" s="3">
        <v>19541.600291192499</v>
      </c>
      <c r="N81" s="5"/>
      <c r="O81" s="3">
        <v>3023.7598197698599</v>
      </c>
      <c r="P81" s="3">
        <v>3403.6049971293201</v>
      </c>
      <c r="Q81" s="3">
        <v>2672.74584069192</v>
      </c>
      <c r="R81" s="3">
        <v>2862.8442293611802</v>
      </c>
      <c r="S81" s="5"/>
      <c r="T81" s="3">
        <v>12427.693056783601</v>
      </c>
      <c r="U81" s="3">
        <v>13614.4210028707</v>
      </c>
      <c r="V81" s="3">
        <v>10690.9841593081</v>
      </c>
      <c r="W81" s="3">
        <v>11451.377770638799</v>
      </c>
    </row>
    <row r="82" spans="1:29">
      <c r="A82" t="s">
        <v>31</v>
      </c>
      <c r="B82" t="s">
        <v>105</v>
      </c>
      <c r="E82" s="3">
        <v>3828</v>
      </c>
      <c r="F82" s="3">
        <v>4305</v>
      </c>
      <c r="G82" s="3">
        <v>4634</v>
      </c>
      <c r="H82" s="3">
        <v>4778</v>
      </c>
      <c r="I82" s="5"/>
      <c r="J82" s="3">
        <v>63333.207016525601</v>
      </c>
      <c r="K82" s="3">
        <v>54861.571831924099</v>
      </c>
      <c r="L82" s="3">
        <v>59948.843973763796</v>
      </c>
      <c r="M82" s="3">
        <v>63442.137112164899</v>
      </c>
      <c r="N82" s="5"/>
      <c r="O82" s="3">
        <v>2243.2080000000001</v>
      </c>
      <c r="P82" s="3">
        <v>2522.73</v>
      </c>
      <c r="Q82" s="3">
        <v>2715.5239999999999</v>
      </c>
      <c r="R82" s="3">
        <v>2799.9079999999999</v>
      </c>
      <c r="S82" s="5"/>
      <c r="T82" s="3">
        <v>12919.974231371199</v>
      </c>
      <c r="U82" s="3">
        <v>11191.760653712499</v>
      </c>
      <c r="V82" s="3">
        <v>12229.5641706478</v>
      </c>
      <c r="W82" s="3">
        <v>12942.195970881599</v>
      </c>
    </row>
    <row r="83" spans="1:29">
      <c r="A83" t="s">
        <v>32</v>
      </c>
      <c r="B83" t="s">
        <v>105</v>
      </c>
      <c r="E83" s="3">
        <v>3629.9997836351399</v>
      </c>
      <c r="F83" s="3">
        <v>7088.3995774984396</v>
      </c>
      <c r="G83" s="3">
        <v>5001.5997018814096</v>
      </c>
      <c r="H83" s="3">
        <v>4974.1997035145796</v>
      </c>
      <c r="I83" s="5"/>
      <c r="J83" s="3">
        <v>14737.3332691055</v>
      </c>
      <c r="K83" s="3">
        <v>30889.320785671302</v>
      </c>
      <c r="L83" s="3">
        <v>20357.794956699101</v>
      </c>
      <c r="M83" s="3">
        <v>19822.451311107801</v>
      </c>
      <c r="N83" s="5"/>
      <c r="O83" s="3">
        <v>2127.1798732101902</v>
      </c>
      <c r="P83" s="3">
        <v>4153.8021524140804</v>
      </c>
      <c r="Q83" s="3">
        <v>2930.9374253025098</v>
      </c>
      <c r="R83" s="3">
        <v>2914.8810262595398</v>
      </c>
      <c r="S83" s="5"/>
      <c r="T83" s="3">
        <v>8636.0772956958008</v>
      </c>
      <c r="U83" s="3">
        <v>18101.141980403401</v>
      </c>
      <c r="V83" s="3">
        <v>11929.667844625699</v>
      </c>
      <c r="W83" s="3">
        <v>11615.956468309099</v>
      </c>
    </row>
    <row r="84" spans="1:29">
      <c r="A84" t="s">
        <v>34</v>
      </c>
      <c r="B84" t="s">
        <v>105</v>
      </c>
      <c r="E84" s="3">
        <v>8435</v>
      </c>
      <c r="F84" s="3">
        <v>8340</v>
      </c>
      <c r="G84" s="3">
        <v>8348</v>
      </c>
      <c r="H84" s="3">
        <v>12956</v>
      </c>
      <c r="I84" s="5"/>
      <c r="J84" s="3">
        <v>30192.405088410502</v>
      </c>
      <c r="K84" s="3">
        <v>22643.0137937953</v>
      </c>
      <c r="L84" s="3">
        <v>28998.965056718102</v>
      </c>
      <c r="M84" s="3">
        <v>21079.480969951099</v>
      </c>
      <c r="N84" s="5"/>
      <c r="O84" s="3">
        <v>4942.91</v>
      </c>
      <c r="P84" s="3">
        <v>4887.24</v>
      </c>
      <c r="Q84" s="3">
        <v>4891.9279999999999</v>
      </c>
      <c r="R84" s="3">
        <v>7592.2160000000003</v>
      </c>
      <c r="S84" s="5"/>
      <c r="T84" s="3">
        <v>6159.2506380357299</v>
      </c>
      <c r="U84" s="3">
        <v>4619.1748139342499</v>
      </c>
      <c r="V84" s="3">
        <v>5915.7888715704803</v>
      </c>
      <c r="W84" s="3">
        <v>4300.2141178700203</v>
      </c>
    </row>
    <row r="85" spans="1:29">
      <c r="A85" t="s">
        <v>172</v>
      </c>
      <c r="B85" t="s">
        <v>105</v>
      </c>
      <c r="E85" s="3">
        <v>33977.01</v>
      </c>
      <c r="F85" s="3">
        <v>31921.01</v>
      </c>
      <c r="G85" s="3">
        <v>41953</v>
      </c>
      <c r="H85" s="3">
        <v>41893</v>
      </c>
      <c r="I85" s="5"/>
      <c r="J85" s="3">
        <v>36740.811262909403</v>
      </c>
      <c r="K85" s="3">
        <v>35080.304356603898</v>
      </c>
      <c r="L85" s="3">
        <v>42695.170977558701</v>
      </c>
      <c r="M85" s="3">
        <v>23065.3853081782</v>
      </c>
      <c r="N85" s="5"/>
      <c r="O85" s="3">
        <v>19910.527859999998</v>
      </c>
      <c r="P85" s="3">
        <v>18705.711859999999</v>
      </c>
      <c r="Q85" s="3">
        <v>24584.457999999999</v>
      </c>
      <c r="R85" s="3">
        <v>24549.297999999999</v>
      </c>
      <c r="S85" s="5"/>
      <c r="T85" s="3">
        <v>7495.1254976335103</v>
      </c>
      <c r="U85" s="3">
        <v>7156.3820887472002</v>
      </c>
      <c r="V85" s="3">
        <v>8709.8148794219796</v>
      </c>
      <c r="W85" s="3">
        <v>4705.3386028683599</v>
      </c>
    </row>
    <row r="86" spans="1:29">
      <c r="A86" t="s">
        <v>173</v>
      </c>
      <c r="B86" t="s">
        <v>105</v>
      </c>
      <c r="E86" s="3">
        <v>8685</v>
      </c>
      <c r="F86" s="3">
        <v>8652</v>
      </c>
      <c r="G86" s="3">
        <v>9741</v>
      </c>
      <c r="H86" s="3">
        <v>10976</v>
      </c>
      <c r="I86" s="5"/>
      <c r="J86" s="3">
        <v>0</v>
      </c>
      <c r="K86" s="3">
        <v>0</v>
      </c>
      <c r="L86" s="3">
        <v>0</v>
      </c>
      <c r="M86" s="3">
        <v>0</v>
      </c>
      <c r="N86" s="5"/>
      <c r="O86" s="3">
        <v>5089.41</v>
      </c>
      <c r="P86" s="3">
        <v>5070.0720000000001</v>
      </c>
      <c r="Q86" s="3">
        <v>5708.2259999999997</v>
      </c>
      <c r="R86" s="3">
        <v>6431.9359999999997</v>
      </c>
      <c r="S86" s="5"/>
      <c r="T86" s="3">
        <v>0</v>
      </c>
      <c r="U86" s="3">
        <v>0</v>
      </c>
      <c r="V86" s="3">
        <v>0</v>
      </c>
      <c r="W86" s="3">
        <v>0</v>
      </c>
    </row>
    <row r="87" spans="1:29">
      <c r="A87" t="s">
        <v>39</v>
      </c>
      <c r="B87" t="s">
        <v>105</v>
      </c>
      <c r="E87" s="3">
        <v>47125.02</v>
      </c>
      <c r="F87" s="3">
        <v>44090.99</v>
      </c>
      <c r="G87" s="3">
        <v>45920.98</v>
      </c>
      <c r="H87" s="3">
        <v>38241</v>
      </c>
      <c r="I87" s="5"/>
      <c r="J87" s="3">
        <v>121954.722540344</v>
      </c>
      <c r="K87" s="3">
        <v>115662.998257696</v>
      </c>
      <c r="L87" s="3">
        <v>115316.32982807299</v>
      </c>
      <c r="M87" s="3">
        <v>0</v>
      </c>
      <c r="N87" s="5"/>
      <c r="O87" s="3">
        <v>27615.261719999999</v>
      </c>
      <c r="P87" s="3">
        <v>25837.32014</v>
      </c>
      <c r="Q87" s="3">
        <v>26909.69428</v>
      </c>
      <c r="R87" s="3">
        <v>22409.225999999999</v>
      </c>
      <c r="S87" s="5"/>
      <c r="T87" s="3">
        <v>24878.763398230101</v>
      </c>
      <c r="U87" s="3">
        <v>23595.2516445701</v>
      </c>
      <c r="V87" s="3">
        <v>23524.531284926801</v>
      </c>
      <c r="W87" s="3">
        <v>0</v>
      </c>
    </row>
    <row r="88" spans="1:29">
      <c r="A88" t="s">
        <v>45</v>
      </c>
      <c r="B88" t="s">
        <v>105</v>
      </c>
      <c r="E88" s="3">
        <v>917.99</v>
      </c>
      <c r="F88" s="3">
        <v>1204.99</v>
      </c>
      <c r="G88" s="3">
        <v>1177.99</v>
      </c>
      <c r="H88" s="3">
        <v>815</v>
      </c>
      <c r="I88" s="5"/>
      <c r="J88" s="3">
        <v>39660.1816456085</v>
      </c>
      <c r="K88" s="3">
        <v>40719.581727938297</v>
      </c>
      <c r="L88" s="3">
        <v>49710.603870192499</v>
      </c>
      <c r="M88" s="3">
        <v>23737.635080876302</v>
      </c>
      <c r="N88" s="5"/>
      <c r="O88" s="3">
        <v>537.94213999999999</v>
      </c>
      <c r="P88" s="3">
        <v>706.12414000000001</v>
      </c>
      <c r="Q88" s="3">
        <v>690.30214000000001</v>
      </c>
      <c r="R88" s="3">
        <v>477.59</v>
      </c>
      <c r="S88" s="5"/>
      <c r="T88" s="3">
        <v>10549.6083177319</v>
      </c>
      <c r="U88" s="3">
        <v>10831.408739631601</v>
      </c>
      <c r="V88" s="3">
        <v>13223.020629471201</v>
      </c>
      <c r="W88" s="3">
        <v>6314.2109315130901</v>
      </c>
    </row>
    <row r="89" spans="1:29">
      <c r="A89" t="s">
        <v>176</v>
      </c>
      <c r="B89" t="s">
        <v>105</v>
      </c>
      <c r="E89" s="3">
        <v>28772</v>
      </c>
      <c r="F89" s="3">
        <v>18101</v>
      </c>
      <c r="G89" s="3">
        <v>29999</v>
      </c>
      <c r="H89" s="3">
        <v>25812</v>
      </c>
      <c r="I89" s="5"/>
      <c r="J89" s="3">
        <v>0</v>
      </c>
      <c r="K89" s="3">
        <v>0</v>
      </c>
      <c r="L89" s="3">
        <v>0</v>
      </c>
      <c r="M89" s="3">
        <v>0</v>
      </c>
      <c r="N89" s="5"/>
      <c r="O89" s="3">
        <v>16860.392</v>
      </c>
      <c r="P89" s="3">
        <v>10607.186</v>
      </c>
      <c r="Q89" s="3">
        <v>17579.414000000001</v>
      </c>
      <c r="R89" s="3">
        <v>15125.832</v>
      </c>
      <c r="S89" s="5"/>
      <c r="T89" s="3">
        <v>0</v>
      </c>
      <c r="U89" s="3">
        <v>0</v>
      </c>
      <c r="V89" s="3">
        <v>0</v>
      </c>
      <c r="W89" s="3">
        <v>0</v>
      </c>
    </row>
    <row r="90" spans="1:29">
      <c r="A90" t="s">
        <v>50</v>
      </c>
      <c r="B90" t="s">
        <v>105</v>
      </c>
      <c r="E90" s="3">
        <v>22415.99</v>
      </c>
      <c r="F90" s="3">
        <v>21870</v>
      </c>
      <c r="G90" s="3">
        <v>71185.990000000005</v>
      </c>
      <c r="H90" s="3">
        <v>71638</v>
      </c>
      <c r="I90" s="5"/>
      <c r="J90" s="3">
        <v>171360.85576223701</v>
      </c>
      <c r="K90" s="3">
        <v>176789.221212826</v>
      </c>
      <c r="L90" s="3">
        <v>190459.39719216799</v>
      </c>
      <c r="M90" s="3">
        <v>131739.44313607199</v>
      </c>
      <c r="N90" s="5"/>
      <c r="O90" s="3">
        <v>13135.770140000001</v>
      </c>
      <c r="P90" s="3">
        <v>12815.82</v>
      </c>
      <c r="Q90" s="3">
        <v>41714.990140000002</v>
      </c>
      <c r="R90" s="3">
        <v>41979.868000000002</v>
      </c>
      <c r="S90" s="5"/>
      <c r="T90" s="3">
        <v>21591.467826041899</v>
      </c>
      <c r="U90" s="3">
        <v>22275.4418728161</v>
      </c>
      <c r="V90" s="3">
        <v>23997.884046213199</v>
      </c>
      <c r="W90" s="3">
        <v>16599.169835145101</v>
      </c>
    </row>
    <row r="91" spans="1:29" ht="15">
      <c r="A91" s="78" t="s">
        <v>56</v>
      </c>
      <c r="B91" s="78" t="s">
        <v>105</v>
      </c>
      <c r="C91" s="6"/>
      <c r="D91" s="90"/>
      <c r="E91" s="104">
        <v>37860</v>
      </c>
      <c r="F91" s="104">
        <v>37243</v>
      </c>
      <c r="G91" s="105">
        <v>41870</v>
      </c>
      <c r="H91" s="105">
        <v>41748</v>
      </c>
      <c r="I91" s="78"/>
      <c r="J91" s="77">
        <v>167882.94959525499</v>
      </c>
      <c r="K91" s="77">
        <v>150957.87151053399</v>
      </c>
      <c r="L91" s="77">
        <v>176024.23387159899</v>
      </c>
      <c r="M91" s="77">
        <v>109043.74149827501</v>
      </c>
      <c r="N91" s="79"/>
      <c r="O91" s="77">
        <f>0.586*E91</f>
        <v>22185.96</v>
      </c>
      <c r="P91" s="77">
        <f>0.586*F91</f>
        <v>21824.397999999997</v>
      </c>
      <c r="Q91" s="77">
        <f>0.586*G91</f>
        <v>24535.82</v>
      </c>
      <c r="R91" s="77">
        <f>0.586*H91</f>
        <v>24464.327999999998</v>
      </c>
      <c r="S91" s="79"/>
      <c r="T91" s="77">
        <v>34248.121717432099</v>
      </c>
      <c r="U91" s="77">
        <v>30795.405788149001</v>
      </c>
      <c r="V91" s="77">
        <v>35908.943709806103</v>
      </c>
      <c r="W91" s="77">
        <v>22244.9232656481</v>
      </c>
      <c r="X91" s="79"/>
      <c r="Y91" s="7"/>
      <c r="Z91" s="97"/>
      <c r="AA91" s="97"/>
      <c r="AB91" s="97"/>
      <c r="AC91" s="97"/>
    </row>
    <row r="92" spans="1:29">
      <c r="A92" t="s">
        <v>59</v>
      </c>
      <c r="B92" t="s">
        <v>105</v>
      </c>
      <c r="E92" s="3">
        <v>26040.98</v>
      </c>
      <c r="F92" s="3">
        <v>34238.019999999997</v>
      </c>
      <c r="G92" s="3">
        <v>41658</v>
      </c>
      <c r="H92" s="3">
        <v>29986</v>
      </c>
      <c r="I92" s="5"/>
      <c r="J92" s="3">
        <v>40357.850174651299</v>
      </c>
      <c r="K92" s="3">
        <v>37774.069504426297</v>
      </c>
      <c r="L92" s="3">
        <v>44420.395370242899</v>
      </c>
      <c r="M92" s="3">
        <v>40309.552863895602</v>
      </c>
      <c r="N92" s="5"/>
      <c r="O92" s="3">
        <v>15260.014279999999</v>
      </c>
      <c r="P92" s="3">
        <v>20063.479719999999</v>
      </c>
      <c r="Q92" s="3">
        <v>24411.588</v>
      </c>
      <c r="R92" s="3">
        <v>17571.795999999998</v>
      </c>
      <c r="S92" s="5"/>
      <c r="T92" s="3">
        <v>8233.0014356288702</v>
      </c>
      <c r="U92" s="3">
        <v>7705.9101789029701</v>
      </c>
      <c r="V92" s="3">
        <v>9061.7606555295497</v>
      </c>
      <c r="W92" s="3">
        <v>8223.1487842347105</v>
      </c>
    </row>
    <row r="93" spans="1:29">
      <c r="A93" t="s">
        <v>64</v>
      </c>
      <c r="B93" t="s">
        <v>105</v>
      </c>
      <c r="E93" s="3">
        <v>40750</v>
      </c>
      <c r="F93" s="3">
        <v>40563</v>
      </c>
      <c r="G93" s="3">
        <v>27043</v>
      </c>
      <c r="H93" s="3">
        <v>14762</v>
      </c>
      <c r="I93" s="5"/>
      <c r="J93" s="3">
        <v>107371.61448783</v>
      </c>
      <c r="K93" s="3">
        <v>77835.581177729095</v>
      </c>
      <c r="L93" s="3">
        <v>60520.321676278902</v>
      </c>
      <c r="M93" s="3">
        <v>17717.602446202101</v>
      </c>
      <c r="N93" s="5"/>
      <c r="O93" s="3">
        <v>23879.5</v>
      </c>
      <c r="P93" s="3">
        <v>23769.918000000001</v>
      </c>
      <c r="Q93" s="3">
        <v>15847.198</v>
      </c>
      <c r="R93" s="3">
        <v>8650.5319999999992</v>
      </c>
      <c r="S93" s="5"/>
      <c r="T93" s="3">
        <v>28560.849453762799</v>
      </c>
      <c r="U93" s="3">
        <v>20704.264593275901</v>
      </c>
      <c r="V93" s="3">
        <v>16098.4055658902</v>
      </c>
      <c r="W93" s="3">
        <v>4712.8822506897604</v>
      </c>
    </row>
    <row r="94" spans="1:29">
      <c r="A94" t="s">
        <v>72</v>
      </c>
      <c r="B94" t="s">
        <v>105</v>
      </c>
      <c r="E94" s="3">
        <v>4653</v>
      </c>
      <c r="F94" s="3">
        <v>4479.99</v>
      </c>
      <c r="G94" s="3">
        <v>4183</v>
      </c>
      <c r="H94" s="3">
        <v>5400</v>
      </c>
      <c r="I94" s="5"/>
      <c r="J94" s="3">
        <v>20955.7333316529</v>
      </c>
      <c r="K94" s="3">
        <v>20491.961894414599</v>
      </c>
      <c r="L94" s="3">
        <v>32370.453245503501</v>
      </c>
      <c r="M94" s="3">
        <v>27748.578014608898</v>
      </c>
      <c r="N94" s="5"/>
      <c r="O94" s="3">
        <v>2726.6579999999999</v>
      </c>
      <c r="P94" s="3">
        <v>2625.27414</v>
      </c>
      <c r="Q94" s="3">
        <v>2451.2379999999998</v>
      </c>
      <c r="R94" s="3">
        <v>3164.4</v>
      </c>
      <c r="S94" s="5"/>
      <c r="T94" s="3">
        <v>4274.9695996572</v>
      </c>
      <c r="U94" s="3">
        <v>4180.3602264605797</v>
      </c>
      <c r="V94" s="3">
        <v>6603.5724620827104</v>
      </c>
      <c r="W94" s="3">
        <v>5660.7099149802098</v>
      </c>
    </row>
    <row r="95" spans="1:29">
      <c r="A95" t="s">
        <v>74</v>
      </c>
      <c r="B95" t="s">
        <v>105</v>
      </c>
      <c r="E95" s="3">
        <v>7066</v>
      </c>
      <c r="F95" s="3">
        <v>6749.99</v>
      </c>
      <c r="G95" s="3">
        <v>8273.99</v>
      </c>
      <c r="H95" s="3">
        <v>10624</v>
      </c>
      <c r="I95" s="5"/>
      <c r="J95" s="3">
        <v>87596.276192991601</v>
      </c>
      <c r="K95" s="3">
        <v>64930.0588761572</v>
      </c>
      <c r="L95" s="3">
        <v>94474.144004008398</v>
      </c>
      <c r="M95" s="3">
        <v>63317.639823562196</v>
      </c>
      <c r="N95" s="5"/>
      <c r="O95" s="3">
        <v>4140.6760000000004</v>
      </c>
      <c r="P95" s="3">
        <v>3955.4941399999998</v>
      </c>
      <c r="Q95" s="3">
        <v>4848.5581400000001</v>
      </c>
      <c r="R95" s="3">
        <v>6225.6639999999998</v>
      </c>
      <c r="S95" s="5"/>
      <c r="T95" s="3">
        <v>17869.640343370302</v>
      </c>
      <c r="U95" s="3">
        <v>13245.732010736099</v>
      </c>
      <c r="V95" s="3">
        <v>19272.7253768177</v>
      </c>
      <c r="W95" s="3">
        <v>12916.798524006699</v>
      </c>
    </row>
    <row r="96" spans="1:29">
      <c r="A96" t="s">
        <v>75</v>
      </c>
      <c r="B96" t="s">
        <v>105</v>
      </c>
      <c r="E96" s="3">
        <v>3995.7977618318801</v>
      </c>
      <c r="F96" s="3">
        <v>4671.3977215629802</v>
      </c>
      <c r="G96" s="3">
        <v>5389.60367875457</v>
      </c>
      <c r="H96" s="3">
        <v>4184.3997505903199</v>
      </c>
      <c r="I96" s="5"/>
      <c r="J96" s="3">
        <v>16005.2581914858</v>
      </c>
      <c r="K96" s="3">
        <v>18856.384175650801</v>
      </c>
      <c r="L96" s="3">
        <v>21710.234743550001</v>
      </c>
      <c r="M96" s="3">
        <v>16717.5296716511</v>
      </c>
      <c r="N96" s="5"/>
      <c r="O96" s="3">
        <v>2341.5374884334801</v>
      </c>
      <c r="P96" s="3">
        <v>2737.4390648359099</v>
      </c>
      <c r="Q96" s="3">
        <v>3158.3077557501801</v>
      </c>
      <c r="R96" s="3">
        <v>2452.0582538459298</v>
      </c>
      <c r="S96" s="5"/>
      <c r="T96" s="3">
        <v>9379.0813002106697</v>
      </c>
      <c r="U96" s="3">
        <v>11049.8411269314</v>
      </c>
      <c r="V96" s="3">
        <v>12722.1975597203</v>
      </c>
      <c r="W96" s="3">
        <v>9796.4723875875698</v>
      </c>
    </row>
    <row r="97" spans="1:23">
      <c r="A97" t="s">
        <v>183</v>
      </c>
      <c r="B97" t="s">
        <v>105</v>
      </c>
      <c r="E97" s="3">
        <v>58393</v>
      </c>
      <c r="F97" s="3">
        <v>50572</v>
      </c>
      <c r="G97" s="3">
        <v>55096</v>
      </c>
      <c r="H97" s="3">
        <v>49516</v>
      </c>
      <c r="I97" s="5"/>
      <c r="J97" s="3">
        <v>0</v>
      </c>
      <c r="K97" s="3">
        <v>0</v>
      </c>
      <c r="L97" s="3">
        <v>0</v>
      </c>
      <c r="M97" s="3">
        <v>0</v>
      </c>
      <c r="N97" s="5"/>
      <c r="O97" s="3">
        <v>34218.298000000003</v>
      </c>
      <c r="P97" s="3">
        <v>29635.191999999999</v>
      </c>
      <c r="Q97" s="3">
        <v>32286.256000000001</v>
      </c>
      <c r="R97" s="3">
        <v>29016.376</v>
      </c>
      <c r="S97" s="5"/>
      <c r="T97" s="3">
        <v>0</v>
      </c>
      <c r="U97" s="3">
        <v>0</v>
      </c>
      <c r="V97" s="3">
        <v>0</v>
      </c>
      <c r="W97" s="3">
        <v>0</v>
      </c>
    </row>
    <row r="98" spans="1:23">
      <c r="A98" t="s">
        <v>78</v>
      </c>
      <c r="B98" t="s">
        <v>105</v>
      </c>
      <c r="E98" s="3">
        <v>4808</v>
      </c>
      <c r="F98" s="3">
        <v>4570.01</v>
      </c>
      <c r="G98" s="3">
        <v>5779.98</v>
      </c>
      <c r="H98" s="3">
        <v>9738</v>
      </c>
      <c r="I98" s="5"/>
      <c r="J98" s="3">
        <v>103683.61056435401</v>
      </c>
      <c r="K98" s="3">
        <v>95951.554641064198</v>
      </c>
      <c r="L98" s="3">
        <v>122765.539449266</v>
      </c>
      <c r="M98" s="3">
        <v>76639.178718537994</v>
      </c>
      <c r="N98" s="5"/>
      <c r="O98" s="3">
        <v>2817.4879999999998</v>
      </c>
      <c r="P98" s="3">
        <v>2678.0258600000002</v>
      </c>
      <c r="Q98" s="3">
        <v>3387.06828</v>
      </c>
      <c r="R98" s="3">
        <v>5706.4679999999998</v>
      </c>
      <c r="S98" s="5"/>
      <c r="T98" s="3">
        <v>60758.595790711697</v>
      </c>
      <c r="U98" s="3">
        <v>56227.6110196636</v>
      </c>
      <c r="V98" s="3">
        <v>71940.606117269796</v>
      </c>
      <c r="W98" s="3">
        <v>44910.558729063298</v>
      </c>
    </row>
    <row r="99" spans="1:23">
      <c r="A99" t="s">
        <v>81</v>
      </c>
      <c r="B99" t="s">
        <v>105</v>
      </c>
      <c r="E99" s="3">
        <v>3344.98</v>
      </c>
      <c r="F99" s="3">
        <v>4255.0200000000004</v>
      </c>
      <c r="G99" s="3">
        <v>3891</v>
      </c>
      <c r="H99" s="3">
        <v>3255</v>
      </c>
      <c r="I99" s="5"/>
      <c r="J99" s="3">
        <v>19939.074515748602</v>
      </c>
      <c r="K99" s="3">
        <v>19464.079724478601</v>
      </c>
      <c r="L99" s="3">
        <v>18493.9026777279</v>
      </c>
      <c r="M99" s="3">
        <v>19105.7800743076</v>
      </c>
      <c r="N99" s="5"/>
      <c r="O99" s="3">
        <v>1960.1582800000001</v>
      </c>
      <c r="P99" s="3">
        <v>2493.4417199999998</v>
      </c>
      <c r="Q99" s="3">
        <v>2280.1260000000002</v>
      </c>
      <c r="R99" s="3">
        <v>1907.43</v>
      </c>
      <c r="S99" s="5"/>
      <c r="T99" s="3">
        <v>4067.5712012127201</v>
      </c>
      <c r="U99" s="3">
        <v>3970.67226379364</v>
      </c>
      <c r="V99" s="3">
        <v>3772.7561462565</v>
      </c>
      <c r="W99" s="3">
        <v>3897.57913515874</v>
      </c>
    </row>
    <row r="100" spans="1:23">
      <c r="A100" t="s">
        <v>82</v>
      </c>
      <c r="B100" t="s">
        <v>105</v>
      </c>
      <c r="E100" s="3">
        <v>2974.01</v>
      </c>
      <c r="F100" s="3">
        <v>3382.99</v>
      </c>
      <c r="G100" s="3">
        <v>3407</v>
      </c>
      <c r="H100" s="3">
        <v>3264</v>
      </c>
      <c r="I100" s="5"/>
      <c r="J100" s="3">
        <v>50764.1096815001</v>
      </c>
      <c r="K100" s="3">
        <v>48992.390129781699</v>
      </c>
      <c r="L100" s="3">
        <v>51764.9501864466</v>
      </c>
      <c r="M100" s="3">
        <v>49618.803635364398</v>
      </c>
      <c r="N100" s="5"/>
      <c r="O100" s="3">
        <v>1742.7698600000001</v>
      </c>
      <c r="P100" s="3">
        <v>1982.4321399999999</v>
      </c>
      <c r="Q100" s="3">
        <v>1996.502</v>
      </c>
      <c r="R100" s="3">
        <v>1912.704</v>
      </c>
      <c r="S100" s="5"/>
      <c r="T100" s="3">
        <v>10355.878375026001</v>
      </c>
      <c r="U100" s="3">
        <v>9994.4475864754804</v>
      </c>
      <c r="V100" s="3">
        <v>10560.0498380351</v>
      </c>
      <c r="W100" s="3">
        <v>10122.235941614301</v>
      </c>
    </row>
    <row r="101" spans="1:23">
      <c r="A101" t="s">
        <v>87</v>
      </c>
      <c r="B101" t="s">
        <v>105</v>
      </c>
      <c r="E101" s="3">
        <v>2042.40187826335</v>
      </c>
      <c r="F101" s="3">
        <v>1653.5999014377601</v>
      </c>
      <c r="G101" s="3">
        <v>2411.5978562575601</v>
      </c>
      <c r="H101" s="3">
        <v>1784.39989364147</v>
      </c>
      <c r="I101" s="5"/>
      <c r="J101" s="3">
        <v>8589.5646298181891</v>
      </c>
      <c r="K101" s="3">
        <v>6873.0145941395003</v>
      </c>
      <c r="L101" s="3">
        <v>9860.6384660202602</v>
      </c>
      <c r="M101" s="3">
        <v>7135.7932127556896</v>
      </c>
      <c r="N101" s="5"/>
      <c r="O101" s="3">
        <v>1196.84750066233</v>
      </c>
      <c r="P101" s="3">
        <v>969.009542242527</v>
      </c>
      <c r="Q101" s="3">
        <v>1413.1963437669301</v>
      </c>
      <c r="R101" s="3">
        <v>1045.6583376739</v>
      </c>
      <c r="S101" s="5"/>
      <c r="T101" s="3">
        <v>5033.4848730734602</v>
      </c>
      <c r="U101" s="3">
        <v>4027.5865521657502</v>
      </c>
      <c r="V101" s="3">
        <v>5778.3341410878702</v>
      </c>
      <c r="W101" s="3">
        <v>4181.5748226748301</v>
      </c>
    </row>
    <row r="102" spans="1:23">
      <c r="A102" t="s">
        <v>94</v>
      </c>
      <c r="B102" t="s">
        <v>105</v>
      </c>
      <c r="E102" s="3">
        <v>83995</v>
      </c>
      <c r="F102" s="3">
        <v>79039.009999999995</v>
      </c>
      <c r="G102" s="3">
        <v>81600.990000000005</v>
      </c>
      <c r="H102" s="3">
        <v>73308</v>
      </c>
      <c r="I102" s="5"/>
      <c r="J102" s="3">
        <v>248999.19763494399</v>
      </c>
      <c r="K102" s="3">
        <v>190707.79599855299</v>
      </c>
      <c r="L102" s="3">
        <v>222255.526009847</v>
      </c>
      <c r="M102" s="3">
        <v>170777.68347252</v>
      </c>
      <c r="N102" s="5"/>
      <c r="O102" s="3">
        <v>49221.07</v>
      </c>
      <c r="P102" s="3">
        <v>46316.859859999997</v>
      </c>
      <c r="Q102" s="3">
        <v>47818.180139999997</v>
      </c>
      <c r="R102" s="3">
        <v>42958.487999999998</v>
      </c>
      <c r="S102" s="5"/>
      <c r="T102" s="3">
        <v>24882.006152153699</v>
      </c>
      <c r="U102" s="3">
        <v>19057.059614531601</v>
      </c>
      <c r="V102" s="3">
        <v>22209.562994797001</v>
      </c>
      <c r="W102" s="3">
        <v>17065.482182973399</v>
      </c>
    </row>
    <row r="103" spans="1:23">
      <c r="A103" t="s">
        <v>98</v>
      </c>
      <c r="B103" t="s">
        <v>105</v>
      </c>
      <c r="E103" s="3">
        <v>2706.4038386857501</v>
      </c>
      <c r="F103" s="3">
        <v>2716.1998381018602</v>
      </c>
      <c r="G103" s="3">
        <v>3059.6018176335101</v>
      </c>
      <c r="H103" s="3">
        <v>3453.9997941255601</v>
      </c>
      <c r="I103" s="5"/>
      <c r="J103" s="3">
        <v>10869.901029691</v>
      </c>
      <c r="K103" s="3">
        <v>10898.926493872499</v>
      </c>
      <c r="L103" s="3">
        <v>12266.6548852126</v>
      </c>
      <c r="M103" s="3">
        <v>13768.9550365874</v>
      </c>
      <c r="N103" s="5"/>
      <c r="O103" s="3">
        <v>1585.95264946985</v>
      </c>
      <c r="P103" s="3">
        <v>1591.6931051276899</v>
      </c>
      <c r="Q103" s="3">
        <v>1792.92666513324</v>
      </c>
      <c r="R103" s="3">
        <v>2024.04387935758</v>
      </c>
      <c r="S103" s="5"/>
      <c r="T103" s="3">
        <v>6369.7620033989197</v>
      </c>
      <c r="U103" s="3">
        <v>6386.7709254092997</v>
      </c>
      <c r="V103" s="3">
        <v>7188.2597627345503</v>
      </c>
      <c r="W103" s="3">
        <v>8068.6076514402002</v>
      </c>
    </row>
    <row r="104" spans="1:23" s="1" customFormat="1">
      <c r="A104" s="1" t="s">
        <v>191</v>
      </c>
      <c r="D104" s="93"/>
      <c r="E104" s="8">
        <f>SUM(E80:E103)</f>
        <v>444143.59295485617</v>
      </c>
      <c r="F104" s="8">
        <f t="shared" ref="F104:W104" si="3">SUM(F80:F103)</f>
        <v>429175.81669240538</v>
      </c>
      <c r="G104" s="8">
        <f t="shared" si="3"/>
        <v>510386.32278267026</v>
      </c>
      <c r="H104" s="8">
        <f t="shared" si="3"/>
        <v>471527.3988506794</v>
      </c>
      <c r="I104" s="85"/>
      <c r="J104" s="8">
        <f t="shared" si="3"/>
        <v>1382202.3239474583</v>
      </c>
      <c r="K104" s="8">
        <f t="shared" si="3"/>
        <v>1243612.5010334521</v>
      </c>
      <c r="L104" s="8">
        <f t="shared" si="3"/>
        <v>1392658.1007127329</v>
      </c>
      <c r="M104" s="8">
        <f t="shared" si="3"/>
        <v>914328.97167781077</v>
      </c>
      <c r="N104" s="85"/>
      <c r="O104" s="8">
        <f t="shared" si="3"/>
        <v>260268.14547154572</v>
      </c>
      <c r="P104" s="8">
        <f t="shared" si="3"/>
        <v>251497.0285817495</v>
      </c>
      <c r="Q104" s="8">
        <f t="shared" si="3"/>
        <v>299086.38515064475</v>
      </c>
      <c r="R104" s="8">
        <f t="shared" si="3"/>
        <v>276315.05572649807</v>
      </c>
      <c r="S104" s="85"/>
      <c r="T104" s="8">
        <f t="shared" si="3"/>
        <v>318690.92250716215</v>
      </c>
      <c r="U104" s="8">
        <f t="shared" si="3"/>
        <v>298730.64468318113</v>
      </c>
      <c r="V104" s="8">
        <f t="shared" si="3"/>
        <v>331338.43021621264</v>
      </c>
      <c r="W104" s="8">
        <f t="shared" si="3"/>
        <v>219729.43728729786</v>
      </c>
    </row>
    <row r="106" spans="1:23">
      <c r="A106" t="s">
        <v>1</v>
      </c>
      <c r="B106" t="s">
        <v>106</v>
      </c>
      <c r="E106" s="3">
        <v>301910</v>
      </c>
      <c r="F106" s="3">
        <v>293649.98</v>
      </c>
      <c r="G106" s="3">
        <v>260395</v>
      </c>
      <c r="H106" s="3">
        <v>246038</v>
      </c>
      <c r="I106" s="5"/>
      <c r="J106" s="3">
        <v>799049.78630003601</v>
      </c>
      <c r="K106" s="3">
        <v>782889.70474467997</v>
      </c>
      <c r="L106" s="3">
        <v>581644.29689707805</v>
      </c>
      <c r="M106" s="3">
        <v>810472.77556818805</v>
      </c>
      <c r="N106" s="5"/>
      <c r="O106" s="3">
        <v>176919.26</v>
      </c>
      <c r="P106" s="3">
        <v>172078.88828000001</v>
      </c>
      <c r="Q106" s="3">
        <v>152591.47</v>
      </c>
      <c r="R106" s="3">
        <v>144178.26800000001</v>
      </c>
      <c r="S106" s="5"/>
      <c r="T106" s="3">
        <v>100680.273073804</v>
      </c>
      <c r="U106" s="3">
        <v>98644.102797829604</v>
      </c>
      <c r="V106" s="3">
        <v>73287.181409031793</v>
      </c>
      <c r="W106" s="3">
        <v>102119.56972159199</v>
      </c>
    </row>
    <row r="107" spans="1:23">
      <c r="A107" t="s">
        <v>7</v>
      </c>
      <c r="B107" t="s">
        <v>106</v>
      </c>
      <c r="E107" s="3">
        <v>376826.02</v>
      </c>
      <c r="F107" s="3">
        <v>360157</v>
      </c>
      <c r="G107" s="3">
        <v>408181.99</v>
      </c>
      <c r="H107" s="3">
        <v>414898</v>
      </c>
      <c r="I107" s="5"/>
      <c r="J107" s="3">
        <v>1997646.4493412301</v>
      </c>
      <c r="K107" s="3">
        <v>1903278.2396170499</v>
      </c>
      <c r="L107" s="3">
        <v>2176868.07289141</v>
      </c>
      <c r="M107" s="3">
        <v>1649426.94749382</v>
      </c>
      <c r="N107" s="5"/>
      <c r="O107" s="3">
        <v>220820.04772</v>
      </c>
      <c r="P107" s="3">
        <v>211052.00200000001</v>
      </c>
      <c r="Q107" s="3">
        <v>239194.64614</v>
      </c>
      <c r="R107" s="3">
        <v>243130.228</v>
      </c>
      <c r="S107" s="5"/>
      <c r="T107" s="3">
        <v>251703.452616995</v>
      </c>
      <c r="U107" s="3">
        <v>239813.05819174901</v>
      </c>
      <c r="V107" s="3">
        <v>274285.37718431698</v>
      </c>
      <c r="W107" s="3">
        <v>207827.79538422101</v>
      </c>
    </row>
    <row r="108" spans="1:23">
      <c r="A108" t="s">
        <v>12</v>
      </c>
      <c r="B108" t="s">
        <v>106</v>
      </c>
      <c r="E108" s="3">
        <v>277985.01</v>
      </c>
      <c r="F108" s="3">
        <v>248245</v>
      </c>
      <c r="G108" s="3">
        <v>208327.99</v>
      </c>
      <c r="H108" s="3">
        <v>213895</v>
      </c>
      <c r="I108" s="5"/>
      <c r="J108" s="3">
        <v>863225.89517597097</v>
      </c>
      <c r="K108" s="3">
        <v>818646.974367377</v>
      </c>
      <c r="L108" s="3">
        <v>863453.67777631199</v>
      </c>
      <c r="M108" s="3">
        <v>757237.34118159697</v>
      </c>
      <c r="N108" s="5"/>
      <c r="O108" s="3">
        <v>162899.21586</v>
      </c>
      <c r="P108" s="3">
        <v>145471.57</v>
      </c>
      <c r="Q108" s="3">
        <v>122080.20213999999</v>
      </c>
      <c r="R108" s="3">
        <v>125342.47</v>
      </c>
      <c r="S108" s="5"/>
      <c r="T108" s="3">
        <v>176098.08261589799</v>
      </c>
      <c r="U108" s="3">
        <v>167003.982770945</v>
      </c>
      <c r="V108" s="3">
        <v>176144.55026636799</v>
      </c>
      <c r="W108" s="3">
        <v>154476.41760104601</v>
      </c>
    </row>
    <row r="109" spans="1:23">
      <c r="A109" t="s">
        <v>36</v>
      </c>
      <c r="B109" t="s">
        <v>106</v>
      </c>
      <c r="E109" s="3">
        <v>449541.01</v>
      </c>
      <c r="F109" s="3">
        <v>444050.98</v>
      </c>
      <c r="G109" s="3">
        <v>462159</v>
      </c>
      <c r="H109" s="3">
        <v>437832</v>
      </c>
      <c r="I109" s="5"/>
      <c r="J109" s="3">
        <v>2458529.1764114602</v>
      </c>
      <c r="K109" s="3">
        <v>2413853.6812963402</v>
      </c>
      <c r="L109" s="3">
        <v>2679523.3172993399</v>
      </c>
      <c r="M109" s="3">
        <v>2302337.8562058099</v>
      </c>
      <c r="N109" s="5"/>
      <c r="O109" s="3">
        <v>263431.03185999999</v>
      </c>
      <c r="P109" s="3">
        <v>260213.87427999999</v>
      </c>
      <c r="Q109" s="3">
        <v>270825.174</v>
      </c>
      <c r="R109" s="3">
        <v>256569.552</v>
      </c>
      <c r="S109" s="5"/>
      <c r="T109" s="3">
        <v>274003.21014285402</v>
      </c>
      <c r="U109" s="3">
        <v>255197.02292928199</v>
      </c>
      <c r="V109" s="3">
        <v>304765.37073673902</v>
      </c>
      <c r="W109" s="3">
        <v>296021.68425889302</v>
      </c>
    </row>
    <row r="110" spans="1:23">
      <c r="A110" t="s">
        <v>41</v>
      </c>
      <c r="B110" t="s">
        <v>106</v>
      </c>
      <c r="E110" s="3">
        <v>344894</v>
      </c>
      <c r="F110" s="3">
        <v>342989</v>
      </c>
      <c r="G110" s="3">
        <v>342989</v>
      </c>
      <c r="H110" s="3">
        <v>372443</v>
      </c>
      <c r="I110" s="5"/>
      <c r="J110" s="3">
        <v>1597203.8974784999</v>
      </c>
      <c r="K110" s="3">
        <v>1453527.6025680499</v>
      </c>
      <c r="L110" s="3">
        <v>1366243.8734388701</v>
      </c>
      <c r="M110" s="3">
        <v>1056631.8350144899</v>
      </c>
      <c r="N110" s="5"/>
      <c r="O110" s="3">
        <v>202107.88399999999</v>
      </c>
      <c r="P110" s="3">
        <v>200991.554</v>
      </c>
      <c r="Q110" s="3">
        <v>200991.554</v>
      </c>
      <c r="R110" s="3">
        <v>218251.598</v>
      </c>
      <c r="S110" s="5"/>
      <c r="T110" s="3">
        <v>325829.59508561401</v>
      </c>
      <c r="U110" s="3">
        <v>296519.630923883</v>
      </c>
      <c r="V110" s="3">
        <v>278713.75018153002</v>
      </c>
      <c r="W110" s="3">
        <v>215552.894342955</v>
      </c>
    </row>
    <row r="111" spans="1:23">
      <c r="A111" t="s">
        <v>42</v>
      </c>
      <c r="B111" t="s">
        <v>106</v>
      </c>
      <c r="E111" s="3">
        <v>15974.99</v>
      </c>
      <c r="F111" s="3">
        <v>17691</v>
      </c>
      <c r="G111" s="3">
        <v>17229</v>
      </c>
      <c r="H111" s="3">
        <v>19050</v>
      </c>
      <c r="I111" s="5"/>
      <c r="J111" s="3">
        <v>72664.469804484601</v>
      </c>
      <c r="K111" s="3">
        <v>70483.975693682005</v>
      </c>
      <c r="L111" s="3">
        <v>76714.565674709098</v>
      </c>
      <c r="M111" s="3">
        <v>63144.194011873202</v>
      </c>
      <c r="N111" s="5"/>
      <c r="O111" s="3">
        <v>9361.3441399999992</v>
      </c>
      <c r="P111" s="3">
        <v>10366.925999999999</v>
      </c>
      <c r="Q111" s="3">
        <v>10096.194</v>
      </c>
      <c r="R111" s="3">
        <v>11163.3</v>
      </c>
      <c r="S111" s="5"/>
      <c r="T111" s="3">
        <v>14823.5518401149</v>
      </c>
      <c r="U111" s="3">
        <v>14378.731041511101</v>
      </c>
      <c r="V111" s="3">
        <v>15649.771397640699</v>
      </c>
      <c r="W111" s="3">
        <v>12881.4155784221</v>
      </c>
    </row>
    <row r="112" spans="1:23">
      <c r="A112" t="s">
        <v>44</v>
      </c>
      <c r="B112" t="s">
        <v>106</v>
      </c>
      <c r="E112" s="3">
        <v>37079</v>
      </c>
      <c r="F112" s="3">
        <v>41661.019999999997</v>
      </c>
      <c r="G112" s="3">
        <v>42039.98</v>
      </c>
      <c r="H112" s="3">
        <v>45560</v>
      </c>
      <c r="I112" s="5"/>
      <c r="J112" s="3">
        <v>424794.88290413801</v>
      </c>
      <c r="K112" s="3">
        <v>377726.78643554403</v>
      </c>
      <c r="L112" s="3">
        <v>485896.698137392</v>
      </c>
      <c r="M112" s="3">
        <v>445918.34836357302</v>
      </c>
      <c r="N112" s="5"/>
      <c r="O112" s="3">
        <v>21728.294000000002</v>
      </c>
      <c r="P112" s="3">
        <v>24413.35772</v>
      </c>
      <c r="Q112" s="3">
        <v>24635.42828</v>
      </c>
      <c r="R112" s="3">
        <v>26698.16</v>
      </c>
      <c r="S112" s="5"/>
      <c r="T112" s="3">
        <v>112995.438852501</v>
      </c>
      <c r="U112" s="3">
        <v>100475.32519185499</v>
      </c>
      <c r="V112" s="3">
        <v>129248.521704546</v>
      </c>
      <c r="W112" s="3">
        <v>118614.28066470999</v>
      </c>
    </row>
    <row r="113" spans="1:25">
      <c r="A113" t="s">
        <v>57</v>
      </c>
      <c r="B113" t="s">
        <v>106</v>
      </c>
      <c r="E113" s="3">
        <v>292137</v>
      </c>
      <c r="F113" s="3">
        <v>273524</v>
      </c>
      <c r="G113" s="3">
        <v>274403.99</v>
      </c>
      <c r="H113" s="3">
        <v>398423</v>
      </c>
      <c r="I113" s="5"/>
      <c r="J113" s="3">
        <v>1393856.8456321501</v>
      </c>
      <c r="K113" s="3">
        <v>1300446.4649231301</v>
      </c>
      <c r="L113" s="3">
        <v>1486900.34754454</v>
      </c>
      <c r="M113" s="3">
        <v>1302356.8129312301</v>
      </c>
      <c r="N113" s="5"/>
      <c r="O113" s="3">
        <v>171192.28200000001</v>
      </c>
      <c r="P113" s="3">
        <v>160285.06400000001</v>
      </c>
      <c r="Q113" s="3">
        <v>160800.73814</v>
      </c>
      <c r="R113" s="3">
        <v>233475.878</v>
      </c>
      <c r="S113" s="5"/>
      <c r="T113" s="3">
        <v>143058.63943762999</v>
      </c>
      <c r="U113" s="3">
        <v>139246.79509195901</v>
      </c>
      <c r="V113" s="3">
        <v>156785.49365031399</v>
      </c>
      <c r="W113" s="3">
        <v>143931.89029747501</v>
      </c>
    </row>
    <row r="114" spans="1:25">
      <c r="A114" t="s">
        <v>58</v>
      </c>
      <c r="B114" t="s">
        <v>106</v>
      </c>
      <c r="E114" s="3">
        <v>256391</v>
      </c>
      <c r="F114" s="3">
        <v>262658</v>
      </c>
      <c r="G114" s="3">
        <v>251383</v>
      </c>
      <c r="H114" s="3">
        <v>226763</v>
      </c>
      <c r="I114" s="5"/>
      <c r="J114" s="3">
        <v>1650880.88430812</v>
      </c>
      <c r="K114" s="3">
        <v>1384490.77399528</v>
      </c>
      <c r="L114" s="3">
        <v>657677.07089697197</v>
      </c>
      <c r="M114" s="3">
        <v>662826.83460144803</v>
      </c>
      <c r="N114" s="5"/>
      <c r="O114" s="3">
        <v>150245.12599999999</v>
      </c>
      <c r="P114" s="3">
        <v>153917.58799999999</v>
      </c>
      <c r="Q114" s="3">
        <v>147310.43799999999</v>
      </c>
      <c r="R114" s="3">
        <v>132883.11799999999</v>
      </c>
      <c r="S114" s="5"/>
      <c r="T114" s="3">
        <v>336779.70039885701</v>
      </c>
      <c r="U114" s="3">
        <v>282436.11789503699</v>
      </c>
      <c r="V114" s="3">
        <v>134166.12246298199</v>
      </c>
      <c r="W114" s="3">
        <v>135216.674258696</v>
      </c>
    </row>
    <row r="115" spans="1:25">
      <c r="A115" t="s">
        <v>69</v>
      </c>
      <c r="B115" t="s">
        <v>106</v>
      </c>
      <c r="E115" s="3">
        <v>49216</v>
      </c>
      <c r="F115" s="3">
        <v>49216</v>
      </c>
      <c r="G115" s="3">
        <v>49216</v>
      </c>
      <c r="H115" s="3">
        <v>2500</v>
      </c>
      <c r="I115" s="5"/>
      <c r="J115" s="3">
        <v>243340.84132119501</v>
      </c>
      <c r="K115" s="3">
        <v>213149.707335777</v>
      </c>
      <c r="L115" s="3">
        <v>221999.562136956</v>
      </c>
      <c r="M115" s="3">
        <v>158390.727129812</v>
      </c>
      <c r="N115" s="5"/>
      <c r="O115" s="3">
        <v>28840.576000000001</v>
      </c>
      <c r="P115" s="3">
        <v>28840.576000000001</v>
      </c>
      <c r="Q115" s="3">
        <v>28840.576000000001</v>
      </c>
      <c r="R115" s="3">
        <v>0</v>
      </c>
      <c r="S115" s="5"/>
      <c r="T115" s="3">
        <v>49641.531629523801</v>
      </c>
      <c r="U115" s="3">
        <v>43482.540296498599</v>
      </c>
      <c r="V115" s="3">
        <v>45287.9106759391</v>
      </c>
      <c r="W115" s="3">
        <v>32311.708334481598</v>
      </c>
    </row>
    <row r="116" spans="1:25">
      <c r="A116" t="s">
        <v>70</v>
      </c>
      <c r="B116" t="s">
        <v>106</v>
      </c>
      <c r="E116" s="3">
        <v>8248</v>
      </c>
      <c r="F116" s="3">
        <v>7442</v>
      </c>
      <c r="G116" s="3">
        <v>7293</v>
      </c>
      <c r="H116" s="3">
        <v>9294</v>
      </c>
      <c r="I116" s="5"/>
      <c r="J116" s="3">
        <v>92835.444780258404</v>
      </c>
      <c r="K116" s="3">
        <v>75401.630279648802</v>
      </c>
      <c r="L116" s="3">
        <v>93162.5207208543</v>
      </c>
      <c r="M116" s="3">
        <v>70170.555392765498</v>
      </c>
      <c r="N116" s="5"/>
      <c r="O116" s="3">
        <v>4833.3280000000004</v>
      </c>
      <c r="P116" s="3">
        <v>4361.0119999999997</v>
      </c>
      <c r="Q116" s="3">
        <v>4273.6980000000003</v>
      </c>
      <c r="R116" s="3">
        <v>5446.2839999999997</v>
      </c>
      <c r="S116" s="5"/>
      <c r="T116" s="3">
        <v>18938.4307351727</v>
      </c>
      <c r="U116" s="3">
        <v>15381.932577048399</v>
      </c>
      <c r="V116" s="3">
        <v>19005.1542270543</v>
      </c>
      <c r="W116" s="3">
        <v>14314.7933001242</v>
      </c>
    </row>
    <row r="117" spans="1:25">
      <c r="A117" t="s">
        <v>71</v>
      </c>
      <c r="B117" t="s">
        <v>106</v>
      </c>
      <c r="E117" s="3">
        <v>66582.009999999995</v>
      </c>
      <c r="F117" s="3">
        <v>70627.009999999995</v>
      </c>
      <c r="G117" s="3">
        <v>70331</v>
      </c>
      <c r="H117" s="3">
        <v>73881</v>
      </c>
      <c r="I117" s="5"/>
      <c r="J117" s="3">
        <v>168049.22872287399</v>
      </c>
      <c r="K117" s="3">
        <v>148490.68188108</v>
      </c>
      <c r="L117" s="3">
        <v>200673.299118936</v>
      </c>
      <c r="M117" s="3">
        <v>214995.79058077</v>
      </c>
      <c r="N117" s="5"/>
      <c r="O117" s="3">
        <v>39017.057860000001</v>
      </c>
      <c r="P117" s="3">
        <v>41387.427860000003</v>
      </c>
      <c r="Q117" s="3">
        <v>41213.966</v>
      </c>
      <c r="R117" s="3">
        <v>43294.266000000003</v>
      </c>
      <c r="S117" s="5"/>
      <c r="T117" s="3">
        <v>34282.042659466199</v>
      </c>
      <c r="U117" s="3">
        <v>30292.099103740398</v>
      </c>
      <c r="V117" s="3">
        <v>40937.353020262897</v>
      </c>
      <c r="W117" s="3">
        <v>43859.141278477</v>
      </c>
    </row>
    <row r="118" spans="1:25">
      <c r="A118" t="s">
        <v>73</v>
      </c>
      <c r="B118" t="s">
        <v>106</v>
      </c>
      <c r="E118" s="3">
        <v>133456.01</v>
      </c>
      <c r="F118" s="3">
        <v>137731.01</v>
      </c>
      <c r="G118" s="3">
        <v>123528.01</v>
      </c>
      <c r="H118" s="3">
        <v>113241</v>
      </c>
      <c r="I118" s="5"/>
      <c r="J118" s="3">
        <v>415412.70959719998</v>
      </c>
      <c r="K118" s="3">
        <v>461349.344444127</v>
      </c>
      <c r="L118" s="3">
        <v>516175.82473469398</v>
      </c>
      <c r="M118" s="3">
        <v>276990.25373070099</v>
      </c>
      <c r="N118" s="5"/>
      <c r="O118" s="3">
        <v>78205.221860000005</v>
      </c>
      <c r="P118" s="3">
        <v>80710.371859999999</v>
      </c>
      <c r="Q118" s="3">
        <v>72387.413860000001</v>
      </c>
      <c r="R118" s="3">
        <v>66359.225999999995</v>
      </c>
      <c r="S118" s="5"/>
      <c r="T118" s="3">
        <v>52300.161280223001</v>
      </c>
      <c r="U118" s="3">
        <v>58083.5505595125</v>
      </c>
      <c r="V118" s="3">
        <v>64986.164984583702</v>
      </c>
      <c r="W118" s="3">
        <v>34872.873671131398</v>
      </c>
    </row>
    <row r="119" spans="1:25">
      <c r="A119" t="s">
        <v>77</v>
      </c>
      <c r="B119" t="s">
        <v>106</v>
      </c>
      <c r="E119" s="3">
        <v>271706.99</v>
      </c>
      <c r="F119" s="3">
        <v>277534.99</v>
      </c>
      <c r="G119" s="3">
        <v>253279</v>
      </c>
      <c r="H119" s="3">
        <v>236487</v>
      </c>
      <c r="I119" s="5"/>
      <c r="J119" s="3">
        <v>1183988.6162272701</v>
      </c>
      <c r="K119" s="3">
        <v>1094814.4674388401</v>
      </c>
      <c r="L119" s="3">
        <v>1204630.1788117299</v>
      </c>
      <c r="M119" s="3">
        <v>942410.19982248999</v>
      </c>
      <c r="N119" s="5"/>
      <c r="O119" s="3">
        <v>159220.29613999999</v>
      </c>
      <c r="P119" s="3">
        <v>162635.50414</v>
      </c>
      <c r="Q119" s="3">
        <v>148421.49400000001</v>
      </c>
      <c r="R119" s="3">
        <v>138581.38200000001</v>
      </c>
      <c r="S119" s="5"/>
      <c r="T119" s="3">
        <v>118313.68258558901</v>
      </c>
      <c r="U119" s="3">
        <v>109402.683113133</v>
      </c>
      <c r="V119" s="3">
        <v>120376.35383953201</v>
      </c>
      <c r="W119" s="3">
        <v>94173.220687297799</v>
      </c>
    </row>
    <row r="120" spans="1:25">
      <c r="A120" t="s">
        <v>80</v>
      </c>
      <c r="B120" t="s">
        <v>106</v>
      </c>
      <c r="E120" s="3">
        <v>163180.99</v>
      </c>
      <c r="F120" s="3">
        <v>144679</v>
      </c>
      <c r="G120" s="3">
        <v>148903.98000000001</v>
      </c>
      <c r="H120" s="3">
        <v>138936</v>
      </c>
      <c r="I120" s="5"/>
      <c r="J120" s="3">
        <v>868782.62434776302</v>
      </c>
      <c r="K120" s="3">
        <v>850528.41637884802</v>
      </c>
      <c r="L120" s="3">
        <v>909682.29042575299</v>
      </c>
      <c r="M120" s="3">
        <v>762285.16431722604</v>
      </c>
      <c r="N120" s="5"/>
      <c r="O120" s="3">
        <v>95624.060140000001</v>
      </c>
      <c r="P120" s="3">
        <v>84781.894</v>
      </c>
      <c r="Q120" s="3">
        <v>87257.732279999997</v>
      </c>
      <c r="R120" s="3">
        <v>81416.495999999999</v>
      </c>
      <c r="S120" s="5"/>
      <c r="T120" s="3">
        <v>177231.655366944</v>
      </c>
      <c r="U120" s="3">
        <v>173507.79694128499</v>
      </c>
      <c r="V120" s="3">
        <v>185575.18724685401</v>
      </c>
      <c r="W120" s="3">
        <v>155506.17352071399</v>
      </c>
    </row>
    <row r="121" spans="1:25">
      <c r="A121" t="s">
        <v>83</v>
      </c>
      <c r="B121" t="s">
        <v>106</v>
      </c>
      <c r="E121" s="3">
        <v>271918.99</v>
      </c>
      <c r="F121" s="3">
        <v>248028.99</v>
      </c>
      <c r="G121" s="3">
        <v>262576</v>
      </c>
      <c r="H121" s="3">
        <v>263509</v>
      </c>
      <c r="I121" s="5"/>
      <c r="J121" s="3">
        <v>1897132.23405112</v>
      </c>
      <c r="K121" s="3">
        <v>1211042.9706095301</v>
      </c>
      <c r="L121" s="3">
        <v>1317773.9485515601</v>
      </c>
      <c r="M121" s="3">
        <v>1141390.44019717</v>
      </c>
      <c r="N121" s="5"/>
      <c r="O121" s="3">
        <v>159344.52814000001</v>
      </c>
      <c r="P121" s="3">
        <v>145344.98814</v>
      </c>
      <c r="Q121" s="3">
        <v>153869.53599999999</v>
      </c>
      <c r="R121" s="3">
        <v>154416.274</v>
      </c>
      <c r="S121" s="5"/>
      <c r="T121" s="3">
        <v>189576.739071727</v>
      </c>
      <c r="U121" s="3">
        <v>121017.17166738299</v>
      </c>
      <c r="V121" s="3">
        <v>131682.590973966</v>
      </c>
      <c r="W121" s="3">
        <v>114056.92959955899</v>
      </c>
    </row>
    <row r="122" spans="1:25">
      <c r="A122" t="s">
        <v>88</v>
      </c>
      <c r="B122" t="s">
        <v>106</v>
      </c>
      <c r="E122" s="3">
        <v>61696.98</v>
      </c>
      <c r="F122" s="3">
        <v>61818.98</v>
      </c>
      <c r="G122" s="3">
        <v>56242.99</v>
      </c>
      <c r="H122" s="3">
        <v>58187</v>
      </c>
      <c r="I122" s="5"/>
      <c r="J122" s="3">
        <v>197939.09797737401</v>
      </c>
      <c r="K122" s="3">
        <v>194644.725727741</v>
      </c>
      <c r="L122" s="3">
        <v>238136.353234615</v>
      </c>
      <c r="M122" s="3">
        <v>186483.82412519699</v>
      </c>
      <c r="N122" s="5"/>
      <c r="O122" s="3">
        <v>36154.43028</v>
      </c>
      <c r="P122" s="3">
        <v>36225.922279999999</v>
      </c>
      <c r="Q122" s="3">
        <v>32958.392140000004</v>
      </c>
      <c r="R122" s="3">
        <v>34097.582000000002</v>
      </c>
      <c r="S122" s="5"/>
      <c r="T122" s="3">
        <v>40379.5759873844</v>
      </c>
      <c r="U122" s="3">
        <v>39707.524048459098</v>
      </c>
      <c r="V122" s="3">
        <v>48579.816059861601</v>
      </c>
      <c r="W122" s="3">
        <v>38042.7001215403</v>
      </c>
    </row>
    <row r="123" spans="1:25">
      <c r="A123" t="s">
        <v>91</v>
      </c>
      <c r="B123" t="s">
        <v>106</v>
      </c>
      <c r="E123" s="3">
        <v>33220</v>
      </c>
      <c r="F123" s="3">
        <v>31934</v>
      </c>
      <c r="G123" s="3">
        <v>86413.03</v>
      </c>
      <c r="H123" s="3">
        <v>80952</v>
      </c>
      <c r="I123" s="5"/>
      <c r="J123" s="3">
        <v>360645.37042440998</v>
      </c>
      <c r="K123" s="3">
        <v>414627.53857090598</v>
      </c>
      <c r="L123" s="3">
        <v>519952.29920545802</v>
      </c>
      <c r="M123" s="3">
        <v>281621.67370186199</v>
      </c>
      <c r="N123" s="5"/>
      <c r="O123" s="3">
        <v>19466.919999999998</v>
      </c>
      <c r="P123" s="3">
        <v>18713.324000000001</v>
      </c>
      <c r="Q123" s="3">
        <v>50638.035580000003</v>
      </c>
      <c r="R123" s="3">
        <v>47437.872000000003</v>
      </c>
      <c r="S123" s="5"/>
      <c r="T123" s="3">
        <v>73571.655566579604</v>
      </c>
      <c r="U123" s="3">
        <v>84584.017868464696</v>
      </c>
      <c r="V123" s="3">
        <v>106070.269037914</v>
      </c>
      <c r="W123" s="3">
        <v>57450.821435179801</v>
      </c>
    </row>
    <row r="124" spans="1:25" s="1" customFormat="1">
      <c r="A124" s="1" t="s">
        <v>142</v>
      </c>
      <c r="D124" s="93"/>
      <c r="E124" s="8">
        <f>SUM(E106:E123)</f>
        <v>3411964.0000000005</v>
      </c>
      <c r="F124" s="8">
        <f t="shared" ref="F124:W124" si="4">SUM(F106:F123)</f>
        <v>3313637.9600000004</v>
      </c>
      <c r="G124" s="8">
        <f t="shared" si="4"/>
        <v>3324891.96</v>
      </c>
      <c r="H124" s="8">
        <f t="shared" si="4"/>
        <v>3351889</v>
      </c>
      <c r="I124" s="85"/>
      <c r="J124" s="8">
        <f t="shared" si="4"/>
        <v>16685978.454805557</v>
      </c>
      <c r="K124" s="8">
        <f t="shared" si="4"/>
        <v>15169393.686307631</v>
      </c>
      <c r="L124" s="8">
        <f t="shared" si="4"/>
        <v>15597108.19749718</v>
      </c>
      <c r="M124" s="8">
        <f t="shared" si="4"/>
        <v>13085091.574370023</v>
      </c>
      <c r="N124" s="85"/>
      <c r="O124" s="8">
        <f t="shared" si="4"/>
        <v>1999410.9039999999</v>
      </c>
      <c r="P124" s="8">
        <f t="shared" si="4"/>
        <v>1941791.8445600001</v>
      </c>
      <c r="Q124" s="8">
        <f t="shared" si="4"/>
        <v>1948386.6885600002</v>
      </c>
      <c r="R124" s="8">
        <f t="shared" si="4"/>
        <v>1962741.9540000001</v>
      </c>
      <c r="S124" s="85"/>
      <c r="T124" s="8">
        <f t="shared" si="4"/>
        <v>2490207.4189468776</v>
      </c>
      <c r="U124" s="8">
        <f t="shared" si="4"/>
        <v>2269174.0830095755</v>
      </c>
      <c r="V124" s="8">
        <f t="shared" si="4"/>
        <v>2305546.9390594359</v>
      </c>
      <c r="W124" s="8">
        <f t="shared" si="4"/>
        <v>1971230.9840565152</v>
      </c>
    </row>
    <row r="125" spans="1:25">
      <c r="E125" s="6"/>
      <c r="F125" s="6"/>
      <c r="G125" s="6"/>
      <c r="H125" s="6"/>
      <c r="J125" s="6"/>
      <c r="K125" s="6"/>
      <c r="L125" s="6"/>
      <c r="M125" s="6"/>
      <c r="O125" s="6"/>
      <c r="P125" s="6"/>
      <c r="Q125" s="6"/>
      <c r="R125" s="6"/>
      <c r="T125" s="6"/>
      <c r="U125" s="6"/>
      <c r="V125" s="6"/>
      <c r="W125" s="6"/>
      <c r="X125" s="6"/>
    </row>
    <row r="126" spans="1:25" ht="15">
      <c r="A126" s="86" t="s">
        <v>3</v>
      </c>
      <c r="B126" s="86" t="s">
        <v>108</v>
      </c>
      <c r="C126" s="78"/>
      <c r="D126" s="94"/>
      <c r="E126" s="79">
        <v>8702.99</v>
      </c>
      <c r="F126" s="79">
        <v>12320.01</v>
      </c>
      <c r="G126" s="79">
        <v>13045.01</v>
      </c>
      <c r="H126" s="79">
        <v>12461</v>
      </c>
      <c r="I126" s="90"/>
      <c r="J126" s="79">
        <v>72823.803840768305</v>
      </c>
      <c r="K126" s="79">
        <v>65483.652403825901</v>
      </c>
      <c r="L126" s="79">
        <v>60045.523343736597</v>
      </c>
      <c r="M126" s="79">
        <v>56985.255924430603</v>
      </c>
      <c r="N126" s="90"/>
      <c r="O126" s="79">
        <v>5099.9521400000003</v>
      </c>
      <c r="P126" s="79">
        <v>7219.5258599999997</v>
      </c>
      <c r="Q126" s="79">
        <v>7644.3758600000001</v>
      </c>
      <c r="R126" s="79">
        <v>7302.1459999999997</v>
      </c>
      <c r="S126" s="90"/>
      <c r="T126" s="79">
        <v>14856.055983516701</v>
      </c>
      <c r="U126" s="79">
        <v>13358.6650903805</v>
      </c>
      <c r="V126" s="79">
        <v>12249.286762122299</v>
      </c>
      <c r="W126" s="79">
        <v>11624.992208583801</v>
      </c>
      <c r="X126" s="79"/>
      <c r="Y126" s="7"/>
    </row>
    <row r="127" spans="1:25" ht="15">
      <c r="A127" s="86" t="s">
        <v>38</v>
      </c>
      <c r="B127" s="86" t="s">
        <v>108</v>
      </c>
      <c r="C127" s="78"/>
      <c r="D127" s="94"/>
      <c r="E127" s="79">
        <v>15174</v>
      </c>
      <c r="F127" s="79">
        <v>11619</v>
      </c>
      <c r="G127" s="79">
        <v>34525</v>
      </c>
      <c r="H127" s="79">
        <v>37541</v>
      </c>
      <c r="I127" s="90"/>
      <c r="J127" s="79">
        <v>0</v>
      </c>
      <c r="K127" s="79">
        <v>0</v>
      </c>
      <c r="L127" s="79">
        <v>0</v>
      </c>
      <c r="M127" s="79">
        <v>0</v>
      </c>
      <c r="N127" s="90"/>
      <c r="O127" s="79">
        <v>8891.9639999999999</v>
      </c>
      <c r="P127" s="79">
        <v>6808.7340000000004</v>
      </c>
      <c r="Q127" s="79">
        <v>20231.650000000001</v>
      </c>
      <c r="R127" s="79">
        <v>21999.026000000002</v>
      </c>
      <c r="S127" s="90"/>
      <c r="T127" s="79">
        <v>0</v>
      </c>
      <c r="U127" s="79">
        <v>0</v>
      </c>
      <c r="V127" s="79">
        <v>0</v>
      </c>
      <c r="W127" s="79">
        <v>0</v>
      </c>
      <c r="X127" s="79"/>
      <c r="Y127" s="7"/>
    </row>
    <row r="128" spans="1:25" ht="15">
      <c r="A128" s="86" t="s">
        <v>178</v>
      </c>
      <c r="B128" s="86" t="s">
        <v>108</v>
      </c>
      <c r="C128" s="78"/>
      <c r="D128" s="94"/>
      <c r="E128" s="79">
        <v>14895</v>
      </c>
      <c r="F128" s="79">
        <v>44290.99</v>
      </c>
      <c r="G128" s="79">
        <v>46235.99</v>
      </c>
      <c r="H128" s="79">
        <v>95209</v>
      </c>
      <c r="I128" s="90"/>
      <c r="J128" s="79">
        <v>129760.294224243</v>
      </c>
      <c r="K128" s="79">
        <v>118512.01790477701</v>
      </c>
      <c r="L128" s="79">
        <v>158387.42604933801</v>
      </c>
      <c r="M128" s="79">
        <v>228545.29170652901</v>
      </c>
      <c r="N128" s="90"/>
      <c r="O128" s="79">
        <v>8728.4699999999993</v>
      </c>
      <c r="P128" s="79">
        <v>25954.520140000001</v>
      </c>
      <c r="Q128" s="79">
        <v>27094.290140000001</v>
      </c>
      <c r="R128" s="79">
        <v>55792.474000000002</v>
      </c>
      <c r="S128" s="90"/>
      <c r="T128" s="79">
        <v>26471.1000217455</v>
      </c>
      <c r="U128" s="79">
        <v>24176.4516525744</v>
      </c>
      <c r="V128" s="79">
        <v>32311.034914065</v>
      </c>
      <c r="W128" s="79">
        <v>46623.239508131999</v>
      </c>
      <c r="X128" s="79"/>
      <c r="Y128" s="7"/>
    </row>
    <row r="129" spans="1:24" s="87" customFormat="1" ht="15">
      <c r="A129" s="78" t="s">
        <v>192</v>
      </c>
      <c r="D129" s="95"/>
      <c r="E129" s="88">
        <f>SUM(E126:E128)</f>
        <v>38771.99</v>
      </c>
      <c r="F129" s="88">
        <f t="shared" ref="F129:W129" si="5">SUM(F126:F128)</f>
        <v>68230</v>
      </c>
      <c r="G129" s="88">
        <f t="shared" si="5"/>
        <v>93806</v>
      </c>
      <c r="H129" s="88">
        <f t="shared" si="5"/>
        <v>145211</v>
      </c>
      <c r="I129" s="91"/>
      <c r="J129" s="88">
        <f t="shared" si="5"/>
        <v>202584.09806501132</v>
      </c>
      <c r="K129" s="88">
        <f t="shared" si="5"/>
        <v>183995.67030860292</v>
      </c>
      <c r="L129" s="88">
        <f t="shared" si="5"/>
        <v>218432.94939307461</v>
      </c>
      <c r="M129" s="88">
        <f t="shared" si="5"/>
        <v>285530.5476309596</v>
      </c>
      <c r="N129" s="91"/>
      <c r="O129" s="88">
        <f t="shared" si="5"/>
        <v>22720.386140000002</v>
      </c>
      <c r="P129" s="88">
        <f t="shared" si="5"/>
        <v>39982.78</v>
      </c>
      <c r="Q129" s="88">
        <f t="shared" si="5"/>
        <v>54970.316000000006</v>
      </c>
      <c r="R129" s="88">
        <f t="shared" si="5"/>
        <v>85093.646000000008</v>
      </c>
      <c r="S129" s="91"/>
      <c r="T129" s="88">
        <f t="shared" si="5"/>
        <v>41327.156005262201</v>
      </c>
      <c r="U129" s="88">
        <f t="shared" si="5"/>
        <v>37535.116742954902</v>
      </c>
      <c r="V129" s="88">
        <f t="shared" si="5"/>
        <v>44560.321676187297</v>
      </c>
      <c r="W129" s="88">
        <f t="shared" si="5"/>
        <v>58248.231716715803</v>
      </c>
      <c r="X129" s="89"/>
    </row>
    <row r="130" spans="1:24">
      <c r="E130" s="6"/>
      <c r="F130" s="6"/>
      <c r="G130" s="6"/>
      <c r="H130" s="6"/>
      <c r="J130" s="6"/>
      <c r="K130" s="6"/>
      <c r="L130" s="6"/>
      <c r="M130" s="6"/>
      <c r="O130" s="6"/>
      <c r="P130" s="6"/>
      <c r="Q130" s="6"/>
      <c r="R130" s="6"/>
      <c r="T130" s="6"/>
      <c r="U130" s="6"/>
      <c r="V130" s="6"/>
      <c r="W130" s="6"/>
      <c r="X130" s="6"/>
    </row>
    <row r="131" spans="1:24">
      <c r="A131" t="s">
        <v>174</v>
      </c>
      <c r="B131" t="s">
        <v>111</v>
      </c>
      <c r="E131" s="7">
        <v>7855.99</v>
      </c>
      <c r="F131" s="7">
        <v>13366.02</v>
      </c>
      <c r="G131" s="7">
        <v>8389.99</v>
      </c>
      <c r="H131" s="7">
        <v>10301</v>
      </c>
      <c r="I131" s="5"/>
      <c r="J131" s="7">
        <v>0</v>
      </c>
      <c r="K131" s="7">
        <v>0</v>
      </c>
      <c r="L131" s="7">
        <v>0</v>
      </c>
      <c r="M131" s="7">
        <v>0</v>
      </c>
      <c r="N131" s="5"/>
      <c r="O131" s="7">
        <v>4603.6101399999998</v>
      </c>
      <c r="P131" s="7">
        <v>7832.4877200000001</v>
      </c>
      <c r="Q131" s="7">
        <v>4916.5341399999998</v>
      </c>
      <c r="R131" s="7">
        <v>6036.3860000000004</v>
      </c>
      <c r="S131" s="5"/>
      <c r="T131" s="7">
        <v>0</v>
      </c>
      <c r="U131" s="7">
        <v>0</v>
      </c>
      <c r="V131" s="7">
        <v>0</v>
      </c>
      <c r="W131" s="7">
        <v>0</v>
      </c>
      <c r="X131" s="6"/>
    </row>
    <row r="132" spans="1:24">
      <c r="A132" t="s">
        <v>179</v>
      </c>
      <c r="B132" t="s">
        <v>111</v>
      </c>
      <c r="E132" s="7">
        <v>125183</v>
      </c>
      <c r="F132" s="7">
        <v>111403.99</v>
      </c>
      <c r="G132" s="7">
        <v>177796.01</v>
      </c>
      <c r="H132" s="7">
        <v>165702</v>
      </c>
      <c r="I132" s="5"/>
      <c r="J132" s="7">
        <v>476883.89681455801</v>
      </c>
      <c r="K132" s="7">
        <v>475524.29646787298</v>
      </c>
      <c r="L132" s="7">
        <v>534228.76286793104</v>
      </c>
      <c r="M132" s="7">
        <v>415481.55424738902</v>
      </c>
      <c r="N132" s="5"/>
      <c r="O132" s="7">
        <v>73357.237999999998</v>
      </c>
      <c r="P132" s="7">
        <v>65282.738140000001</v>
      </c>
      <c r="Q132" s="7">
        <v>104188.46186</v>
      </c>
      <c r="R132" s="7">
        <v>97101.372000000003</v>
      </c>
      <c r="S132" s="5"/>
      <c r="T132" s="7">
        <v>97284.314950169806</v>
      </c>
      <c r="U132" s="7">
        <v>97006.956479446104</v>
      </c>
      <c r="V132" s="7">
        <v>108982.66762505801</v>
      </c>
      <c r="W132" s="7">
        <v>84758.237066467394</v>
      </c>
      <c r="X132" s="6"/>
    </row>
    <row r="133" spans="1:24">
      <c r="A133" t="s">
        <v>185</v>
      </c>
      <c r="B133" t="s">
        <v>111</v>
      </c>
      <c r="E133" s="7">
        <v>12481</v>
      </c>
      <c r="F133" s="7">
        <v>12344.02</v>
      </c>
      <c r="G133" s="7">
        <v>13630</v>
      </c>
      <c r="H133" s="7">
        <v>13592</v>
      </c>
      <c r="I133" s="5"/>
      <c r="J133" s="7">
        <v>0</v>
      </c>
      <c r="K133" s="7">
        <v>0</v>
      </c>
      <c r="L133" s="7">
        <v>0</v>
      </c>
      <c r="M133" s="7">
        <v>0</v>
      </c>
      <c r="N133" s="5"/>
      <c r="O133" s="7">
        <v>7313.866</v>
      </c>
      <c r="P133" s="7">
        <v>7233.5957200000003</v>
      </c>
      <c r="Q133" s="7">
        <v>7987.18</v>
      </c>
      <c r="R133" s="7">
        <v>7964.9120000000003</v>
      </c>
      <c r="S133" s="5"/>
      <c r="T133" s="7">
        <v>0</v>
      </c>
      <c r="U133" s="7">
        <v>0</v>
      </c>
      <c r="V133" s="7">
        <v>0</v>
      </c>
      <c r="W133" s="7">
        <v>0</v>
      </c>
      <c r="X133" s="6"/>
    </row>
    <row r="134" spans="1:24">
      <c r="A134" t="s">
        <v>186</v>
      </c>
      <c r="B134" t="s">
        <v>111</v>
      </c>
      <c r="E134" s="7">
        <v>159686</v>
      </c>
      <c r="F134" s="7">
        <v>144397</v>
      </c>
      <c r="G134" s="7">
        <v>131399</v>
      </c>
      <c r="H134" s="7">
        <v>84500</v>
      </c>
      <c r="I134" s="5"/>
      <c r="J134" s="7">
        <v>732190.33569575998</v>
      </c>
      <c r="K134" s="7">
        <v>549411.52647520194</v>
      </c>
      <c r="L134" s="7">
        <v>598649.76736191497</v>
      </c>
      <c r="M134" s="7">
        <v>473686.11287332099</v>
      </c>
      <c r="N134" s="5"/>
      <c r="O134" s="7">
        <v>93575.995999999999</v>
      </c>
      <c r="P134" s="7">
        <v>84616.642000000007</v>
      </c>
      <c r="Q134" s="7">
        <v>76999.813999999998</v>
      </c>
      <c r="R134" s="7">
        <v>49517</v>
      </c>
      <c r="S134" s="5"/>
      <c r="T134" s="7">
        <v>73166.358005856906</v>
      </c>
      <c r="U134" s="7">
        <v>54901.626638421301</v>
      </c>
      <c r="V134" s="7">
        <v>59821.9084076043</v>
      </c>
      <c r="W134" s="7">
        <v>47334.533149715302</v>
      </c>
      <c r="X134" s="6"/>
    </row>
    <row r="135" spans="1:24" s="1" customFormat="1">
      <c r="A135" s="1" t="s">
        <v>152</v>
      </c>
      <c r="D135" s="93"/>
      <c r="E135" s="65">
        <f>SUM(E131:E134)</f>
        <v>305205.99</v>
      </c>
      <c r="F135" s="65">
        <f>SUM(F131:F134)</f>
        <v>281511.03000000003</v>
      </c>
      <c r="G135" s="65">
        <f>SUM(G131:G134)</f>
        <v>331215</v>
      </c>
      <c r="H135" s="65">
        <f>SUM(H131:H134)</f>
        <v>274095</v>
      </c>
      <c r="I135" s="85"/>
      <c r="J135" s="65">
        <f>SUM(J131:J134)</f>
        <v>1209074.232510318</v>
      </c>
      <c r="K135" s="65">
        <f>SUM(K131:K134)</f>
        <v>1024935.8229430749</v>
      </c>
      <c r="L135" s="65">
        <f>SUM(L131:L134)</f>
        <v>1132878.530229846</v>
      </c>
      <c r="M135" s="65">
        <f>SUM(M131:M134)</f>
        <v>889167.66712071002</v>
      </c>
      <c r="N135" s="85"/>
      <c r="O135" s="65">
        <f>SUM(O131:O134)</f>
        <v>178850.71013999998</v>
      </c>
      <c r="P135" s="65">
        <f>SUM(P131:P134)</f>
        <v>164965.46358000001</v>
      </c>
      <c r="Q135" s="65">
        <f>SUM(Q131:Q134)</f>
        <v>194091.99</v>
      </c>
      <c r="R135" s="65">
        <f>SUM(R131:R134)</f>
        <v>160619.66999999998</v>
      </c>
      <c r="S135" s="85"/>
      <c r="T135" s="65">
        <f>SUM(T131:T134)</f>
        <v>170450.67295602671</v>
      </c>
      <c r="U135" s="65">
        <f>SUM(U131:U134)</f>
        <v>151908.58311786741</v>
      </c>
      <c r="V135" s="65">
        <f>SUM(V131:V134)</f>
        <v>168804.5760326623</v>
      </c>
      <c r="W135" s="65">
        <f>SUM(W131:W134)</f>
        <v>132092.77021618269</v>
      </c>
      <c r="X135" s="96"/>
    </row>
    <row r="136" spans="1:24">
      <c r="E136" s="6"/>
      <c r="F136" s="6"/>
      <c r="G136" s="6"/>
      <c r="H136" s="6"/>
      <c r="J136" s="6"/>
      <c r="K136" s="6"/>
      <c r="L136" s="6"/>
      <c r="M136" s="6"/>
      <c r="O136" s="6"/>
      <c r="P136" s="6"/>
      <c r="Q136" s="6"/>
      <c r="R136" s="6"/>
      <c r="T136" s="6"/>
      <c r="U136" s="6"/>
      <c r="V136" s="6"/>
      <c r="W136" s="6"/>
      <c r="X136" s="6"/>
    </row>
    <row r="137" spans="1:24">
      <c r="E137" s="7">
        <f>E135+E129+E124+E104+E78+E67+E11</f>
        <v>7241473.9685620638</v>
      </c>
      <c r="F137" s="7">
        <f t="shared" ref="F137:W137" si="6">F135+F129+F124+F104+F78+F67+F11</f>
        <v>7178797.8937590234</v>
      </c>
      <c r="G137" s="7">
        <f t="shared" si="6"/>
        <v>7179485.9416327551</v>
      </c>
      <c r="H137" s="7">
        <f t="shared" si="6"/>
        <v>6936943.5960211754</v>
      </c>
      <c r="I137" s="5"/>
      <c r="J137" s="7">
        <f t="shared" si="6"/>
        <v>28637489.297826461</v>
      </c>
      <c r="K137" s="7">
        <f t="shared" si="6"/>
        <v>26284466.730923291</v>
      </c>
      <c r="L137" s="7">
        <f t="shared" si="6"/>
        <v>27527108.654381163</v>
      </c>
      <c r="M137" s="7">
        <f t="shared" si="6"/>
        <v>23225777.205293424</v>
      </c>
      <c r="N137" s="5"/>
      <c r="O137" s="7">
        <f t="shared" si="6"/>
        <v>4243503.7455773698</v>
      </c>
      <c r="P137" s="7">
        <f t="shared" si="6"/>
        <v>4206775.5657427879</v>
      </c>
      <c r="Q137" s="7">
        <f t="shared" si="6"/>
        <v>4207178.7617967948</v>
      </c>
      <c r="R137" s="7">
        <f t="shared" si="6"/>
        <v>4064563.7392684091</v>
      </c>
      <c r="S137" s="5"/>
      <c r="T137" s="7">
        <f t="shared" si="6"/>
        <v>4709561.2560416097</v>
      </c>
      <c r="U137" s="7">
        <f t="shared" si="6"/>
        <v>4368580.9037529267</v>
      </c>
      <c r="V137" s="7">
        <f t="shared" si="6"/>
        <v>4551563.5743942987</v>
      </c>
      <c r="W137" s="7">
        <f t="shared" si="6"/>
        <v>3888447.350797127</v>
      </c>
      <c r="X137" s="6"/>
    </row>
    <row r="138" spans="1:24">
      <c r="E138" s="6"/>
      <c r="F138" s="6"/>
      <c r="G138" s="6"/>
      <c r="H138" s="6"/>
      <c r="J138" s="6"/>
      <c r="K138" s="6"/>
      <c r="L138" s="6"/>
      <c r="M138" s="6"/>
      <c r="O138" s="6"/>
      <c r="P138" s="6"/>
      <c r="Q138" s="6"/>
      <c r="R138" s="6"/>
      <c r="T138" s="6"/>
      <c r="U138" s="6"/>
      <c r="V138" s="6"/>
      <c r="W138" s="6"/>
      <c r="X138" s="6"/>
    </row>
  </sheetData>
  <phoneticPr fontId="6" type="noConversion"/>
  <pageMargins left="0.75" right="0.75" top="1" bottom="1" header="0" footer="0"/>
  <pageSetup paperSize="9" orientation="portrait" verticalDpi="0" r:id="rId1"/>
  <headerFooter alignWithMargins="0"/>
  <ignoredErrors>
    <ignoredError sqref="W11 E11:H11 J11:M11 O11:R11 T11:V1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N14"/>
  <sheetViews>
    <sheetView topLeftCell="B1" workbookViewId="0">
      <selection activeCell="B3" sqref="B3:H14"/>
    </sheetView>
  </sheetViews>
  <sheetFormatPr defaultRowHeight="12.75"/>
  <cols>
    <col min="1" max="1" width="3.85546875" customWidth="1"/>
    <col min="2" max="2" width="32" customWidth="1"/>
    <col min="3" max="3" width="11.5703125" customWidth="1"/>
    <col min="4" max="4" width="11.42578125" customWidth="1"/>
    <col min="5" max="5" width="13.7109375" customWidth="1"/>
    <col min="6" max="6" width="15.140625" customWidth="1"/>
    <col min="7" max="7" width="11.140625" customWidth="1"/>
    <col min="8" max="8" width="15.7109375" customWidth="1"/>
    <col min="9" max="9" width="16.28515625" customWidth="1"/>
    <col min="10" max="10" width="10.42578125" customWidth="1"/>
    <col min="11" max="11" width="10.28515625" customWidth="1"/>
  </cols>
  <sheetData>
    <row r="2" spans="2:14" ht="13.5" thickBot="1"/>
    <row r="3" spans="2:14">
      <c r="B3" s="152" t="s">
        <v>193</v>
      </c>
      <c r="C3" s="153"/>
      <c r="D3" s="153"/>
      <c r="E3" s="153"/>
      <c r="F3" s="153"/>
      <c r="G3" s="153"/>
      <c r="H3" s="154"/>
      <c r="I3" s="115" t="s">
        <v>334</v>
      </c>
      <c r="J3" s="108"/>
      <c r="K3" s="109"/>
      <c r="L3" s="142" t="s">
        <v>335</v>
      </c>
      <c r="M3" s="143"/>
      <c r="N3" s="144"/>
    </row>
    <row r="4" spans="2:14" ht="25.5">
      <c r="B4" s="116" t="s">
        <v>138</v>
      </c>
      <c r="C4" s="71" t="s">
        <v>153</v>
      </c>
      <c r="D4" s="71" t="s">
        <v>137</v>
      </c>
      <c r="E4" s="71" t="s">
        <v>165</v>
      </c>
      <c r="F4" s="71" t="s">
        <v>166</v>
      </c>
      <c r="G4" s="71" t="s">
        <v>137</v>
      </c>
      <c r="H4" s="111" t="s">
        <v>139</v>
      </c>
      <c r="I4" s="110" t="s">
        <v>153</v>
      </c>
      <c r="J4" s="71" t="s">
        <v>137</v>
      </c>
      <c r="K4" s="111" t="s">
        <v>165</v>
      </c>
      <c r="L4" s="110" t="s">
        <v>336</v>
      </c>
      <c r="M4" s="71" t="s">
        <v>337</v>
      </c>
      <c r="N4" s="111" t="s">
        <v>338</v>
      </c>
    </row>
    <row r="5" spans="2:14" ht="15">
      <c r="B5" s="117" t="s">
        <v>140</v>
      </c>
      <c r="C5" s="66" t="s">
        <v>163</v>
      </c>
      <c r="D5" s="66" t="s">
        <v>194</v>
      </c>
      <c r="E5" s="66" t="s">
        <v>194</v>
      </c>
      <c r="F5" s="66" t="s">
        <v>194</v>
      </c>
      <c r="G5" s="66" t="s">
        <v>164</v>
      </c>
      <c r="H5" s="113" t="s">
        <v>164</v>
      </c>
      <c r="I5" s="112" t="s">
        <v>163</v>
      </c>
      <c r="J5" s="66" t="s">
        <v>194</v>
      </c>
      <c r="K5" s="113" t="s">
        <v>194</v>
      </c>
      <c r="L5" s="26"/>
      <c r="M5" s="33"/>
      <c r="N5" s="114"/>
    </row>
    <row r="6" spans="2:14">
      <c r="B6" s="118" t="s">
        <v>141</v>
      </c>
      <c r="C6" s="67">
        <v>10120</v>
      </c>
      <c r="D6" s="67">
        <f>grupper!H11</f>
        <v>775936</v>
      </c>
      <c r="E6" s="67">
        <f>grupper!M11</f>
        <v>1581934.2268156419</v>
      </c>
      <c r="F6" s="67">
        <f t="shared" ref="F6:F14" si="0">SUM(D6:E6)</f>
        <v>2357870.2268156419</v>
      </c>
      <c r="G6" s="67">
        <f t="shared" ref="G6:G13" si="1">D6/C6*1000</f>
        <v>76673.517786561264</v>
      </c>
      <c r="H6" s="119">
        <f t="shared" ref="H6:H13" si="2">E6/C6*1000</f>
        <v>156317.61134541917</v>
      </c>
      <c r="I6" s="132"/>
      <c r="J6" s="33"/>
      <c r="K6" s="114"/>
      <c r="L6" s="26"/>
      <c r="M6" s="33"/>
      <c r="N6" s="114"/>
    </row>
    <row r="7" spans="2:14">
      <c r="B7" s="120" t="s">
        <v>333</v>
      </c>
      <c r="C7" s="68">
        <v>108895</v>
      </c>
      <c r="D7" s="68">
        <f>grupper!H124</f>
        <v>3351889</v>
      </c>
      <c r="E7" s="68">
        <f>grupper!M124</f>
        <v>13085091.574370023</v>
      </c>
      <c r="F7" s="68">
        <f t="shared" si="0"/>
        <v>16436980.574370023</v>
      </c>
      <c r="G7" s="68">
        <f t="shared" si="1"/>
        <v>30780.926580651088</v>
      </c>
      <c r="H7" s="121">
        <f t="shared" si="2"/>
        <v>120162.4645242667</v>
      </c>
      <c r="I7" s="26"/>
      <c r="J7" s="33"/>
      <c r="K7" s="114"/>
      <c r="L7" s="26"/>
      <c r="M7" s="33"/>
      <c r="N7" s="114"/>
    </row>
    <row r="8" spans="2:14">
      <c r="B8" s="118" t="s">
        <v>332</v>
      </c>
      <c r="C8" s="67">
        <v>27049</v>
      </c>
      <c r="D8" s="67">
        <f>grupper!H67</f>
        <v>1085159.197170496</v>
      </c>
      <c r="E8" s="67">
        <f>grupper!M67</f>
        <v>3795184.0390080437</v>
      </c>
      <c r="F8" s="67">
        <f t="shared" si="0"/>
        <v>4880343.2361785397</v>
      </c>
      <c r="G8" s="67">
        <f t="shared" si="1"/>
        <v>40118.274138433808</v>
      </c>
      <c r="H8" s="119">
        <f t="shared" si="2"/>
        <v>140307.73925128634</v>
      </c>
      <c r="I8" s="26"/>
      <c r="J8" s="33"/>
      <c r="K8" s="114"/>
      <c r="L8" s="26"/>
      <c r="M8" s="33"/>
      <c r="N8" s="114"/>
    </row>
    <row r="9" spans="2:14">
      <c r="B9" s="122" t="s">
        <v>144</v>
      </c>
      <c r="C9" s="107">
        <v>6074</v>
      </c>
      <c r="D9" s="107">
        <f>grupper!H135</f>
        <v>274095</v>
      </c>
      <c r="E9" s="107">
        <f>grupper!M135</f>
        <v>889167.66712071002</v>
      </c>
      <c r="F9" s="107">
        <f t="shared" si="0"/>
        <v>1163262.66712071</v>
      </c>
      <c r="G9" s="107">
        <f t="shared" si="1"/>
        <v>45125.946657886074</v>
      </c>
      <c r="H9" s="123">
        <f t="shared" si="2"/>
        <v>146389.14506432498</v>
      </c>
      <c r="I9" s="26"/>
      <c r="J9" s="33"/>
      <c r="K9" s="114"/>
      <c r="L9" s="26"/>
      <c r="M9" s="33"/>
      <c r="N9" s="114"/>
    </row>
    <row r="10" spans="2:14">
      <c r="B10" s="118" t="s">
        <v>145</v>
      </c>
      <c r="C10" s="67">
        <v>14207</v>
      </c>
      <c r="D10" s="67">
        <f>grupper!H104</f>
        <v>471527.3988506794</v>
      </c>
      <c r="E10" s="67">
        <f>grupper!M104</f>
        <v>914328.97167781077</v>
      </c>
      <c r="F10" s="67">
        <f t="shared" si="0"/>
        <v>1385856.3705284903</v>
      </c>
      <c r="G10" s="67">
        <f t="shared" si="1"/>
        <v>33189.793682739451</v>
      </c>
      <c r="H10" s="119">
        <f t="shared" si="2"/>
        <v>64357.638606166729</v>
      </c>
      <c r="I10" s="26"/>
      <c r="J10" s="33"/>
      <c r="K10" s="114"/>
      <c r="L10" s="26"/>
      <c r="M10" s="33"/>
      <c r="N10" s="114"/>
    </row>
    <row r="11" spans="2:14">
      <c r="B11" s="124" t="s">
        <v>146</v>
      </c>
      <c r="C11" s="69">
        <f>SUM(C6:C10)</f>
        <v>166345</v>
      </c>
      <c r="D11" s="69">
        <f>SUM(D6:D10)</f>
        <v>5958606.5960211754</v>
      </c>
      <c r="E11" s="69">
        <f>SUM(E6:E10)</f>
        <v>20265706.478992227</v>
      </c>
      <c r="F11" s="69">
        <f t="shared" si="0"/>
        <v>26224313.075013403</v>
      </c>
      <c r="G11" s="69">
        <f t="shared" si="1"/>
        <v>35820.773669308823</v>
      </c>
      <c r="H11" s="125">
        <f t="shared" si="2"/>
        <v>121829.36955719876</v>
      </c>
      <c r="I11" s="26"/>
      <c r="J11" s="33"/>
      <c r="K11" s="114"/>
      <c r="L11" s="26"/>
      <c r="M11" s="33"/>
      <c r="N11" s="114"/>
    </row>
    <row r="12" spans="2:14">
      <c r="B12" s="126" t="s">
        <v>147</v>
      </c>
      <c r="C12" s="70">
        <v>22612</v>
      </c>
      <c r="D12" s="70">
        <f>grupper!H78</f>
        <v>833126</v>
      </c>
      <c r="E12" s="70">
        <f>grupper!M78</f>
        <v>2674540.1786702354</v>
      </c>
      <c r="F12" s="70">
        <f t="shared" si="0"/>
        <v>3507666.1786702354</v>
      </c>
      <c r="G12" s="70">
        <f t="shared" si="1"/>
        <v>36844.418892623391</v>
      </c>
      <c r="H12" s="127">
        <f t="shared" si="2"/>
        <v>118279.68241067731</v>
      </c>
      <c r="I12" s="26"/>
      <c r="J12" s="33"/>
      <c r="K12" s="114"/>
      <c r="L12" s="26"/>
      <c r="M12" s="33"/>
      <c r="N12" s="114"/>
    </row>
    <row r="13" spans="2:14">
      <c r="B13" s="126" t="s">
        <v>148</v>
      </c>
      <c r="C13" s="70">
        <v>1637</v>
      </c>
      <c r="D13" s="70">
        <f>grupper!H129</f>
        <v>145211</v>
      </c>
      <c r="E13" s="70">
        <f>grupper!M129</f>
        <v>285530.5476309596</v>
      </c>
      <c r="F13" s="70">
        <f t="shared" si="0"/>
        <v>430741.5476309596</v>
      </c>
      <c r="G13" s="70">
        <f t="shared" si="1"/>
        <v>88705.558949297498</v>
      </c>
      <c r="H13" s="127">
        <f t="shared" si="2"/>
        <v>174423.05902929726</v>
      </c>
      <c r="I13" s="26"/>
      <c r="J13" s="33"/>
      <c r="K13" s="114"/>
      <c r="L13" s="26"/>
      <c r="M13" s="33"/>
      <c r="N13" s="114"/>
    </row>
    <row r="14" spans="2:14" ht="13.5" thickBot="1">
      <c r="B14" s="128" t="s">
        <v>149</v>
      </c>
      <c r="C14" s="129">
        <f>SUM(C11:C13)</f>
        <v>190594</v>
      </c>
      <c r="D14" s="129">
        <f>SUM(D11:D13)</f>
        <v>6936943.5960211754</v>
      </c>
      <c r="E14" s="129">
        <f>SUM(E11:E13)</f>
        <v>23225777.205293421</v>
      </c>
      <c r="F14" s="129">
        <f t="shared" si="0"/>
        <v>30162720.801314596</v>
      </c>
      <c r="G14" s="130"/>
      <c r="H14" s="131"/>
      <c r="I14" s="133">
        <f>'2010'!C123</f>
        <v>183250</v>
      </c>
      <c r="J14" s="134">
        <f>'2010'!H123</f>
        <v>7241473.9685620647</v>
      </c>
      <c r="K14" s="135">
        <f>'2010'!M123</f>
        <v>28637489.297826447</v>
      </c>
      <c r="L14" s="145">
        <f>-(C14-I14)/C14*100</f>
        <v>-3.8532167854182191</v>
      </c>
      <c r="M14" s="146">
        <f>(J14-D14)/J14*100</f>
        <v>4.2053644584371783</v>
      </c>
      <c r="N14" s="147">
        <f>(K14-E14)/K14*100</f>
        <v>18.897299397485131</v>
      </c>
    </row>
  </sheetData>
  <mergeCells count="1">
    <mergeCell ref="B3:H3"/>
  </mergeCells>
  <phoneticPr fontId="6" type="noConversion"/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5:M48"/>
  <sheetViews>
    <sheetView tabSelected="1" workbookViewId="0">
      <selection activeCell="F18" sqref="F18"/>
    </sheetView>
  </sheetViews>
  <sheetFormatPr defaultRowHeight="12.75"/>
  <cols>
    <col min="2" max="2" width="16.85546875" customWidth="1"/>
    <col min="3" max="3" width="31" customWidth="1"/>
    <col min="4" max="4" width="14.28515625" customWidth="1"/>
    <col min="5" max="5" width="14.42578125" customWidth="1"/>
    <col min="7" max="7" width="4.7109375" customWidth="1"/>
    <col min="8" max="8" width="10.28515625" customWidth="1"/>
    <col min="9" max="9" width="16.28515625" customWidth="1"/>
    <col min="10" max="10" width="33.42578125" customWidth="1"/>
    <col min="11" max="11" width="17.7109375" customWidth="1"/>
    <col min="12" max="12" width="16.7109375" customWidth="1"/>
    <col min="13" max="13" width="13.5703125" customWidth="1"/>
  </cols>
  <sheetData>
    <row r="5" spans="1:13" ht="13.5" thickBot="1">
      <c r="K5" s="3"/>
      <c r="L5" s="3"/>
      <c r="M5" s="3"/>
    </row>
    <row r="6" spans="1:13" ht="13.5" thickTop="1">
      <c r="A6" s="155" t="s">
        <v>350</v>
      </c>
      <c r="B6" s="155"/>
      <c r="C6" s="155"/>
      <c r="D6" s="155"/>
      <c r="E6" s="155"/>
      <c r="F6" s="155"/>
      <c r="G6" s="155"/>
      <c r="I6" s="61" t="s">
        <v>193</v>
      </c>
      <c r="J6" s="62"/>
      <c r="K6" s="62"/>
      <c r="L6" s="63"/>
    </row>
    <row r="7" spans="1:13" ht="27.75" customHeight="1">
      <c r="A7" s="72"/>
      <c r="B7" s="72" t="s">
        <v>353</v>
      </c>
      <c r="C7" s="72" t="s">
        <v>352</v>
      </c>
      <c r="D7" s="72" t="s">
        <v>354</v>
      </c>
      <c r="E7" s="72" t="s">
        <v>351</v>
      </c>
      <c r="F7" s="72" t="s">
        <v>167</v>
      </c>
      <c r="G7" s="72" t="s">
        <v>113</v>
      </c>
      <c r="I7" s="42" t="s">
        <v>155</v>
      </c>
      <c r="J7" s="43" t="s">
        <v>156</v>
      </c>
      <c r="K7" s="43" t="s">
        <v>157</v>
      </c>
      <c r="L7" s="44" t="s">
        <v>158</v>
      </c>
    </row>
    <row r="8" spans="1:13">
      <c r="A8" s="72">
        <v>2007</v>
      </c>
      <c r="B8" s="73">
        <f>'2010'!W123/1000</f>
        <v>4709.5612560416084</v>
      </c>
      <c r="C8" s="73">
        <f>'2010'!R123/1000</f>
        <v>4243.5037455773681</v>
      </c>
      <c r="D8" s="73">
        <f>Transport!C9</f>
        <v>634.13223643999993</v>
      </c>
      <c r="E8" s="73">
        <f>SUM(B8:D8)</f>
        <v>9587.1972380589759</v>
      </c>
      <c r="F8" s="72"/>
      <c r="G8" s="72" t="s">
        <v>339</v>
      </c>
      <c r="I8" s="45" t="s">
        <v>140</v>
      </c>
      <c r="J8" s="46" t="s">
        <v>355</v>
      </c>
      <c r="K8" s="46" t="s">
        <v>355</v>
      </c>
      <c r="L8" s="46" t="s">
        <v>355</v>
      </c>
    </row>
    <row r="9" spans="1:13">
      <c r="A9" s="72">
        <v>2009</v>
      </c>
      <c r="B9" s="73">
        <f>'2010'!Y123/1000</f>
        <v>4551.5635743942976</v>
      </c>
      <c r="C9" s="73">
        <f>'2010'!T123/1000</f>
        <v>4207.1787617967939</v>
      </c>
      <c r="D9" s="73">
        <f>Transport!C19</f>
        <v>575.24849496000002</v>
      </c>
      <c r="E9" s="73">
        <f>SUM(B9:D9)</f>
        <v>9333.9908311510917</v>
      </c>
      <c r="F9" s="73"/>
      <c r="G9" s="74">
        <f>(E8-E9)/E8*100</f>
        <v>2.6410889504047423</v>
      </c>
      <c r="I9" s="47" t="s">
        <v>141</v>
      </c>
      <c r="J9" s="40">
        <f>grupper!R11</f>
        <v>454698.49600000004</v>
      </c>
      <c r="K9" s="40">
        <f>grupper!W11</f>
        <v>233071.75118251078</v>
      </c>
      <c r="L9" s="48">
        <f>SUM(J9:K9)</f>
        <v>687770.24718251079</v>
      </c>
    </row>
    <row r="10" spans="1:13">
      <c r="A10" s="136">
        <v>2010</v>
      </c>
      <c r="B10" s="73">
        <f>'2010'!Z123/1000</f>
        <v>3888.4473507971275</v>
      </c>
      <c r="C10" s="73">
        <f>'2010'!U123/1000</f>
        <v>4064.5637392684075</v>
      </c>
      <c r="D10" s="73">
        <f>Transport!C29</f>
        <v>738.1790255599999</v>
      </c>
      <c r="E10" s="73">
        <f>SUM(B10:D10)</f>
        <v>8691.1901156255335</v>
      </c>
      <c r="F10" s="72"/>
      <c r="G10" s="75">
        <f>(E8-E10)/E8*100</f>
        <v>9.3458713760107024</v>
      </c>
      <c r="I10" s="49" t="s">
        <v>142</v>
      </c>
      <c r="J10" s="41">
        <f>grupper!R124</f>
        <v>1962741.9540000001</v>
      </c>
      <c r="K10" s="41">
        <f>grupper!W124</f>
        <v>1971230.9840565152</v>
      </c>
      <c r="L10" s="50">
        <f>SUM(J10:K10)</f>
        <v>3933972.9380565155</v>
      </c>
    </row>
    <row r="11" spans="1:13">
      <c r="I11" s="47" t="s">
        <v>143</v>
      </c>
      <c r="J11" s="40">
        <f>grupper!R67</f>
        <v>636883.08154191077</v>
      </c>
      <c r="K11" s="64">
        <f>grupper!W67</f>
        <v>776541.32405487273</v>
      </c>
      <c r="L11" s="48">
        <f>SUM(J11:K11)</f>
        <v>1413424.4055967834</v>
      </c>
    </row>
    <row r="12" spans="1:13">
      <c r="B12" s="3">
        <f>B10+C10</f>
        <v>7953.0110900655345</v>
      </c>
      <c r="I12" s="148" t="s">
        <v>144</v>
      </c>
      <c r="J12" s="149">
        <f>grupper!R135</f>
        <v>160619.66999999998</v>
      </c>
      <c r="K12" s="149">
        <f>grupper!W135</f>
        <v>132092.77021618269</v>
      </c>
      <c r="L12" s="150">
        <f>SUM(J12:K12)</f>
        <v>292712.44021618267</v>
      </c>
    </row>
    <row r="13" spans="1:13">
      <c r="I13" s="47" t="s">
        <v>145</v>
      </c>
      <c r="J13" s="40">
        <f>grupper!R104</f>
        <v>276315.05572649807</v>
      </c>
      <c r="K13" s="40">
        <f>grupper!W104</f>
        <v>219729.43728729786</v>
      </c>
      <c r="L13" s="48">
        <f>SUM(J13:K13)</f>
        <v>496044.49301379593</v>
      </c>
    </row>
    <row r="14" spans="1:13">
      <c r="I14" s="51" t="s">
        <v>159</v>
      </c>
      <c r="J14" s="52">
        <f>SUM(J9:J13)</f>
        <v>3491258.2572684088</v>
      </c>
      <c r="K14" s="52">
        <f>SUM(K9:K13)</f>
        <v>3332666.2667973796</v>
      </c>
      <c r="L14" s="53">
        <f>SUM(L9:L13)</f>
        <v>6823924.5240657888</v>
      </c>
    </row>
    <row r="15" spans="1:13">
      <c r="I15" s="54" t="s">
        <v>147</v>
      </c>
      <c r="J15" s="55">
        <f>grupper!R78</f>
        <v>488211.83600000001</v>
      </c>
      <c r="K15" s="55">
        <f>grupper!W78</f>
        <v>497532.85228303162</v>
      </c>
      <c r="L15" s="56">
        <f>SUM(J15:K15)</f>
        <v>985744.68828303157</v>
      </c>
    </row>
    <row r="16" spans="1:13">
      <c r="I16" s="54" t="s">
        <v>148</v>
      </c>
      <c r="J16" s="55">
        <f>grupper!R129</f>
        <v>85093.646000000008</v>
      </c>
      <c r="K16" s="55">
        <f>grupper!W129</f>
        <v>58248.231716715803</v>
      </c>
      <c r="L16" s="50">
        <f>SUM(J16:K16)</f>
        <v>143341.8777167158</v>
      </c>
    </row>
    <row r="17" spans="2:12" ht="13.5" thickBot="1">
      <c r="I17" s="57" t="s">
        <v>160</v>
      </c>
      <c r="J17" s="58">
        <f>SUM(J14:J16)</f>
        <v>4064563.7392684091</v>
      </c>
      <c r="K17" s="58">
        <f>SUM(K14:K16)</f>
        <v>3888447.350797127</v>
      </c>
      <c r="L17" s="59">
        <f>SUM(L14:L16)</f>
        <v>7953011.0900655361</v>
      </c>
    </row>
    <row r="18" spans="2:12" ht="13.5" thickTop="1">
      <c r="I18" s="60" t="s">
        <v>161</v>
      </c>
      <c r="L18" s="3">
        <f>1000*738.17902556</f>
        <v>738179.02555999998</v>
      </c>
    </row>
    <row r="19" spans="2:12" ht="13.5" thickBot="1">
      <c r="I19" s="57" t="s">
        <v>162</v>
      </c>
      <c r="J19" s="58"/>
      <c r="K19" s="58"/>
      <c r="L19" s="59">
        <f>SUM(L17:L18)</f>
        <v>8691190.1156255361</v>
      </c>
    </row>
    <row r="20" spans="2:12" ht="13.5" thickTop="1"/>
    <row r="29" spans="2:12" ht="13.5" thickBot="1"/>
    <row r="30" spans="2:12" ht="16.5" thickBot="1">
      <c r="B30" s="9" t="s">
        <v>114</v>
      </c>
      <c r="C30" s="9" t="s">
        <v>129</v>
      </c>
    </row>
    <row r="31" spans="2:12" ht="16.5" thickBot="1">
      <c r="B31" s="10" t="s">
        <v>115</v>
      </c>
      <c r="C31" s="11">
        <v>0.58599999999999997</v>
      </c>
    </row>
    <row r="32" spans="2:12" ht="16.5" thickBot="1">
      <c r="B32" s="10" t="s">
        <v>119</v>
      </c>
      <c r="C32" s="11">
        <v>0.20399999999999999</v>
      </c>
    </row>
    <row r="33" spans="2:7" ht="16.5" thickBot="1">
      <c r="B33" s="10" t="s">
        <v>121</v>
      </c>
      <c r="C33" s="11">
        <v>0.26600000000000001</v>
      </c>
    </row>
    <row r="34" spans="2:7" ht="16.5" thickBot="1">
      <c r="B34" s="10" t="s">
        <v>123</v>
      </c>
      <c r="C34" s="11">
        <v>0.126</v>
      </c>
    </row>
    <row r="35" spans="2:7" ht="16.5" thickBot="1">
      <c r="B35" s="24" t="s">
        <v>125</v>
      </c>
      <c r="C35" s="25">
        <v>0.1</v>
      </c>
    </row>
    <row r="36" spans="2:7" ht="16.5" thickBot="1">
      <c r="B36" s="29" t="s">
        <v>126</v>
      </c>
      <c r="C36" s="30">
        <v>2.65</v>
      </c>
    </row>
    <row r="37" spans="2:7" ht="16.5" thickBot="1">
      <c r="B37" s="29" t="s">
        <v>124</v>
      </c>
      <c r="C37" s="30">
        <v>2.4</v>
      </c>
    </row>
    <row r="38" spans="2:7">
      <c r="F38" s="33"/>
      <c r="G38" s="33"/>
    </row>
    <row r="39" spans="2:7">
      <c r="C39" s="27"/>
      <c r="D39" s="27"/>
    </row>
    <row r="40" spans="2:7" ht="18.75" customHeight="1">
      <c r="B40" s="72" t="s">
        <v>356</v>
      </c>
      <c r="C40" s="72"/>
    </row>
    <row r="41" spans="2:7">
      <c r="B41" s="72" t="s">
        <v>141</v>
      </c>
      <c r="C41" s="73">
        <v>687770.24718251079</v>
      </c>
    </row>
    <row r="42" spans="2:7">
      <c r="B42" s="72" t="s">
        <v>142</v>
      </c>
      <c r="C42" s="73">
        <v>3933972.9380565155</v>
      </c>
    </row>
    <row r="43" spans="2:7">
      <c r="B43" s="72" t="s">
        <v>143</v>
      </c>
      <c r="C43" s="73">
        <v>1413424.4055967834</v>
      </c>
    </row>
    <row r="44" spans="2:7">
      <c r="B44" s="72" t="s">
        <v>144</v>
      </c>
      <c r="C44" s="73">
        <v>292712.44021618267</v>
      </c>
    </row>
    <row r="45" spans="2:7">
      <c r="B45" s="72" t="s">
        <v>145</v>
      </c>
      <c r="C45" s="73">
        <v>496044.49301379593</v>
      </c>
    </row>
    <row r="46" spans="2:7">
      <c r="B46" s="72" t="s">
        <v>147</v>
      </c>
      <c r="C46" s="73">
        <v>985744.68828303157</v>
      </c>
    </row>
    <row r="47" spans="2:7">
      <c r="B47" s="72" t="s">
        <v>148</v>
      </c>
      <c r="C47" s="73">
        <v>143341.8777167158</v>
      </c>
    </row>
    <row r="48" spans="2:7">
      <c r="B48" s="72" t="s">
        <v>161</v>
      </c>
      <c r="C48" s="73">
        <v>738179.02555999998</v>
      </c>
    </row>
  </sheetData>
  <mergeCells count="1">
    <mergeCell ref="A6:G6"/>
  </mergeCells>
  <phoneticPr fontId="6" type="noConversion"/>
  <pageMargins left="0.75" right="0.75" top="1" bottom="1" header="0" footer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workbookViewId="0">
      <selection activeCell="B27" sqref="B27"/>
    </sheetView>
  </sheetViews>
  <sheetFormatPr defaultRowHeight="12.75"/>
  <cols>
    <col min="1" max="1" width="32.85546875" customWidth="1"/>
    <col min="2" max="2" width="11.7109375" customWidth="1"/>
    <col min="3" max="3" width="19.5703125" customWidth="1"/>
    <col min="5" max="5" width="37" customWidth="1"/>
    <col min="6" max="6" width="18.42578125" customWidth="1"/>
    <col min="7" max="7" width="17" customWidth="1"/>
    <col min="8" max="8" width="21.28515625" customWidth="1"/>
  </cols>
  <sheetData>
    <row r="1" spans="1:8" ht="13.5" thickBot="1">
      <c r="E1" s="1" t="s">
        <v>127</v>
      </c>
      <c r="F1" s="2"/>
      <c r="G1" s="2"/>
    </row>
    <row r="2" spans="1:8" ht="15.75">
      <c r="A2" s="12" t="s">
        <v>116</v>
      </c>
      <c r="B2" s="13" t="s">
        <v>117</v>
      </c>
      <c r="C2" s="14" t="s">
        <v>118</v>
      </c>
      <c r="D2" s="33"/>
      <c r="E2" s="141" t="s">
        <v>340</v>
      </c>
      <c r="F2" s="2"/>
      <c r="G2" s="2"/>
    </row>
    <row r="3" spans="1:8">
      <c r="A3" s="15" t="s">
        <v>118</v>
      </c>
      <c r="B3" s="16"/>
      <c r="C3" s="17" t="s">
        <v>120</v>
      </c>
      <c r="D3" s="33"/>
      <c r="E3" s="141" t="s">
        <v>341</v>
      </c>
      <c r="F3" s="2"/>
      <c r="G3" s="2"/>
    </row>
    <row r="4" spans="1:8">
      <c r="A4" s="18" t="s">
        <v>122</v>
      </c>
      <c r="B4" s="19"/>
      <c r="C4" s="20"/>
      <c r="D4" s="33"/>
      <c r="E4" s="139"/>
      <c r="F4" s="2"/>
      <c r="G4" s="2"/>
    </row>
    <row r="5" spans="1:8">
      <c r="A5" s="21" t="s">
        <v>124</v>
      </c>
      <c r="B5" s="22">
        <v>66932</v>
      </c>
      <c r="C5" s="23">
        <f>2.4*B5/1000</f>
        <v>160.63679999999999</v>
      </c>
      <c r="D5" s="33"/>
      <c r="E5" s="139"/>
      <c r="F5" s="2"/>
      <c r="G5" s="2"/>
    </row>
    <row r="6" spans="1:8">
      <c r="A6" s="26" t="s">
        <v>126</v>
      </c>
      <c r="B6" s="27">
        <v>122436</v>
      </c>
      <c r="C6" s="28">
        <f>2.65*B6/1000</f>
        <v>324.45539999999994</v>
      </c>
      <c r="D6" s="33"/>
      <c r="E6" s="139"/>
      <c r="F6" s="2"/>
      <c r="G6" s="2"/>
    </row>
    <row r="7" spans="1:8">
      <c r="A7" s="31" t="s">
        <v>127</v>
      </c>
      <c r="B7" s="32"/>
      <c r="C7" s="37"/>
      <c r="D7" s="33"/>
      <c r="E7" s="1" t="s">
        <v>343</v>
      </c>
      <c r="F7" s="137">
        <v>2010</v>
      </c>
      <c r="G7" s="137">
        <v>2009</v>
      </c>
    </row>
    <row r="8" spans="1:8">
      <c r="A8" s="26" t="s">
        <v>135</v>
      </c>
      <c r="B8" s="33"/>
      <c r="C8" s="38">
        <f>908780.71*0.164/1000</f>
        <v>149.04003643999999</v>
      </c>
      <c r="D8" s="33"/>
      <c r="E8" s="2" t="s">
        <v>344</v>
      </c>
      <c r="F8" s="140">
        <v>60163</v>
      </c>
      <c r="G8" s="140">
        <v>40063</v>
      </c>
    </row>
    <row r="9" spans="1:8" ht="13.5" thickBot="1">
      <c r="A9" s="34" t="s">
        <v>128</v>
      </c>
      <c r="B9" s="35"/>
      <c r="C9" s="36">
        <f>SUM(C5:C8)</f>
        <v>634.13223643999993</v>
      </c>
      <c r="D9" s="33"/>
      <c r="E9" s="2" t="s">
        <v>347</v>
      </c>
      <c r="F9" s="140">
        <v>14815</v>
      </c>
      <c r="G9" s="140">
        <v>13300</v>
      </c>
    </row>
    <row r="10" spans="1:8">
      <c r="D10" s="33"/>
      <c r="E10" s="1" t="s">
        <v>124</v>
      </c>
      <c r="F10" s="138">
        <f>SUM(F8:F9)</f>
        <v>74978</v>
      </c>
      <c r="G10" s="138">
        <f>SUM(G8:G9)</f>
        <v>53363</v>
      </c>
    </row>
    <row r="11" spans="1:8" ht="13.5" thickBot="1">
      <c r="D11" s="3"/>
      <c r="E11" s="2" t="s">
        <v>345</v>
      </c>
      <c r="F11" s="140">
        <v>49094</v>
      </c>
      <c r="G11" s="140">
        <v>31243</v>
      </c>
      <c r="H11" s="39"/>
    </row>
    <row r="12" spans="1:8" ht="15.75">
      <c r="A12" s="12" t="s">
        <v>130</v>
      </c>
      <c r="B12" s="13" t="s">
        <v>117</v>
      </c>
      <c r="C12" s="14" t="s">
        <v>118</v>
      </c>
      <c r="E12" s="2" t="s">
        <v>346</v>
      </c>
      <c r="F12" s="140">
        <v>104762</v>
      </c>
      <c r="G12" s="140">
        <v>80234</v>
      </c>
    </row>
    <row r="13" spans="1:8">
      <c r="A13" s="15" t="s">
        <v>118</v>
      </c>
      <c r="B13" s="16"/>
      <c r="C13" s="17" t="s">
        <v>120</v>
      </c>
      <c r="E13" s="1" t="s">
        <v>126</v>
      </c>
      <c r="F13" s="138">
        <f>SUM(F11:F12)</f>
        <v>153856</v>
      </c>
      <c r="G13" s="138">
        <f>SUM(G11:G12)</f>
        <v>111477</v>
      </c>
    </row>
    <row r="14" spans="1:8">
      <c r="A14" s="18" t="s">
        <v>122</v>
      </c>
      <c r="B14" s="19"/>
      <c r="C14" s="20"/>
      <c r="E14" s="2"/>
      <c r="F14" s="2"/>
      <c r="G14" s="2"/>
    </row>
    <row r="15" spans="1:8">
      <c r="A15" s="21" t="s">
        <v>124</v>
      </c>
      <c r="B15" s="22">
        <f>G10</f>
        <v>53363</v>
      </c>
      <c r="C15" s="23">
        <f>2.4*B15/1000</f>
        <v>128.0712</v>
      </c>
      <c r="E15" s="2"/>
      <c r="F15" s="2"/>
      <c r="G15" s="2"/>
    </row>
    <row r="16" spans="1:8">
      <c r="A16" s="26" t="s">
        <v>126</v>
      </c>
      <c r="B16" s="27">
        <f>G13</f>
        <v>111477</v>
      </c>
      <c r="C16" s="28">
        <f>2.65*B16/1000</f>
        <v>295.41404999999997</v>
      </c>
      <c r="E16" s="2"/>
      <c r="F16" s="2"/>
      <c r="G16" s="2"/>
    </row>
    <row r="17" spans="1:7">
      <c r="A17" s="31" t="s">
        <v>127</v>
      </c>
      <c r="B17" s="32"/>
      <c r="C17" s="37"/>
      <c r="E17" s="2"/>
      <c r="F17" s="2"/>
      <c r="G17" s="2"/>
    </row>
    <row r="18" spans="1:7">
      <c r="A18" s="26" t="s">
        <v>136</v>
      </c>
      <c r="B18" s="33"/>
      <c r="C18" s="38">
        <f>925385.64*0.164/1000</f>
        <v>151.76324496000001</v>
      </c>
    </row>
    <row r="19" spans="1:7" ht="13.5" thickBot="1">
      <c r="A19" s="34" t="s">
        <v>128</v>
      </c>
      <c r="B19" s="35"/>
      <c r="C19" s="36">
        <f>SUM(C15:C18)</f>
        <v>575.24849496000002</v>
      </c>
    </row>
    <row r="21" spans="1:7" ht="13.5" thickBot="1"/>
    <row r="22" spans="1:7" ht="15.75">
      <c r="A22" s="12" t="s">
        <v>193</v>
      </c>
      <c r="B22" s="13" t="s">
        <v>117</v>
      </c>
      <c r="C22" s="14" t="s">
        <v>118</v>
      </c>
    </row>
    <row r="23" spans="1:7">
      <c r="A23" s="15" t="s">
        <v>118</v>
      </c>
      <c r="B23" s="16"/>
      <c r="C23" s="17" t="s">
        <v>120</v>
      </c>
    </row>
    <row r="24" spans="1:7">
      <c r="A24" s="18" t="s">
        <v>122</v>
      </c>
      <c r="B24" s="19"/>
      <c r="C24" s="20"/>
    </row>
    <row r="25" spans="1:7">
      <c r="A25" s="21" t="s">
        <v>124</v>
      </c>
      <c r="B25" s="22">
        <f>F10</f>
        <v>74978</v>
      </c>
      <c r="C25" s="23">
        <f>2.4*B25/1000</f>
        <v>179.94719999999998</v>
      </c>
    </row>
    <row r="26" spans="1:7">
      <c r="A26" s="26" t="s">
        <v>126</v>
      </c>
      <c r="B26" s="27">
        <f>F13</f>
        <v>153856</v>
      </c>
      <c r="C26" s="28">
        <f>2.65*B26/1000</f>
        <v>407.71839999999997</v>
      </c>
    </row>
    <row r="27" spans="1:7">
      <c r="A27" s="31" t="s">
        <v>127</v>
      </c>
      <c r="B27" s="32"/>
      <c r="C27" s="37"/>
    </row>
    <row r="28" spans="1:7">
      <c r="A28" s="26" t="s">
        <v>342</v>
      </c>
      <c r="B28" s="33"/>
      <c r="C28" s="38">
        <f>917764.79*0.164/1000</f>
        <v>150.51342556</v>
      </c>
    </row>
    <row r="29" spans="1:7" ht="13.5" thickBot="1">
      <c r="A29" s="34" t="s">
        <v>128</v>
      </c>
      <c r="B29" s="35"/>
      <c r="C29" s="36">
        <f>SUM(C25:C28)</f>
        <v>738.1790255599999</v>
      </c>
    </row>
    <row r="31" spans="1:7">
      <c r="A31" t="s">
        <v>131</v>
      </c>
    </row>
    <row r="32" spans="1:7">
      <c r="A32" t="s">
        <v>132</v>
      </c>
    </row>
    <row r="33" spans="1:2">
      <c r="A33" t="s">
        <v>133</v>
      </c>
    </row>
    <row r="34" spans="1:2">
      <c r="A34" t="s">
        <v>134</v>
      </c>
    </row>
    <row r="36" spans="1:2">
      <c r="A36" s="39"/>
    </row>
    <row r="38" spans="1:2" ht="13.5" thickBot="1"/>
    <row r="39" spans="1:2" ht="16.5" thickBot="1">
      <c r="A39" s="29" t="s">
        <v>348</v>
      </c>
      <c r="B39" s="30">
        <v>2.65</v>
      </c>
    </row>
    <row r="40" spans="1:2" ht="16.5" thickBot="1">
      <c r="A40" s="29" t="s">
        <v>349</v>
      </c>
      <c r="B40" s="30">
        <v>2.4</v>
      </c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2010</vt:lpstr>
      <vt:lpstr>grupper</vt:lpstr>
      <vt:lpstr>Energi</vt:lpstr>
      <vt:lpstr>samlet CO2</vt:lpstr>
      <vt:lpstr>Transport</vt:lpstr>
    </vt:vector>
  </TitlesOfParts>
  <Company>Egedal Kommune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JJO2LB</dc:creator>
  <cp:lastModifiedBy>thwj</cp:lastModifiedBy>
  <cp:lastPrinted>2011-05-12T07:15:06Z</cp:lastPrinted>
  <dcterms:created xsi:type="dcterms:W3CDTF">2010-07-07T13:27:10Z</dcterms:created>
  <dcterms:modified xsi:type="dcterms:W3CDTF">2012-04-12T08:26:46Z</dcterms:modified>
</cp:coreProperties>
</file>