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60" windowHeight="8835" tabRatio="749" firstSheet="1" activeTab="11"/>
  </bookViews>
  <sheets>
    <sheet name="Skoler 09" sheetId="1" r:id="rId1"/>
    <sheet name="adm 09" sheetId="2" r:id="rId2"/>
    <sheet name="dagins 09" sheetId="3" r:id="rId3"/>
    <sheet name="Andre 09" sheetId="4" r:id="rId4"/>
    <sheet name="Skoler" sheetId="5" state="hidden" r:id="rId5"/>
    <sheet name="I alt bygninger" sheetId="6" r:id="rId6"/>
    <sheet name="emmissionsfaktorer" sheetId="7" r:id="rId7"/>
    <sheet name="Kollektiv trafik" sheetId="8" r:id="rId8"/>
    <sheet name="kørsel" sheetId="9" r:id="rId9"/>
    <sheet name="Kørsel skraldebiler" sheetId="10" r:id="rId10"/>
    <sheet name="Transport i alt" sheetId="11" r:id="rId11"/>
    <sheet name="Vejbelysning" sheetId="12" r:id="rId12"/>
  </sheets>
  <definedNames/>
  <calcPr fullCalcOnLoad="1"/>
</workbook>
</file>

<file path=xl/sharedStrings.xml><?xml version="1.0" encoding="utf-8"?>
<sst xmlns="http://schemas.openxmlformats.org/spreadsheetml/2006/main" count="1990" uniqueCount="257">
  <si>
    <t>Nøgletal</t>
  </si>
  <si>
    <t>[ kWh ]</t>
  </si>
  <si>
    <t>[ ton ]</t>
  </si>
  <si>
    <r>
      <t>[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]</t>
    </r>
  </si>
  <si>
    <t>EL</t>
  </si>
  <si>
    <t>VAND</t>
  </si>
  <si>
    <t>Varme</t>
  </si>
  <si>
    <t>Emmision</t>
  </si>
  <si>
    <t>Areal</t>
  </si>
  <si>
    <t>Opvarmet areal</t>
  </si>
  <si>
    <t>Kælder areal</t>
  </si>
  <si>
    <t>Antal brugere</t>
  </si>
  <si>
    <t>CO2</t>
  </si>
  <si>
    <t>SO2</t>
  </si>
  <si>
    <t>NOx</t>
  </si>
  <si>
    <t>EM Beregnet varmeforbrug</t>
  </si>
  <si>
    <t>El pr     M2</t>
  </si>
  <si>
    <t>El pr bruger</t>
  </si>
  <si>
    <t xml:space="preserve">vand pr m2 </t>
  </si>
  <si>
    <t>Vand pr elev</t>
  </si>
  <si>
    <t>varme pr m2</t>
  </si>
  <si>
    <t>varme pr elev</t>
  </si>
  <si>
    <t xml:space="preserve">total     co2 </t>
  </si>
  <si>
    <t>co2 pr   m2</t>
  </si>
  <si>
    <t>El</t>
  </si>
  <si>
    <t>Vand</t>
  </si>
  <si>
    <t>Forbrug</t>
  </si>
  <si>
    <t>Budget</t>
  </si>
  <si>
    <t>Arnborg Skole</t>
  </si>
  <si>
    <t>Aulum Byskole</t>
  </si>
  <si>
    <t>Brændgårdskolen</t>
  </si>
  <si>
    <t>Engbjergskolen</t>
  </si>
  <si>
    <t>Fasterholt Skole</t>
  </si>
  <si>
    <t>Feldborg Skole</t>
  </si>
  <si>
    <t>Gjellerup Skole</t>
  </si>
  <si>
    <t>Gullestrup Skole</t>
  </si>
  <si>
    <t>Haderup Skole</t>
  </si>
  <si>
    <t>Hammerum Skole</t>
  </si>
  <si>
    <t>Herningholmskolen</t>
  </si>
  <si>
    <t>Hodsager Skole</t>
  </si>
  <si>
    <t>Højgårdskolen</t>
  </si>
  <si>
    <t>Holtbjergskolen</t>
  </si>
  <si>
    <t>Ilskov Skole</t>
  </si>
  <si>
    <t>Kibæk Skole</t>
  </si>
  <si>
    <t>Kildebakkeskolen</t>
  </si>
  <si>
    <t>Kølkær Skole</t>
  </si>
  <si>
    <t>Lind Skole</t>
  </si>
  <si>
    <t>Lundgårdskolen</t>
  </si>
  <si>
    <t>Nøvling Skole</t>
  </si>
  <si>
    <t>Ørnhøj skole</t>
  </si>
  <si>
    <t>Sdr. Felding Skole</t>
  </si>
  <si>
    <t>Simmelkær Skole</t>
  </si>
  <si>
    <t>Sinding-Ørre Midpunkt</t>
  </si>
  <si>
    <t>Skalmejeskolen</t>
  </si>
  <si>
    <t>Skarrild skole og kurlturcenter</t>
  </si>
  <si>
    <t>Snejbjerg Skole</t>
  </si>
  <si>
    <t>Sønderagerskolen</t>
  </si>
  <si>
    <t>Sunds Skole</t>
  </si>
  <si>
    <t>Timring Skole</t>
  </si>
  <si>
    <t>Tjørring skole</t>
  </si>
  <si>
    <t>Vestervangskolen</t>
  </si>
  <si>
    <t>Vildbjerg skole</t>
  </si>
  <si>
    <t>Vind Skole</t>
  </si>
  <si>
    <t>Vinding Skole og SFO</t>
  </si>
  <si>
    <t/>
  </si>
  <si>
    <t>Årsrapport</t>
  </si>
  <si>
    <t>Udskrevet d. 11-05-10</t>
  </si>
  <si>
    <t>Folder</t>
  </si>
  <si>
    <t>Bygning</t>
  </si>
  <si>
    <t>Ejendom nr.</t>
  </si>
  <si>
    <t>Overskud</t>
  </si>
  <si>
    <t>Graddagekorr. forbrug</t>
  </si>
  <si>
    <t>Total</t>
  </si>
  <si>
    <t>ADVARSEL! Der er en eller flere foldere der ikke er vist</t>
  </si>
  <si>
    <t>Skoler - 2009</t>
  </si>
  <si>
    <t>Forbrug 2009</t>
  </si>
  <si>
    <t>Forbrug 2007</t>
  </si>
  <si>
    <t>Forbrug 2008</t>
  </si>
  <si>
    <t>Graddagekorr. Forbrug 2007</t>
  </si>
  <si>
    <t>Graddagekorr. Forbrug 2008</t>
  </si>
  <si>
    <t>Åskov Rådhus</t>
  </si>
  <si>
    <t>Aulum Haderup Rådhus</t>
  </si>
  <si>
    <t>Enghavevej 17</t>
  </si>
  <si>
    <t>Jobcenteret Nørregade 44</t>
  </si>
  <si>
    <t>Rådhus Bygning A</t>
  </si>
  <si>
    <t>Rådhus Bygning B</t>
  </si>
  <si>
    <t>Rådhus Bygning C</t>
  </si>
  <si>
    <t>Rådhus Bygning D</t>
  </si>
  <si>
    <t>Teknisk Service</t>
  </si>
  <si>
    <t>Administration - 2009</t>
  </si>
  <si>
    <t>Ørnhøj skole og SFO</t>
  </si>
  <si>
    <t>Udskrevet d. 16-05-10</t>
  </si>
  <si>
    <t>Alhuset, kibæk</t>
  </si>
  <si>
    <t>Aulum tandklinik</t>
  </si>
  <si>
    <t>CHP &amp; EA museum</t>
  </si>
  <si>
    <t>Hammerum Tandklinik</t>
  </si>
  <si>
    <t>Herning Centralbibliotek</t>
  </si>
  <si>
    <t>Herning Svømmehal</t>
  </si>
  <si>
    <t>Lind Tandklinik</t>
  </si>
  <si>
    <t>Nørregade 7</t>
  </si>
  <si>
    <t>Rulleskøjtehal, Aulum</t>
  </si>
  <si>
    <t>Snejbjerg svømmehal</t>
  </si>
  <si>
    <t>Snejbjerg Tandklinik</t>
  </si>
  <si>
    <t>Sunds Tandklinik</t>
  </si>
  <si>
    <t>Tandklinikken, Sønder Felding</t>
  </si>
  <si>
    <t>Andre - 2009</t>
  </si>
  <si>
    <t>Bakkebo</t>
  </si>
  <si>
    <t>Børnehuset Bytoften</t>
  </si>
  <si>
    <t>Daginstitution Troldhytten</t>
  </si>
  <si>
    <t>Fredshegn</t>
  </si>
  <si>
    <t>Fristedet</t>
  </si>
  <si>
    <t>Hjørnegården</t>
  </si>
  <si>
    <t>Hobbitten</t>
  </si>
  <si>
    <t>Kålormen</t>
  </si>
  <si>
    <t>Krudthuset</t>
  </si>
  <si>
    <t>Lille Pugdal vej 1</t>
  </si>
  <si>
    <t>Lions Club Børnehave</t>
  </si>
  <si>
    <t>Midgaarden</t>
  </si>
  <si>
    <t>Ørnhøj Børnehave</t>
  </si>
  <si>
    <t>Puff</t>
  </si>
  <si>
    <t>Qualsholm Daginstitution</t>
  </si>
  <si>
    <t>Regnbuen Hodsager</t>
  </si>
  <si>
    <t>Skovbo</t>
  </si>
  <si>
    <t>Sunds Kirkes Børnecenter</t>
  </si>
  <si>
    <t>Timring Børnehave</t>
  </si>
  <si>
    <t>Tjørring Børnehave</t>
  </si>
  <si>
    <t>Vibereden Børnehave</t>
  </si>
  <si>
    <t>Vinding Børnehave</t>
  </si>
  <si>
    <t>Vindstyrken</t>
  </si>
  <si>
    <t>Udskrevet d. 20-05-10</t>
  </si>
  <si>
    <t>Arnborg Børnecenter</t>
  </si>
  <si>
    <t>Børne- og ungdomsgården</t>
  </si>
  <si>
    <t>Børnegården</t>
  </si>
  <si>
    <t>Børnehaven Asylet</t>
  </si>
  <si>
    <t>Børnehaven Bulderby</t>
  </si>
  <si>
    <t>Børnehaven Lindely</t>
  </si>
  <si>
    <t>Børnehaven Solsikken</t>
  </si>
  <si>
    <t>Børnehuset Gullestrup</t>
  </si>
  <si>
    <t>Børnehuset Røde Kors</t>
  </si>
  <si>
    <t>Brændgaard Fritidscentret</t>
  </si>
  <si>
    <t>Brønsgård D.I.I.</t>
  </si>
  <si>
    <t>Daginstitution Agerskov</t>
  </si>
  <si>
    <t xml:space="preserve">DII Meldgård </t>
  </si>
  <si>
    <t>Engblommen</t>
  </si>
  <si>
    <t>FDF Samvirkets Børnecenter</t>
  </si>
  <si>
    <t>Fristedet Sdr. Felding</t>
  </si>
  <si>
    <t>Fritidsklubben Holmen</t>
  </si>
  <si>
    <t>Hammerum Fritidscenter</t>
  </si>
  <si>
    <t>Hedens Børnecenter (Haunstrup gl. Skole)</t>
  </si>
  <si>
    <t>Højgaard Fritidscenter</t>
  </si>
  <si>
    <t>Holmegården</t>
  </si>
  <si>
    <t>Holtbjerg Børnehus</t>
  </si>
  <si>
    <t>Holtbjerg Vuggestue</t>
  </si>
  <si>
    <t xml:space="preserve">Kaldalen </t>
  </si>
  <si>
    <t>Kernehuset</t>
  </si>
  <si>
    <t>Kibæk Skole SFO Børneuniverset</t>
  </si>
  <si>
    <t>Klokkekilde D.I.I.</t>
  </si>
  <si>
    <t>Kløverhuset</t>
  </si>
  <si>
    <t>Koustrupgård</t>
  </si>
  <si>
    <t>Lind Børnehus, Lind</t>
  </si>
  <si>
    <t>Lind Fritidscenter</t>
  </si>
  <si>
    <t>Lindbjerg Daginstitution</t>
  </si>
  <si>
    <t>Mariehønen</t>
  </si>
  <si>
    <t>Nørgaard Daginstitution</t>
  </si>
  <si>
    <t>Åkanden - Høgild Beboerhus</t>
  </si>
  <si>
    <t>Paletten</t>
  </si>
  <si>
    <t>Regnbuen Porsvænget 6-8</t>
  </si>
  <si>
    <t>Snejbjerg Legestue</t>
  </si>
  <si>
    <t>Søndergaard</t>
  </si>
  <si>
    <t>Stakroge Børneistitution</t>
  </si>
  <si>
    <t>Toftegården</t>
  </si>
  <si>
    <t>Trætoppen</t>
  </si>
  <si>
    <t>Trekløveren D.I.I.</t>
  </si>
  <si>
    <t>Vuggestuen Mælkevejen</t>
  </si>
  <si>
    <t>Daginstitutioner 2009</t>
  </si>
  <si>
    <t>Udskrevet d. 21-05-10</t>
  </si>
  <si>
    <t>Skoler</t>
  </si>
  <si>
    <t>admin</t>
  </si>
  <si>
    <t>Daginstitutioner</t>
  </si>
  <si>
    <t>Andre bygninger</t>
  </si>
  <si>
    <t>I alt</t>
  </si>
  <si>
    <t>El   </t>
  </si>
  <si>
    <t xml:space="preserve">525g                           </t>
  </si>
  <si>
    <t>kWh </t>
  </si>
  <si>
    <t>Eltra</t>
  </si>
  <si>
    <t>El </t>
  </si>
  <si>
    <t xml:space="preserve">SO2 </t>
  </si>
  <si>
    <t xml:space="preserve">0,1 g                           </t>
  </si>
  <si>
    <t>kWh                  </t>
  </si>
  <si>
    <t>El                         </t>
  </si>
  <si>
    <t>NOx                   </t>
  </si>
  <si>
    <t xml:space="preserve">1 g                           </t>
  </si>
  <si>
    <t xml:space="preserve">kWh                    </t>
  </si>
  <si>
    <t xml:space="preserve">Naturgas           </t>
  </si>
  <si>
    <t xml:space="preserve">CO2                          </t>
  </si>
  <si>
    <t xml:space="preserve">205 g                           </t>
  </si>
  <si>
    <t>kWh                   </t>
  </si>
  <si>
    <t>København Energi</t>
  </si>
  <si>
    <t xml:space="preserve">SO2            </t>
  </si>
  <si>
    <t xml:space="preserve">0,0011 g                           </t>
  </si>
  <si>
    <t>Naturgas          </t>
  </si>
  <si>
    <t xml:space="preserve"> NOx                        </t>
  </si>
  <si>
    <t xml:space="preserve"> 0,22 g                          </t>
  </si>
  <si>
    <t>Gasolie             </t>
  </si>
  <si>
    <t xml:space="preserve">CO2                     </t>
  </si>
  <si>
    <t xml:space="preserve">266 kg                        </t>
  </si>
  <si>
    <t xml:space="preserve">MWh                  </t>
  </si>
  <si>
    <t>Oliebranchens Fællespræsentation</t>
  </si>
  <si>
    <t xml:space="preserve">Gasolie              </t>
  </si>
  <si>
    <t xml:space="preserve">SO2                            </t>
  </si>
  <si>
    <t xml:space="preserve">0,08 kg                        </t>
  </si>
  <si>
    <t>NOx                          0,18                     kg                        MWh                  Oliebranchens Fællespræsentation</t>
  </si>
  <si>
    <t xml:space="preserve"> 0,18 kg                       </t>
  </si>
  <si>
    <t xml:space="preserve">Fjernvarme     </t>
  </si>
  <si>
    <t xml:space="preserve">CO2                           </t>
  </si>
  <si>
    <t xml:space="preserve">94,59 g                           </t>
  </si>
  <si>
    <t>Energistyrelsen</t>
  </si>
  <si>
    <t xml:space="preserve">SO2                      </t>
  </si>
  <si>
    <t xml:space="preserve">0,09 g                           </t>
  </si>
  <si>
    <t xml:space="preserve">0,342 g                           </t>
  </si>
  <si>
    <t>Emmisionsfaktorer - bygninger</t>
  </si>
  <si>
    <t>Dieselforbrug pr. bus / type </t>
  </si>
  <si>
    <t>Opfylder </t>
  </si>
  <si>
    <t>Bus nr</t>
  </si>
  <si>
    <t>Model</t>
  </si>
  <si>
    <t>Type</t>
  </si>
  <si>
    <t>Euro norm nr.</t>
  </si>
  <si>
    <t>Scania</t>
  </si>
  <si>
    <t>Scania Omnilink (servicebus)</t>
  </si>
  <si>
    <t>Scania Omnilink</t>
  </si>
  <si>
    <t>Scania Omnilink 13,7</t>
  </si>
  <si>
    <t>Volvo</t>
  </si>
  <si>
    <t>B 10 L</t>
  </si>
  <si>
    <t>B 10 BLE</t>
  </si>
  <si>
    <t>Opgørlese forbrug af diesel i bybusser i 2009</t>
  </si>
  <si>
    <t>Dieselforbrug liter</t>
  </si>
  <si>
    <t>* iflg. DN</t>
  </si>
  <si>
    <t>Udledning pr. liter* g</t>
  </si>
  <si>
    <t>Udledning i alt ton</t>
  </si>
  <si>
    <t>Erhvervsmæssig kørsel i Herning Kommune</t>
  </si>
  <si>
    <t>Iflg. Kommunens egen opgørelse bilpark</t>
  </si>
  <si>
    <t>Kørte km</t>
  </si>
  <si>
    <t>Forbrug liter</t>
  </si>
  <si>
    <t>co2 udledning (ton)</t>
  </si>
  <si>
    <t>Iflg. Befordringsgodtgørelse*</t>
  </si>
  <si>
    <t>* Iflg. DN anslås 77% af kørsel i Benzinbiler</t>
  </si>
  <si>
    <t>Opgørelse brændstofforbrug indsamling af husholdningsaffald</t>
  </si>
  <si>
    <t>Antal</t>
  </si>
  <si>
    <t>Skraldebiler</t>
  </si>
  <si>
    <t>Kollektiv trafik</t>
  </si>
  <si>
    <t>Kørsel</t>
  </si>
  <si>
    <t>Indsamling husholdningsaffald</t>
  </si>
  <si>
    <t>Samlet opgørelse CO2 udledning transport</t>
  </si>
  <si>
    <t>Opgørelse vejbelysning Herning Kommune</t>
  </si>
  <si>
    <t>Elforbrug</t>
  </si>
  <si>
    <t>KWh</t>
  </si>
  <si>
    <t>Forbrug pr. GWt*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</si>
</sst>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#,##0.00000"/>
  </numFmts>
  <fonts count="33">
    <font>
      <sz val="10"/>
      <name val="Arial"/>
      <family val="0"/>
    </font>
    <font>
      <sz val="8"/>
      <name val="Arial"/>
      <family val="0"/>
    </font>
    <font>
      <sz val="18"/>
      <color indexed="9"/>
      <name val="Arial"/>
      <family val="2"/>
    </font>
    <font>
      <sz val="22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3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15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16" borderId="0" applyNumberFormat="0" applyBorder="0" applyAlignment="0" applyProtection="0"/>
    <xf numFmtId="0" fontId="0" fillId="16" borderId="7" applyNumberFormat="0" applyFont="0" applyAlignment="0" applyProtection="0"/>
    <xf numFmtId="0" fontId="25" fillId="1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17" borderId="10" xfId="0" applyFont="1" applyFill="1" applyBorder="1" applyAlignment="1">
      <alignment vertical="center"/>
    </xf>
    <xf numFmtId="0" fontId="2" fillId="17" borderId="11" xfId="0" applyFont="1" applyFill="1" applyBorder="1" applyAlignment="1">
      <alignment vertical="center"/>
    </xf>
    <xf numFmtId="0" fontId="2" fillId="17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17" borderId="13" xfId="0" applyFont="1" applyFill="1" applyBorder="1" applyAlignment="1">
      <alignment vertical="center"/>
    </xf>
    <xf numFmtId="0" fontId="2" fillId="17" borderId="14" xfId="0" applyFont="1" applyFill="1" applyBorder="1" applyAlignment="1">
      <alignment vertical="center"/>
    </xf>
    <xf numFmtId="0" fontId="2" fillId="17" borderId="15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center"/>
    </xf>
    <xf numFmtId="0" fontId="0" fillId="5" borderId="19" xfId="0" applyFill="1" applyBorder="1" applyAlignment="1">
      <alignment wrapText="1"/>
    </xf>
    <xf numFmtId="0" fontId="0" fillId="5" borderId="0" xfId="0" applyFill="1" applyBorder="1" applyAlignment="1">
      <alignment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5" borderId="22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165" fontId="9" fillId="2" borderId="25" xfId="0" applyNumberFormat="1" applyFont="1" applyFill="1" applyBorder="1" applyAlignment="1">
      <alignment horizontal="right" vertical="center"/>
    </xf>
    <xf numFmtId="0" fontId="7" fillId="5" borderId="25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27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5" borderId="22" xfId="0" applyFont="1" applyFill="1" applyBorder="1" applyAlignment="1">
      <alignment vertical="center"/>
    </xf>
    <xf numFmtId="3" fontId="9" fillId="5" borderId="22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 horizontal="right" vertical="center"/>
    </xf>
    <xf numFmtId="3" fontId="9" fillId="5" borderId="24" xfId="0" applyNumberFormat="1" applyFont="1" applyFill="1" applyBorder="1" applyAlignment="1">
      <alignment horizontal="right" vertical="center"/>
    </xf>
    <xf numFmtId="3" fontId="9" fillId="2" borderId="22" xfId="0" applyNumberFormat="1" applyFont="1" applyFill="1" applyBorder="1" applyAlignment="1">
      <alignment horizontal="right" vertical="center"/>
    </xf>
    <xf numFmtId="3" fontId="9" fillId="2" borderId="23" xfId="0" applyNumberFormat="1" applyFont="1" applyFill="1" applyBorder="1" applyAlignment="1">
      <alignment horizontal="right" vertical="center"/>
    </xf>
    <xf numFmtId="3" fontId="9" fillId="2" borderId="25" xfId="0" applyNumberFormat="1" applyFont="1" applyFill="1" applyBorder="1" applyAlignment="1">
      <alignment horizontal="right" vertical="center"/>
    </xf>
    <xf numFmtId="164" fontId="9" fillId="2" borderId="23" xfId="0" applyNumberFormat="1" applyFont="1" applyFill="1" applyBorder="1" applyAlignment="1">
      <alignment horizontal="right" vertical="center"/>
    </xf>
    <xf numFmtId="164" fontId="9" fillId="2" borderId="24" xfId="0" applyNumberFormat="1" applyFont="1" applyFill="1" applyBorder="1" applyAlignment="1">
      <alignment horizontal="right" vertical="center"/>
    </xf>
    <xf numFmtId="165" fontId="9" fillId="2" borderId="22" xfId="0" applyNumberFormat="1" applyFont="1" applyFill="1" applyBorder="1" applyAlignment="1">
      <alignment horizontal="right" vertical="center"/>
    </xf>
    <xf numFmtId="165" fontId="9" fillId="2" borderId="23" xfId="0" applyNumberFormat="1" applyFont="1" applyFill="1" applyBorder="1" applyAlignment="1">
      <alignment horizontal="right" vertical="center"/>
    </xf>
    <xf numFmtId="165" fontId="9" fillId="2" borderId="24" xfId="0" applyNumberFormat="1" applyFont="1" applyFill="1" applyBorder="1" applyAlignment="1">
      <alignment horizontal="right" vertical="center"/>
    </xf>
    <xf numFmtId="4" fontId="0" fillId="8" borderId="0" xfId="0" applyNumberFormat="1" applyFill="1" applyAlignment="1">
      <alignment vertical="center"/>
    </xf>
    <xf numFmtId="164" fontId="0" fillId="8" borderId="0" xfId="0" applyNumberFormat="1" applyFill="1" applyAlignment="1">
      <alignment vertical="center"/>
    </xf>
    <xf numFmtId="166" fontId="0" fillId="8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8" fillId="5" borderId="28" xfId="0" applyFont="1" applyFill="1" applyBorder="1" applyAlignment="1">
      <alignment vertical="center"/>
    </xf>
    <xf numFmtId="3" fontId="9" fillId="5" borderId="28" xfId="0" applyNumberFormat="1" applyFont="1" applyFill="1" applyBorder="1" applyAlignment="1">
      <alignment horizontal="right" vertical="center"/>
    </xf>
    <xf numFmtId="3" fontId="9" fillId="5" borderId="29" xfId="0" applyNumberFormat="1" applyFont="1" applyFill="1" applyBorder="1" applyAlignment="1">
      <alignment horizontal="right" vertical="center"/>
    </xf>
    <xf numFmtId="3" fontId="9" fillId="5" borderId="30" xfId="0" applyNumberFormat="1" applyFont="1" applyFill="1" applyBorder="1" applyAlignment="1">
      <alignment horizontal="right" vertical="center"/>
    </xf>
    <xf numFmtId="3" fontId="9" fillId="2" borderId="28" xfId="0" applyNumberFormat="1" applyFont="1" applyFill="1" applyBorder="1" applyAlignment="1">
      <alignment horizontal="right" vertical="center"/>
    </xf>
    <xf numFmtId="3" fontId="9" fillId="2" borderId="29" xfId="0" applyNumberFormat="1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164" fontId="9" fillId="2" borderId="29" xfId="0" applyNumberFormat="1" applyFont="1" applyFill="1" applyBorder="1" applyAlignment="1">
      <alignment horizontal="right" vertical="center"/>
    </xf>
    <xf numFmtId="164" fontId="9" fillId="2" borderId="30" xfId="0" applyNumberFormat="1" applyFont="1" applyFill="1" applyBorder="1" applyAlignment="1">
      <alignment horizontal="right" vertical="center"/>
    </xf>
    <xf numFmtId="165" fontId="9" fillId="2" borderId="28" xfId="0" applyNumberFormat="1" applyFont="1" applyFill="1" applyBorder="1" applyAlignment="1">
      <alignment horizontal="right" vertical="center"/>
    </xf>
    <xf numFmtId="165" fontId="9" fillId="2" borderId="29" xfId="0" applyNumberFormat="1" applyFont="1" applyFill="1" applyBorder="1" applyAlignment="1">
      <alignment horizontal="right" vertical="center"/>
    </xf>
    <xf numFmtId="165" fontId="9" fillId="2" borderId="30" xfId="0" applyNumberFormat="1" applyFont="1" applyFill="1" applyBorder="1" applyAlignment="1">
      <alignment horizontal="right" vertical="center"/>
    </xf>
    <xf numFmtId="0" fontId="8" fillId="5" borderId="31" xfId="0" applyFont="1" applyFill="1" applyBorder="1" applyAlignment="1">
      <alignment vertical="center"/>
    </xf>
    <xf numFmtId="3" fontId="9" fillId="5" borderId="31" xfId="0" applyNumberFormat="1" applyFont="1" applyFill="1" applyBorder="1" applyAlignment="1">
      <alignment horizontal="right" vertical="center"/>
    </xf>
    <xf numFmtId="3" fontId="9" fillId="5" borderId="32" xfId="0" applyNumberFormat="1" applyFont="1" applyFill="1" applyBorder="1" applyAlignment="1">
      <alignment horizontal="right" vertical="center"/>
    </xf>
    <xf numFmtId="3" fontId="9" fillId="5" borderId="33" xfId="0" applyNumberFormat="1" applyFont="1" applyFill="1" applyBorder="1" applyAlignment="1">
      <alignment horizontal="right" vertical="center"/>
    </xf>
    <xf numFmtId="3" fontId="9" fillId="2" borderId="31" xfId="0" applyNumberFormat="1" applyFont="1" applyFill="1" applyBorder="1" applyAlignment="1">
      <alignment horizontal="right" vertical="center"/>
    </xf>
    <xf numFmtId="3" fontId="9" fillId="2" borderId="32" xfId="0" applyNumberFormat="1" applyFont="1" applyFill="1" applyBorder="1" applyAlignment="1">
      <alignment horizontal="right" vertical="center"/>
    </xf>
    <xf numFmtId="3" fontId="9" fillId="2" borderId="34" xfId="0" applyNumberFormat="1" applyFont="1" applyFill="1" applyBorder="1" applyAlignment="1">
      <alignment horizontal="right" vertical="center"/>
    </xf>
    <xf numFmtId="164" fontId="9" fillId="2" borderId="32" xfId="0" applyNumberFormat="1" applyFont="1" applyFill="1" applyBorder="1" applyAlignment="1">
      <alignment horizontal="right" vertical="center"/>
    </xf>
    <xf numFmtId="164" fontId="9" fillId="2" borderId="33" xfId="0" applyNumberFormat="1" applyFont="1" applyFill="1" applyBorder="1" applyAlignment="1">
      <alignment horizontal="right" vertical="center"/>
    </xf>
    <xf numFmtId="165" fontId="9" fillId="2" borderId="31" xfId="0" applyNumberFormat="1" applyFont="1" applyFill="1" applyBorder="1" applyAlignment="1">
      <alignment horizontal="right" vertical="center"/>
    </xf>
    <xf numFmtId="165" fontId="9" fillId="2" borderId="32" xfId="0" applyNumberFormat="1" applyFont="1" applyFill="1" applyBorder="1" applyAlignment="1">
      <alignment horizontal="right" vertical="center"/>
    </xf>
    <xf numFmtId="165" fontId="9" fillId="2" borderId="33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0" fontId="7" fillId="5" borderId="36" xfId="0" applyFont="1" applyFill="1" applyBorder="1" applyAlignment="1">
      <alignment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3" fontId="0" fillId="2" borderId="39" xfId="0" applyNumberFormat="1" applyFill="1" applyBorder="1" applyAlignment="1">
      <alignment horizontal="right" vertical="center"/>
    </xf>
    <xf numFmtId="3" fontId="0" fillId="2" borderId="40" xfId="0" applyNumberFormat="1" applyFill="1" applyBorder="1" applyAlignment="1">
      <alignment horizontal="right" vertical="center"/>
    </xf>
    <xf numFmtId="3" fontId="0" fillId="2" borderId="41" xfId="0" applyNumberFormat="1" applyFill="1" applyBorder="1" applyAlignment="1">
      <alignment horizontal="right" vertical="center"/>
    </xf>
    <xf numFmtId="164" fontId="0" fillId="2" borderId="41" xfId="0" applyNumberFormat="1" applyFill="1" applyBorder="1" applyAlignment="1">
      <alignment horizontal="right" vertical="center"/>
    </xf>
    <xf numFmtId="164" fontId="0" fillId="2" borderId="40" xfId="0" applyNumberFormat="1" applyFill="1" applyBorder="1" applyAlignment="1">
      <alignment horizontal="right" vertical="center"/>
    </xf>
    <xf numFmtId="164" fontId="0" fillId="2" borderId="42" xfId="0" applyNumberFormat="1" applyFill="1" applyBorder="1" applyAlignment="1">
      <alignment horizontal="right" vertical="center"/>
    </xf>
    <xf numFmtId="165" fontId="0" fillId="2" borderId="39" xfId="0" applyNumberFormat="1" applyFill="1" applyBorder="1" applyAlignment="1">
      <alignment horizontal="right" vertical="center"/>
    </xf>
    <xf numFmtId="165" fontId="0" fillId="2" borderId="40" xfId="0" applyNumberFormat="1" applyFill="1" applyBorder="1" applyAlignment="1">
      <alignment horizontal="right" vertical="center"/>
    </xf>
    <xf numFmtId="165" fontId="0" fillId="2" borderId="42" xfId="0" applyNumberFormat="1" applyFill="1" applyBorder="1" applyAlignment="1">
      <alignment horizontal="right" vertical="center"/>
    </xf>
    <xf numFmtId="3" fontId="0" fillId="2" borderId="43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4" fontId="2" fillId="17" borderId="11" xfId="0" applyNumberFormat="1" applyFont="1" applyFill="1" applyBorder="1" applyAlignment="1">
      <alignment vertical="center"/>
    </xf>
    <xf numFmtId="4" fontId="2" fillId="17" borderId="14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4" fontId="7" fillId="5" borderId="23" xfId="0" applyNumberFormat="1" applyFont="1" applyFill="1" applyBorder="1" applyAlignment="1">
      <alignment horizontal="center" wrapText="1"/>
    </xf>
    <xf numFmtId="4" fontId="9" fillId="2" borderId="23" xfId="0" applyNumberFormat="1" applyFont="1" applyFill="1" applyBorder="1" applyAlignment="1">
      <alignment horizontal="right" vertical="center"/>
    </xf>
    <xf numFmtId="4" fontId="9" fillId="2" borderId="32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/>
    </xf>
    <xf numFmtId="4" fontId="0" fillId="2" borderId="41" xfId="0" applyNumberFormat="1" applyFill="1" applyBorder="1" applyAlignment="1">
      <alignment horizontal="right" vertical="center"/>
    </xf>
    <xf numFmtId="4" fontId="0" fillId="0" borderId="0" xfId="0" applyNumberFormat="1" applyAlignment="1">
      <alignment/>
    </xf>
    <xf numFmtId="165" fontId="9" fillId="2" borderId="34" xfId="0" applyNumberFormat="1" applyFont="1" applyFill="1" applyBorder="1" applyAlignment="1">
      <alignment horizontal="right" vertical="center"/>
    </xf>
    <xf numFmtId="3" fontId="9" fillId="2" borderId="24" xfId="0" applyNumberFormat="1" applyFon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/>
    </xf>
    <xf numFmtId="0" fontId="0" fillId="5" borderId="44" xfId="0" applyFill="1" applyBorder="1" applyAlignment="1">
      <alignment horizontal="center"/>
    </xf>
    <xf numFmtId="3" fontId="0" fillId="5" borderId="38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3" fontId="0" fillId="0" borderId="0" xfId="15" applyAlignment="1">
      <alignment/>
    </xf>
    <xf numFmtId="43" fontId="7" fillId="0" borderId="0" xfId="15" applyFont="1" applyAlignment="1">
      <alignment/>
    </xf>
    <xf numFmtId="3" fontId="0" fillId="0" borderId="14" xfId="0" applyNumberFormat="1" applyBorder="1" applyAlignment="1">
      <alignment/>
    </xf>
    <xf numFmtId="43" fontId="0" fillId="0" borderId="14" xfId="15" applyBorder="1" applyAlignment="1">
      <alignment/>
    </xf>
    <xf numFmtId="0" fontId="5" fillId="18" borderId="17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4" fontId="0" fillId="0" borderId="14" xfId="0" applyNumberFormat="1" applyBorder="1" applyAlignment="1">
      <alignment/>
    </xf>
    <xf numFmtId="43" fontId="7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7" fillId="0" borderId="0" xfId="0" applyNumberFormat="1" applyFont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0" fillId="5" borderId="46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0" fontId="5" fillId="18" borderId="16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8" fillId="5" borderId="25" xfId="0" applyFont="1" applyFill="1" applyBorder="1" applyAlignment="1">
      <alignment horizontal="left" vertical="center"/>
    </xf>
    <xf numFmtId="0" fontId="8" fillId="5" borderId="46" xfId="0" applyFont="1" applyFill="1" applyBorder="1" applyAlignment="1">
      <alignment horizontal="left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19" borderId="0" xfId="0" applyFont="1" applyFill="1" applyAlignment="1">
      <alignment horizontal="center" wrapText="1"/>
    </xf>
    <xf numFmtId="165" fontId="5" fillId="19" borderId="0" xfId="0" applyNumberFormat="1" applyFont="1" applyFill="1" applyAlignment="1">
      <alignment vertical="center"/>
    </xf>
    <xf numFmtId="165" fontId="5" fillId="19" borderId="0" xfId="0" applyNumberFormat="1" applyFont="1" applyFill="1" applyAlignment="1">
      <alignment/>
    </xf>
  </cellXfs>
  <cellStyles count="49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6AA44"/>
      <rgbColor rgb="009886C0"/>
      <rgbColor rgb="000000FF"/>
      <rgbColor rgb="00FF4747"/>
      <rgbColor rgb="0008CE4A"/>
      <rgbColor rgb="00FFB3B3"/>
      <rgbColor rgb="000C8E1B"/>
      <rgbColor rgb="00643098"/>
      <rgbColor rgb="00000080"/>
      <rgbColor rgb="00DA0808"/>
      <rgbColor rgb="00800080"/>
      <rgbColor rgb="00008080"/>
      <rgbColor rgb="00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96C8"/>
      <rgbColor rgb="008C52C8"/>
      <rgbColor rgb="00CCCCFF"/>
      <rgbColor rgb="00FFB3B3"/>
      <rgbColor rgb="00CCCCFF"/>
      <rgbColor rgb="00CEEED3"/>
      <rgbColor rgb="00CC99FF"/>
      <rgbColor rgb="00CDE1F3"/>
      <rgbColor rgb="003366FF"/>
      <rgbColor rgb="0033CCCC"/>
      <rgbColor rgb="00F50F0F"/>
      <rgbColor rgb="003F8DFF"/>
      <rgbColor rgb="000072D0"/>
      <rgbColor rgb="00005AA4"/>
      <rgbColor rgb="00666699"/>
      <rgbColor rgb="00969696"/>
      <rgbColor rgb="00003366"/>
      <rgbColor rgb="008647C5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</xdr:row>
      <xdr:rowOff>9525</xdr:rowOff>
    </xdr:from>
    <xdr:to>
      <xdr:col>8</xdr:col>
      <xdr:colOff>114300</xdr:colOff>
      <xdr:row>1</xdr:row>
      <xdr:rowOff>161925</xdr:rowOff>
    </xdr:to>
    <xdr:pic>
      <xdr:nvPicPr>
        <xdr:cNvPr id="1" name="Picture 1" descr="CTYPE_electric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4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1</xdr:row>
      <xdr:rowOff>9525</xdr:rowOff>
    </xdr:from>
    <xdr:to>
      <xdr:col>14</xdr:col>
      <xdr:colOff>123825</xdr:colOff>
      <xdr:row>1</xdr:row>
      <xdr:rowOff>152400</xdr:rowOff>
    </xdr:to>
    <xdr:pic>
      <xdr:nvPicPr>
        <xdr:cNvPr id="2" name="Picture 2" descr="CTYPE_wa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47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1</xdr:row>
      <xdr:rowOff>0</xdr:rowOff>
    </xdr:from>
    <xdr:to>
      <xdr:col>18</xdr:col>
      <xdr:colOff>381000</xdr:colOff>
      <xdr:row>1</xdr:row>
      <xdr:rowOff>161925</xdr:rowOff>
    </xdr:to>
    <xdr:pic>
      <xdr:nvPicPr>
        <xdr:cNvPr id="3" name="Picture 3" descr="CTYPE_he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58600" y="238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G49"/>
  <sheetViews>
    <sheetView workbookViewId="0" topLeftCell="A1">
      <selection activeCell="A1" sqref="A1:X1"/>
    </sheetView>
  </sheetViews>
  <sheetFormatPr defaultColWidth="9.140625" defaultRowHeight="12.75"/>
  <cols>
    <col min="12" max="13" width="0" style="0" hidden="1" customWidth="1"/>
    <col min="17" max="17" width="10.140625" style="0" bestFit="1" customWidth="1"/>
    <col min="19" max="20" width="10.140625" style="0" bestFit="1" customWidth="1"/>
    <col min="23" max="24" width="0" style="0" hidden="1" customWidth="1"/>
    <col min="26" max="26" width="0" style="0" hidden="1" customWidth="1"/>
    <col min="28" max="28" width="0" style="0" hidden="1" customWidth="1"/>
    <col min="30" max="30" width="0" style="0" hidden="1" customWidth="1"/>
    <col min="33" max="33" width="0" style="0" hidden="1" customWidth="1"/>
  </cols>
  <sheetData>
    <row r="1" spans="1:33" ht="27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/>
      <c r="Y1" s="4"/>
      <c r="Z1" s="4"/>
      <c r="AA1" s="4"/>
      <c r="AB1" s="4"/>
      <c r="AC1" s="4"/>
      <c r="AD1" s="4"/>
      <c r="AE1" s="4"/>
      <c r="AF1" s="4"/>
      <c r="AG1" s="4"/>
    </row>
    <row r="2" spans="1:33" ht="27">
      <c r="A2" s="131" t="s">
        <v>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3"/>
      <c r="Y2" s="4"/>
      <c r="Z2" s="4"/>
      <c r="AA2" s="4"/>
      <c r="AB2" s="4"/>
      <c r="AC2" s="4"/>
      <c r="AD2" s="4"/>
      <c r="AE2" s="4"/>
      <c r="AF2" s="4"/>
      <c r="AG2" s="4"/>
    </row>
    <row r="3" spans="1:24" ht="13.5" thickBot="1">
      <c r="A3" s="8" t="s">
        <v>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2" ht="12.75">
      <c r="A4" s="142" t="s">
        <v>67</v>
      </c>
      <c r="B4" s="118"/>
      <c r="C4" s="119"/>
      <c r="D4" s="10"/>
      <c r="E4" s="11"/>
      <c r="F4" s="11"/>
      <c r="G4" s="12"/>
      <c r="H4" s="142" t="s">
        <v>24</v>
      </c>
      <c r="I4" s="118"/>
      <c r="J4" s="118"/>
      <c r="K4" s="118"/>
      <c r="L4" s="118"/>
      <c r="M4" s="119"/>
      <c r="N4" s="142" t="s">
        <v>25</v>
      </c>
      <c r="O4" s="118"/>
      <c r="P4" s="119"/>
      <c r="Q4" s="142" t="s">
        <v>6</v>
      </c>
      <c r="R4" s="118"/>
      <c r="S4" s="118"/>
      <c r="T4" s="118"/>
      <c r="U4" s="118"/>
      <c r="V4" s="118"/>
      <c r="W4" s="118"/>
      <c r="X4" s="119"/>
      <c r="Y4" s="142" t="s">
        <v>0</v>
      </c>
      <c r="Z4" s="118"/>
      <c r="AA4" s="118"/>
      <c r="AB4" s="118"/>
      <c r="AC4" s="118"/>
      <c r="AD4" s="118"/>
      <c r="AE4" s="118"/>
      <c r="AF4" s="119"/>
    </row>
    <row r="5" spans="1:32" ht="14.25">
      <c r="A5" s="13"/>
      <c r="B5" s="14"/>
      <c r="C5" s="15"/>
      <c r="D5" s="16"/>
      <c r="E5" s="17"/>
      <c r="F5" s="17"/>
      <c r="G5" s="15"/>
      <c r="H5" s="134" t="s">
        <v>1</v>
      </c>
      <c r="I5" s="135"/>
      <c r="J5" s="136"/>
      <c r="K5" s="138" t="s">
        <v>2</v>
      </c>
      <c r="L5" s="138"/>
      <c r="M5" s="139"/>
      <c r="N5" s="134" t="s">
        <v>3</v>
      </c>
      <c r="O5" s="135"/>
      <c r="P5" s="143"/>
      <c r="Q5" s="134" t="s">
        <v>1</v>
      </c>
      <c r="R5" s="135"/>
      <c r="S5" s="135"/>
      <c r="T5" s="135"/>
      <c r="U5" s="136"/>
      <c r="V5" s="137" t="s">
        <v>2</v>
      </c>
      <c r="W5" s="138"/>
      <c r="X5" s="139"/>
      <c r="Y5" s="148" t="s">
        <v>4</v>
      </c>
      <c r="Z5" s="149"/>
      <c r="AA5" s="149" t="s">
        <v>5</v>
      </c>
      <c r="AB5" s="149"/>
      <c r="AC5" s="149" t="s">
        <v>6</v>
      </c>
      <c r="AD5" s="149"/>
      <c r="AE5" s="149" t="s">
        <v>7</v>
      </c>
      <c r="AF5" s="149"/>
    </row>
    <row r="6" spans="1:33" ht="63.75">
      <c r="A6" s="18" t="s">
        <v>69</v>
      </c>
      <c r="B6" s="140" t="s">
        <v>68</v>
      </c>
      <c r="C6" s="141"/>
      <c r="D6" s="18" t="s">
        <v>8</v>
      </c>
      <c r="E6" s="19" t="s">
        <v>9</v>
      </c>
      <c r="F6" s="19" t="s">
        <v>10</v>
      </c>
      <c r="G6" s="20" t="s">
        <v>11</v>
      </c>
      <c r="H6" s="18" t="s">
        <v>27</v>
      </c>
      <c r="I6" s="19" t="s">
        <v>26</v>
      </c>
      <c r="J6" s="22" t="s">
        <v>70</v>
      </c>
      <c r="K6" s="19" t="s">
        <v>12</v>
      </c>
      <c r="L6" s="19" t="s">
        <v>13</v>
      </c>
      <c r="M6" s="20" t="s">
        <v>14</v>
      </c>
      <c r="N6" s="18" t="s">
        <v>27</v>
      </c>
      <c r="O6" s="19" t="s">
        <v>26</v>
      </c>
      <c r="P6" s="20" t="s">
        <v>70</v>
      </c>
      <c r="Q6" s="23" t="s">
        <v>27</v>
      </c>
      <c r="R6" s="24" t="s">
        <v>15</v>
      </c>
      <c r="S6" s="25" t="s">
        <v>71</v>
      </c>
      <c r="T6" s="25" t="s">
        <v>26</v>
      </c>
      <c r="U6" s="22" t="s">
        <v>70</v>
      </c>
      <c r="V6" s="19" t="s">
        <v>12</v>
      </c>
      <c r="W6" s="19" t="s">
        <v>13</v>
      </c>
      <c r="X6" s="20" t="s">
        <v>14</v>
      </c>
      <c r="Y6" s="26" t="s">
        <v>16</v>
      </c>
      <c r="Z6" s="26" t="s">
        <v>17</v>
      </c>
      <c r="AA6" s="26" t="s">
        <v>18</v>
      </c>
      <c r="AB6" s="26" t="s">
        <v>19</v>
      </c>
      <c r="AC6" s="26" t="s">
        <v>20</v>
      </c>
      <c r="AD6" s="26" t="s">
        <v>21</v>
      </c>
      <c r="AE6" s="26" t="s">
        <v>22</v>
      </c>
      <c r="AF6" s="26" t="s">
        <v>23</v>
      </c>
      <c r="AG6" s="27"/>
    </row>
    <row r="7" spans="1:33" ht="12.75">
      <c r="A7" s="28" t="s">
        <v>64</v>
      </c>
      <c r="B7" s="144" t="s">
        <v>28</v>
      </c>
      <c r="C7" s="145"/>
      <c r="D7" s="29">
        <v>1966</v>
      </c>
      <c r="E7" s="30">
        <v>1919</v>
      </c>
      <c r="F7" s="30">
        <v>602</v>
      </c>
      <c r="G7" s="31">
        <v>118</v>
      </c>
      <c r="H7" s="32">
        <v>22600</v>
      </c>
      <c r="I7" s="33">
        <v>21882.022471910113</v>
      </c>
      <c r="J7" s="34">
        <v>717.9775280898866</v>
      </c>
      <c r="K7" s="35">
        <v>11.488061797752811</v>
      </c>
      <c r="L7" s="35">
        <v>0.002188202247191012</v>
      </c>
      <c r="M7" s="36">
        <v>0.021882022471910116</v>
      </c>
      <c r="N7" s="37">
        <v>230</v>
      </c>
      <c r="O7" s="38">
        <v>196.6449438202247</v>
      </c>
      <c r="P7" s="39">
        <v>33.35505617977529</v>
      </c>
      <c r="Q7" s="32">
        <v>195000</v>
      </c>
      <c r="R7" s="32">
        <v>223980</v>
      </c>
      <c r="S7" s="33">
        <v>190008.16775541863</v>
      </c>
      <c r="T7" s="33">
        <v>183180.4775280899</v>
      </c>
      <c r="U7" s="34">
        <v>11819.52247191011</v>
      </c>
      <c r="V7" s="35">
        <v>17.32704136938202</v>
      </c>
      <c r="W7" s="35">
        <v>0.01648624297752809</v>
      </c>
      <c r="X7" s="36">
        <v>0.06264772331460675</v>
      </c>
      <c r="Y7" s="40">
        <v>11.130225062009213</v>
      </c>
      <c r="Z7" s="40">
        <v>185.4408684060179</v>
      </c>
      <c r="AA7" s="40">
        <v>0.10002286053928011</v>
      </c>
      <c r="AB7" s="40">
        <v>1.666482574747667</v>
      </c>
      <c r="AC7" s="40">
        <v>95.45621549144862</v>
      </c>
      <c r="AD7" s="40">
        <v>1552.3769282041517</v>
      </c>
      <c r="AE7" s="41">
        <v>28.81510316713483</v>
      </c>
      <c r="AF7" s="42">
        <v>0.014656715751340197</v>
      </c>
      <c r="AG7" s="33"/>
    </row>
    <row r="8" spans="1:33" ht="12.75">
      <c r="A8" s="28" t="s">
        <v>64</v>
      </c>
      <c r="B8" s="144" t="s">
        <v>29</v>
      </c>
      <c r="C8" s="145"/>
      <c r="D8" s="29">
        <v>6226</v>
      </c>
      <c r="E8" s="30">
        <v>6226</v>
      </c>
      <c r="F8" s="30" t="s">
        <v>64</v>
      </c>
      <c r="G8" s="31">
        <v>500</v>
      </c>
      <c r="H8" s="32">
        <v>110000</v>
      </c>
      <c r="I8" s="33">
        <v>107688.24</v>
      </c>
      <c r="J8" s="34">
        <v>2311.7599999999948</v>
      </c>
      <c r="K8" s="35">
        <v>56.536326</v>
      </c>
      <c r="L8" s="35">
        <v>0.010768824000000001</v>
      </c>
      <c r="M8" s="36">
        <v>0.10768824</v>
      </c>
      <c r="N8" s="37">
        <v>1033</v>
      </c>
      <c r="O8" s="38">
        <v>843.0165872069925</v>
      </c>
      <c r="P8" s="39">
        <v>189.98341279300746</v>
      </c>
      <c r="Q8" s="32">
        <v>593000</v>
      </c>
      <c r="R8" s="32">
        <v>0</v>
      </c>
      <c r="S8" s="33">
        <v>568367.2021468935</v>
      </c>
      <c r="T8" s="33">
        <v>537310.190742948</v>
      </c>
      <c r="U8" s="34">
        <v>55689.809257052024</v>
      </c>
      <c r="V8" s="35">
        <v>50.82417094237545</v>
      </c>
      <c r="W8" s="35">
        <v>0.04835791716686532</v>
      </c>
      <c r="X8" s="36">
        <v>0.18376008523408824</v>
      </c>
      <c r="Y8" s="40">
        <v>17.2965371024735</v>
      </c>
      <c r="Z8" s="40">
        <v>215.37648000000002</v>
      </c>
      <c r="AA8" s="40">
        <v>0.13540259993687642</v>
      </c>
      <c r="AB8" s="40">
        <v>1.6860331744139851</v>
      </c>
      <c r="AC8" s="40">
        <v>86.30102646047992</v>
      </c>
      <c r="AD8" s="40">
        <v>1074.620381485896</v>
      </c>
      <c r="AE8" s="41">
        <v>107.36049694237545</v>
      </c>
      <c r="AF8" s="42">
        <v>0.01724389607169538</v>
      </c>
      <c r="AG8" s="33"/>
    </row>
    <row r="9" spans="1:33" ht="12.75">
      <c r="A9" s="28" t="s">
        <v>64</v>
      </c>
      <c r="B9" s="144" t="s">
        <v>30</v>
      </c>
      <c r="C9" s="145"/>
      <c r="D9" s="29">
        <v>6350</v>
      </c>
      <c r="E9" s="30">
        <v>6350</v>
      </c>
      <c r="F9" s="30" t="s">
        <v>64</v>
      </c>
      <c r="G9" s="31">
        <v>0</v>
      </c>
      <c r="H9" s="32">
        <v>256250</v>
      </c>
      <c r="I9" s="33">
        <v>263379.0124026007</v>
      </c>
      <c r="J9" s="34">
        <v>-7129.012402600725</v>
      </c>
      <c r="K9" s="35">
        <v>138.27398151136538</v>
      </c>
      <c r="L9" s="35">
        <v>0.02633790124026007</v>
      </c>
      <c r="M9" s="36">
        <v>0.26337901240260075</v>
      </c>
      <c r="N9" s="37">
        <v>1085</v>
      </c>
      <c r="O9" s="38">
        <v>977.3402055532428</v>
      </c>
      <c r="P9" s="39">
        <v>107.65979444675725</v>
      </c>
      <c r="Q9" s="32">
        <v>951500</v>
      </c>
      <c r="R9" s="32">
        <v>0</v>
      </c>
      <c r="S9" s="33">
        <v>1071774.7777992059</v>
      </c>
      <c r="T9" s="33">
        <v>980467.7061777259</v>
      </c>
      <c r="U9" s="34">
        <v>-28967.706177725922</v>
      </c>
      <c r="V9" s="35">
        <v>92.7424403273511</v>
      </c>
      <c r="W9" s="35">
        <v>0.08824209355599535</v>
      </c>
      <c r="X9" s="36">
        <v>0.3353199555127823</v>
      </c>
      <c r="Y9" s="40">
        <v>41.47700982718121</v>
      </c>
      <c r="Z9" s="40" t="e">
        <v>#DIV/0!</v>
      </c>
      <c r="AA9" s="40">
        <v>0.15391184339421146</v>
      </c>
      <c r="AB9" s="40" t="e">
        <v>#DIV/0!</v>
      </c>
      <c r="AC9" s="40">
        <v>154.40436317759463</v>
      </c>
      <c r="AD9" s="40" t="e">
        <v>#DIV/0!</v>
      </c>
      <c r="AE9" s="41">
        <v>231.0164218387165</v>
      </c>
      <c r="AF9" s="42">
        <v>0.03638053887223882</v>
      </c>
      <c r="AG9" s="33"/>
    </row>
    <row r="10" spans="1:33" ht="12.75">
      <c r="A10" s="28" t="s">
        <v>64</v>
      </c>
      <c r="B10" s="144" t="s">
        <v>31</v>
      </c>
      <c r="C10" s="145"/>
      <c r="D10" s="29">
        <v>3516</v>
      </c>
      <c r="E10" s="30">
        <v>3516</v>
      </c>
      <c r="F10" s="30" t="s">
        <v>64</v>
      </c>
      <c r="G10" s="31">
        <v>263</v>
      </c>
      <c r="H10" s="32">
        <v>57500</v>
      </c>
      <c r="I10" s="33">
        <v>55586.46280052485</v>
      </c>
      <c r="J10" s="34">
        <v>1913.5371994751476</v>
      </c>
      <c r="K10" s="35">
        <v>29.18289297027555</v>
      </c>
      <c r="L10" s="35">
        <v>0.005558646280052486</v>
      </c>
      <c r="M10" s="36">
        <v>0.05558646280052486</v>
      </c>
      <c r="N10" s="37">
        <v>1000</v>
      </c>
      <c r="O10" s="38">
        <v>881.5128372025747</v>
      </c>
      <c r="P10" s="39">
        <v>118.4871627974253</v>
      </c>
      <c r="Q10" s="32">
        <v>408000</v>
      </c>
      <c r="R10" s="32">
        <v>0</v>
      </c>
      <c r="S10" s="33">
        <v>408708.6856949487</v>
      </c>
      <c r="T10" s="33">
        <v>375570.4035375921</v>
      </c>
      <c r="U10" s="34">
        <v>32429.596462407906</v>
      </c>
      <c r="V10" s="35">
        <v>35.525204470620835</v>
      </c>
      <c r="W10" s="35">
        <v>0.03380133631838329</v>
      </c>
      <c r="X10" s="36">
        <v>0.1284450780098565</v>
      </c>
      <c r="Y10" s="40">
        <v>15.809574175348365</v>
      </c>
      <c r="Z10" s="40">
        <v>211.3553718651135</v>
      </c>
      <c r="AA10" s="40">
        <v>0.25071468634885513</v>
      </c>
      <c r="AB10" s="40">
        <v>3.351759837272147</v>
      </c>
      <c r="AC10" s="40">
        <v>106.81752091512858</v>
      </c>
      <c r="AD10" s="40">
        <v>1428.024348051681</v>
      </c>
      <c r="AE10" s="41">
        <v>64.70809744089638</v>
      </c>
      <c r="AF10" s="42">
        <v>0.018403895745419903</v>
      </c>
      <c r="AG10" s="33"/>
    </row>
    <row r="11" spans="1:33" ht="12.75">
      <c r="A11" s="28" t="s">
        <v>64</v>
      </c>
      <c r="B11" s="144" t="s">
        <v>32</v>
      </c>
      <c r="C11" s="145"/>
      <c r="D11" s="29">
        <v>1318</v>
      </c>
      <c r="E11" s="30">
        <v>1318</v>
      </c>
      <c r="F11" s="30" t="s">
        <v>64</v>
      </c>
      <c r="G11" s="31">
        <v>60</v>
      </c>
      <c r="H11" s="32">
        <v>31000</v>
      </c>
      <c r="I11" s="33">
        <v>28571.434858115383</v>
      </c>
      <c r="J11" s="34">
        <v>2428.5651418846173</v>
      </c>
      <c r="K11" s="35">
        <v>15.000003300510576</v>
      </c>
      <c r="L11" s="35">
        <v>0.0028571434858115385</v>
      </c>
      <c r="M11" s="36">
        <v>0.028571434858115384</v>
      </c>
      <c r="N11" s="37">
        <v>260</v>
      </c>
      <c r="O11" s="38">
        <v>215.70663575422876</v>
      </c>
      <c r="P11" s="39">
        <v>44.293364245771244</v>
      </c>
      <c r="Q11" s="32">
        <v>190000</v>
      </c>
      <c r="R11" s="32">
        <v>0</v>
      </c>
      <c r="S11" s="33">
        <v>188090.7009517516</v>
      </c>
      <c r="T11" s="33">
        <v>178967.16702846956</v>
      </c>
      <c r="U11" s="34">
        <v>11032.832971530443</v>
      </c>
      <c r="V11" s="35">
        <v>16.928504329222935</v>
      </c>
      <c r="W11" s="35">
        <v>0.016107045032562262</v>
      </c>
      <c r="X11" s="36">
        <v>0.0612067711237366</v>
      </c>
      <c r="Y11" s="40">
        <v>21.677871667765846</v>
      </c>
      <c r="Z11" s="40">
        <v>476.1905809685897</v>
      </c>
      <c r="AA11" s="40">
        <v>0.1636620908605681</v>
      </c>
      <c r="AB11" s="40">
        <v>3.5951105959038125</v>
      </c>
      <c r="AC11" s="40">
        <v>135.78692490779179</v>
      </c>
      <c r="AD11" s="40">
        <v>2982.786117141159</v>
      </c>
      <c r="AE11" s="41">
        <v>31.92850762973351</v>
      </c>
      <c r="AF11" s="42">
        <v>0.02422496785260509</v>
      </c>
      <c r="AG11" s="33"/>
    </row>
    <row r="12" spans="1:33" ht="12.75">
      <c r="A12" s="28" t="s">
        <v>64</v>
      </c>
      <c r="B12" s="144" t="s">
        <v>33</v>
      </c>
      <c r="C12" s="145"/>
      <c r="D12" s="29">
        <v>1741</v>
      </c>
      <c r="E12" s="30">
        <v>1637</v>
      </c>
      <c r="F12" s="30" t="s">
        <v>64</v>
      </c>
      <c r="G12" s="31">
        <v>100</v>
      </c>
      <c r="H12" s="32">
        <v>22600</v>
      </c>
      <c r="I12" s="33">
        <v>23968.20475117387</v>
      </c>
      <c r="J12" s="34">
        <v>-1368.204751173871</v>
      </c>
      <c r="K12" s="35">
        <v>12.583307494366283</v>
      </c>
      <c r="L12" s="35">
        <v>0.0023968204751173873</v>
      </c>
      <c r="M12" s="36">
        <v>0.023968204751173873</v>
      </c>
      <c r="N12" s="37">
        <v>185</v>
      </c>
      <c r="O12" s="38">
        <v>207.6596886881923</v>
      </c>
      <c r="P12" s="39">
        <v>-22.65968868819229</v>
      </c>
      <c r="Q12" s="32">
        <v>160000</v>
      </c>
      <c r="R12" s="32">
        <v>206020</v>
      </c>
      <c r="S12" s="33">
        <v>193689.1129773279</v>
      </c>
      <c r="T12" s="33">
        <v>179644.5677887697</v>
      </c>
      <c r="U12" s="34">
        <v>-19644.567788769695</v>
      </c>
      <c r="V12" s="35">
        <v>16.992579667139726</v>
      </c>
      <c r="W12" s="35">
        <v>0.016168011100989275</v>
      </c>
      <c r="X12" s="36">
        <v>0.06143844218375924</v>
      </c>
      <c r="Y12" s="40">
        <v>13.766918294758112</v>
      </c>
      <c r="Z12" s="40">
        <v>239.68204751173872</v>
      </c>
      <c r="AA12" s="40">
        <v>0.1192760991890823</v>
      </c>
      <c r="AB12" s="40">
        <v>2.076596886881923</v>
      </c>
      <c r="AC12" s="40">
        <v>109.74011471519223</v>
      </c>
      <c r="AD12" s="40">
        <v>1796.445677887697</v>
      </c>
      <c r="AE12" s="41">
        <v>29.57588716150601</v>
      </c>
      <c r="AF12" s="42">
        <v>0.016987873154225164</v>
      </c>
      <c r="AG12" s="33"/>
    </row>
    <row r="13" spans="1:33" ht="12.75">
      <c r="A13" s="28" t="s">
        <v>64</v>
      </c>
      <c r="B13" s="144" t="s">
        <v>34</v>
      </c>
      <c r="C13" s="145"/>
      <c r="D13" s="29">
        <v>13912</v>
      </c>
      <c r="E13" s="30">
        <v>13912</v>
      </c>
      <c r="F13" s="30" t="s">
        <v>64</v>
      </c>
      <c r="G13" s="31">
        <v>655</v>
      </c>
      <c r="H13" s="32">
        <v>290000</v>
      </c>
      <c r="I13" s="33">
        <v>266733</v>
      </c>
      <c r="J13" s="34">
        <v>23267</v>
      </c>
      <c r="K13" s="35">
        <v>140.034825</v>
      </c>
      <c r="L13" s="35">
        <v>0.0266733</v>
      </c>
      <c r="M13" s="36">
        <v>0.266733</v>
      </c>
      <c r="N13" s="37">
        <v>2170</v>
      </c>
      <c r="O13" s="38">
        <v>1983.852862362972</v>
      </c>
      <c r="P13" s="39">
        <v>186.14713763702798</v>
      </c>
      <c r="Q13" s="32">
        <v>1266000</v>
      </c>
      <c r="R13" s="32">
        <v>0</v>
      </c>
      <c r="S13" s="33">
        <v>1440173.7663652243</v>
      </c>
      <c r="T13" s="33">
        <v>1324905.9488428745</v>
      </c>
      <c r="U13" s="34">
        <v>-58905.948842874495</v>
      </c>
      <c r="V13" s="35">
        <v>125.32285370104748</v>
      </c>
      <c r="W13" s="35">
        <v>0.11924153539585872</v>
      </c>
      <c r="X13" s="36">
        <v>0.45311783450426313</v>
      </c>
      <c r="Y13" s="40">
        <v>19.17287234042553</v>
      </c>
      <c r="Z13" s="40">
        <v>407.2259541984733</v>
      </c>
      <c r="AA13" s="40">
        <v>0.14260011949130047</v>
      </c>
      <c r="AB13" s="40">
        <v>3.028782995974003</v>
      </c>
      <c r="AC13" s="40">
        <v>95.2347576799076</v>
      </c>
      <c r="AD13" s="40">
        <v>2022.7571738059153</v>
      </c>
      <c r="AE13" s="41">
        <v>265.35767870104746</v>
      </c>
      <c r="AF13" s="42">
        <v>0.01907401370766586</v>
      </c>
      <c r="AG13" s="33"/>
    </row>
    <row r="14" spans="1:33" ht="12.75">
      <c r="A14" s="28" t="s">
        <v>64</v>
      </c>
      <c r="B14" s="144" t="s">
        <v>35</v>
      </c>
      <c r="C14" s="145"/>
      <c r="D14" s="29">
        <v>2682</v>
      </c>
      <c r="E14" s="30">
        <v>2682</v>
      </c>
      <c r="F14" s="30" t="s">
        <v>64</v>
      </c>
      <c r="G14" s="31">
        <v>249</v>
      </c>
      <c r="H14" s="32">
        <v>51500</v>
      </c>
      <c r="I14" s="33">
        <v>48737.904986939204</v>
      </c>
      <c r="J14" s="34">
        <v>2762.095013060796</v>
      </c>
      <c r="K14" s="35">
        <v>25.587400118143087</v>
      </c>
      <c r="L14" s="35">
        <v>0.0048737904986939215</v>
      </c>
      <c r="M14" s="36">
        <v>0.04873790498693921</v>
      </c>
      <c r="N14" s="37">
        <v>396</v>
      </c>
      <c r="O14" s="38">
        <v>405.4467439867858</v>
      </c>
      <c r="P14" s="39">
        <v>-9.446743986785805</v>
      </c>
      <c r="Q14" s="32">
        <v>208500</v>
      </c>
      <c r="R14" s="32">
        <v>0</v>
      </c>
      <c r="S14" s="33">
        <v>174582.47477547667</v>
      </c>
      <c r="T14" s="33">
        <v>167145.08518244693</v>
      </c>
      <c r="U14" s="34">
        <v>41354.91481755307</v>
      </c>
      <c r="V14" s="35">
        <v>15.810253607407654</v>
      </c>
      <c r="W14" s="35">
        <v>0.015043057666420228</v>
      </c>
      <c r="X14" s="36">
        <v>0.057163619132396856</v>
      </c>
      <c r="Y14" s="40">
        <v>18.172224081632812</v>
      </c>
      <c r="Z14" s="40">
        <v>195.73455818047873</v>
      </c>
      <c r="AA14" s="40">
        <v>0.15117328261997978</v>
      </c>
      <c r="AB14" s="40">
        <v>1.6283001766537581</v>
      </c>
      <c r="AC14" s="40">
        <v>62.32106084356709</v>
      </c>
      <c r="AD14" s="40">
        <v>671.2654023391443</v>
      </c>
      <c r="AE14" s="41">
        <v>41.39765372555074</v>
      </c>
      <c r="AF14" s="42">
        <v>0.015435366788050239</v>
      </c>
      <c r="AG14" s="33"/>
    </row>
    <row r="15" spans="1:33" ht="12.75">
      <c r="A15" s="28" t="s">
        <v>64</v>
      </c>
      <c r="B15" s="144" t="s">
        <v>36</v>
      </c>
      <c r="C15" s="145"/>
      <c r="D15" s="29">
        <v>3316</v>
      </c>
      <c r="E15" s="30">
        <v>3316</v>
      </c>
      <c r="F15" s="30" t="s">
        <v>64</v>
      </c>
      <c r="G15" s="31">
        <v>250</v>
      </c>
      <c r="H15" s="32">
        <v>33650</v>
      </c>
      <c r="I15" s="33">
        <v>31997.545547983573</v>
      </c>
      <c r="J15" s="34">
        <v>1652.4544520164272</v>
      </c>
      <c r="K15" s="35">
        <v>16.798711412691375</v>
      </c>
      <c r="L15" s="35">
        <v>0.0031997545547983574</v>
      </c>
      <c r="M15" s="36">
        <v>0.03199754554798357</v>
      </c>
      <c r="N15" s="37">
        <v>313</v>
      </c>
      <c r="O15" s="38">
        <v>571.6206511620529</v>
      </c>
      <c r="P15" s="39">
        <v>-258.6206511620529</v>
      </c>
      <c r="Q15" s="32">
        <v>280000</v>
      </c>
      <c r="R15" s="32">
        <v>0</v>
      </c>
      <c r="S15" s="33">
        <v>322022.90343198937</v>
      </c>
      <c r="T15" s="33">
        <v>304450.5380697122</v>
      </c>
      <c r="U15" s="34">
        <v>-24450.538069712173</v>
      </c>
      <c r="V15" s="35">
        <v>28.797976396014075</v>
      </c>
      <c r="W15" s="35">
        <v>0.0274005484262741</v>
      </c>
      <c r="X15" s="36">
        <v>0.10412208401984158</v>
      </c>
      <c r="Y15" s="40">
        <v>9.649440756327976</v>
      </c>
      <c r="Z15" s="40">
        <v>127.9901821919343</v>
      </c>
      <c r="AA15" s="40">
        <v>0.1723825847895214</v>
      </c>
      <c r="AB15" s="40">
        <v>2.286482604648212</v>
      </c>
      <c r="AC15" s="40">
        <v>91.81258687265144</v>
      </c>
      <c r="AD15" s="40">
        <v>1217.8021522788488</v>
      </c>
      <c r="AE15" s="41">
        <v>45.596687808705454</v>
      </c>
      <c r="AF15" s="42">
        <v>0.01375050898935629</v>
      </c>
      <c r="AG15" s="33"/>
    </row>
    <row r="16" spans="1:33" ht="12.75">
      <c r="A16" s="28" t="s">
        <v>64</v>
      </c>
      <c r="B16" s="144" t="s">
        <v>37</v>
      </c>
      <c r="C16" s="145"/>
      <c r="D16" s="29">
        <v>6922</v>
      </c>
      <c r="E16" s="30">
        <v>6922</v>
      </c>
      <c r="F16" s="30" t="s">
        <v>64</v>
      </c>
      <c r="G16" s="31">
        <v>438</v>
      </c>
      <c r="H16" s="32">
        <v>101800</v>
      </c>
      <c r="I16" s="33">
        <v>121817.45253974578</v>
      </c>
      <c r="J16" s="34">
        <v>-20017.452539745776</v>
      </c>
      <c r="K16" s="35">
        <v>63.95416258336654</v>
      </c>
      <c r="L16" s="35">
        <v>0.01218174525397458</v>
      </c>
      <c r="M16" s="36">
        <v>0.12181745253974577</v>
      </c>
      <c r="N16" s="37">
        <v>1079</v>
      </c>
      <c r="O16" s="38">
        <v>1025.486444814292</v>
      </c>
      <c r="P16" s="39">
        <v>53.5135551857079</v>
      </c>
      <c r="Q16" s="32">
        <v>716000</v>
      </c>
      <c r="R16" s="32">
        <v>0</v>
      </c>
      <c r="S16" s="33">
        <v>699572.8065242553</v>
      </c>
      <c r="T16" s="33">
        <v>699572.8065242553</v>
      </c>
      <c r="U16" s="34">
        <v>16427.193475744687</v>
      </c>
      <c r="V16" s="35">
        <v>66.1725917691293</v>
      </c>
      <c r="W16" s="35">
        <v>0.06296155258718297</v>
      </c>
      <c r="X16" s="36">
        <v>0.2392538998312953</v>
      </c>
      <c r="Y16" s="40">
        <v>17.598591814467753</v>
      </c>
      <c r="Z16" s="40">
        <v>278.1220377619767</v>
      </c>
      <c r="AA16" s="40">
        <v>0.14814886518553771</v>
      </c>
      <c r="AB16" s="40">
        <v>2.341293253000667</v>
      </c>
      <c r="AC16" s="40">
        <v>101.06512662875691</v>
      </c>
      <c r="AD16" s="40">
        <v>1597.1981884115419</v>
      </c>
      <c r="AE16" s="41">
        <v>130.12675435249582</v>
      </c>
      <c r="AF16" s="42">
        <v>0.018799011030409683</v>
      </c>
      <c r="AG16" s="33"/>
    </row>
    <row r="17" spans="1:33" ht="12.75">
      <c r="A17" s="28" t="s">
        <v>64</v>
      </c>
      <c r="B17" s="144" t="s">
        <v>38</v>
      </c>
      <c r="C17" s="145"/>
      <c r="D17" s="29">
        <v>6728</v>
      </c>
      <c r="E17" s="30">
        <v>6728</v>
      </c>
      <c r="F17" s="30" t="s">
        <v>64</v>
      </c>
      <c r="G17" s="31">
        <v>400</v>
      </c>
      <c r="H17" s="32">
        <v>219300</v>
      </c>
      <c r="I17" s="33">
        <v>248220.19728785503</v>
      </c>
      <c r="J17" s="34">
        <v>-28920.19728785503</v>
      </c>
      <c r="K17" s="35">
        <v>130.31560357612392</v>
      </c>
      <c r="L17" s="35">
        <v>0.024822019728785505</v>
      </c>
      <c r="M17" s="36">
        <v>0.24822019728785505</v>
      </c>
      <c r="N17" s="37">
        <v>1983</v>
      </c>
      <c r="O17" s="38">
        <v>1768.9255327612268</v>
      </c>
      <c r="P17" s="39">
        <v>214.0744672387732</v>
      </c>
      <c r="Q17" s="32">
        <v>790000</v>
      </c>
      <c r="R17" s="32">
        <v>0</v>
      </c>
      <c r="S17" s="33">
        <v>914181.8000036451</v>
      </c>
      <c r="T17" s="33">
        <v>852101.4418398724</v>
      </c>
      <c r="U17" s="34">
        <v>-62101.441839872394</v>
      </c>
      <c r="V17" s="35">
        <v>80.60027538363353</v>
      </c>
      <c r="W17" s="35">
        <v>0.07668912976558852</v>
      </c>
      <c r="X17" s="36">
        <v>0.29141869310923635</v>
      </c>
      <c r="Y17" s="40">
        <v>36.893608395935644</v>
      </c>
      <c r="Z17" s="40">
        <v>620.5504932196376</v>
      </c>
      <c r="AA17" s="40">
        <v>0.2629199662249148</v>
      </c>
      <c r="AB17" s="40">
        <v>4.422313831903067</v>
      </c>
      <c r="AC17" s="40">
        <v>126.65003594528424</v>
      </c>
      <c r="AD17" s="40">
        <v>2130.253604599681</v>
      </c>
      <c r="AE17" s="41">
        <v>210.91587895975744</v>
      </c>
      <c r="AF17" s="42">
        <v>0.031348971307930656</v>
      </c>
      <c r="AG17" s="33"/>
    </row>
    <row r="18" spans="1:33" ht="12.75">
      <c r="A18" s="28" t="s">
        <v>64</v>
      </c>
      <c r="B18" s="144" t="s">
        <v>39</v>
      </c>
      <c r="C18" s="145"/>
      <c r="D18" s="29">
        <v>1056</v>
      </c>
      <c r="E18" s="30">
        <v>1056</v>
      </c>
      <c r="F18" s="30" t="s">
        <v>64</v>
      </c>
      <c r="G18" s="31">
        <v>100</v>
      </c>
      <c r="H18" s="32">
        <v>21000</v>
      </c>
      <c r="I18" s="33">
        <v>19877.07420627324</v>
      </c>
      <c r="J18" s="34">
        <v>1122.9257937267612</v>
      </c>
      <c r="K18" s="35">
        <v>10.43546395829345</v>
      </c>
      <c r="L18" s="35">
        <v>0.001987707420627324</v>
      </c>
      <c r="M18" s="36">
        <v>0.01987707420627324</v>
      </c>
      <c r="N18" s="37">
        <v>153</v>
      </c>
      <c r="O18" s="38">
        <v>141.7775188673502</v>
      </c>
      <c r="P18" s="39">
        <v>11.22248113264979</v>
      </c>
      <c r="Q18" s="32">
        <v>81000</v>
      </c>
      <c r="R18" s="32">
        <v>0</v>
      </c>
      <c r="S18" s="33">
        <v>91571.63171668375</v>
      </c>
      <c r="T18" s="33">
        <v>87798.99259564697</v>
      </c>
      <c r="U18" s="34">
        <v>-6798.992595646967</v>
      </c>
      <c r="V18" s="35">
        <v>8.304906709622246</v>
      </c>
      <c r="W18" s="35">
        <v>0.007901909333608228</v>
      </c>
      <c r="X18" s="36">
        <v>0.030027255467711265</v>
      </c>
      <c r="Y18" s="40">
        <v>18.82298693775875</v>
      </c>
      <c r="Z18" s="40">
        <v>198.77074206273238</v>
      </c>
      <c r="AA18" s="40">
        <v>0.13425901407893012</v>
      </c>
      <c r="AB18" s="40">
        <v>1.4177751886735022</v>
      </c>
      <c r="AC18" s="40">
        <v>83.14298541254448</v>
      </c>
      <c r="AD18" s="40">
        <v>877.9899259564696</v>
      </c>
      <c r="AE18" s="41">
        <v>18.7403706679157</v>
      </c>
      <c r="AF18" s="42">
        <v>0.017746563132495927</v>
      </c>
      <c r="AG18" s="33"/>
    </row>
    <row r="19" spans="1:33" ht="12.75">
      <c r="A19" s="28" t="s">
        <v>64</v>
      </c>
      <c r="B19" s="144" t="s">
        <v>40</v>
      </c>
      <c r="C19" s="145"/>
      <c r="D19" s="29">
        <v>3989</v>
      </c>
      <c r="E19" s="30">
        <v>3989</v>
      </c>
      <c r="F19" s="30" t="s">
        <v>64</v>
      </c>
      <c r="G19" s="31">
        <v>450</v>
      </c>
      <c r="H19" s="32">
        <v>74750</v>
      </c>
      <c r="I19" s="33">
        <v>82766.19517404969</v>
      </c>
      <c r="J19" s="34">
        <v>-8016.195174049688</v>
      </c>
      <c r="K19" s="35">
        <v>43.45225246637609</v>
      </c>
      <c r="L19" s="35">
        <v>0.008276619517404969</v>
      </c>
      <c r="M19" s="36">
        <v>0.08276619517404968</v>
      </c>
      <c r="N19" s="37">
        <v>590</v>
      </c>
      <c r="O19" s="38">
        <v>573.4095771027746</v>
      </c>
      <c r="P19" s="39">
        <v>16.59042289722538</v>
      </c>
      <c r="Q19" s="32">
        <v>433000</v>
      </c>
      <c r="R19" s="32">
        <v>0</v>
      </c>
      <c r="S19" s="33">
        <v>444304.4853814675</v>
      </c>
      <c r="T19" s="33">
        <v>407859.078118404</v>
      </c>
      <c r="U19" s="34">
        <v>25140.921881595976</v>
      </c>
      <c r="V19" s="35">
        <v>38.57939019921983</v>
      </c>
      <c r="W19" s="35">
        <v>0.03670731703065636</v>
      </c>
      <c r="X19" s="36">
        <v>0.13948780471649416</v>
      </c>
      <c r="Y19" s="40">
        <v>20.74860746403853</v>
      </c>
      <c r="Z19" s="40">
        <v>183.92487816455485</v>
      </c>
      <c r="AA19" s="40">
        <v>0.14374770045193647</v>
      </c>
      <c r="AB19" s="40">
        <v>1.2742435046728324</v>
      </c>
      <c r="AC19" s="40">
        <v>102.24594588077314</v>
      </c>
      <c r="AD19" s="40">
        <v>906.3535069297867</v>
      </c>
      <c r="AE19" s="41">
        <v>82.03164266559591</v>
      </c>
      <c r="AF19" s="42">
        <v>0.020564462939482556</v>
      </c>
      <c r="AG19" s="33"/>
    </row>
    <row r="20" spans="1:33" ht="12.75">
      <c r="A20" s="28" t="s">
        <v>64</v>
      </c>
      <c r="B20" s="144" t="s">
        <v>41</v>
      </c>
      <c r="C20" s="145"/>
      <c r="D20" s="29">
        <v>17437</v>
      </c>
      <c r="E20" s="30">
        <v>17437</v>
      </c>
      <c r="F20" s="30" t="s">
        <v>64</v>
      </c>
      <c r="G20" s="31">
        <v>228</v>
      </c>
      <c r="H20" s="32">
        <v>439500</v>
      </c>
      <c r="I20" s="33">
        <v>459235</v>
      </c>
      <c r="J20" s="34">
        <v>-19735</v>
      </c>
      <c r="K20" s="35">
        <v>241.098375</v>
      </c>
      <c r="L20" s="35">
        <v>0.045923500000000006</v>
      </c>
      <c r="M20" s="36">
        <v>0.459235</v>
      </c>
      <c r="N20" s="37">
        <v>5250</v>
      </c>
      <c r="O20" s="38">
        <v>4891.483538800808</v>
      </c>
      <c r="P20" s="39">
        <v>358.51646119919224</v>
      </c>
      <c r="Q20" s="32">
        <v>1860000</v>
      </c>
      <c r="R20" s="32">
        <v>0</v>
      </c>
      <c r="S20" s="33">
        <v>1950417.7244245566</v>
      </c>
      <c r="T20" s="33">
        <v>1755818.4879311076</v>
      </c>
      <c r="U20" s="34">
        <v>104181.51206889236</v>
      </c>
      <c r="V20" s="35">
        <v>166.08287077340347</v>
      </c>
      <c r="W20" s="35">
        <v>0.1580236639137997</v>
      </c>
      <c r="X20" s="36">
        <v>0.600489922872439</v>
      </c>
      <c r="Y20" s="40">
        <v>26.336812525090327</v>
      </c>
      <c r="Z20" s="40">
        <v>2014.188596491228</v>
      </c>
      <c r="AA20" s="40">
        <v>0.2805232286976434</v>
      </c>
      <c r="AB20" s="40">
        <v>21.453875170178982</v>
      </c>
      <c r="AC20" s="40">
        <v>100.69498697775464</v>
      </c>
      <c r="AD20" s="40">
        <v>7700.9582803995945</v>
      </c>
      <c r="AE20" s="41">
        <v>407.1812457734035</v>
      </c>
      <c r="AF20" s="42">
        <v>0.02335156539389823</v>
      </c>
      <c r="AG20" s="33"/>
    </row>
    <row r="21" spans="1:33" ht="12.75">
      <c r="A21" s="28" t="s">
        <v>64</v>
      </c>
      <c r="B21" s="144" t="s">
        <v>42</v>
      </c>
      <c r="C21" s="145"/>
      <c r="D21" s="29">
        <v>3527</v>
      </c>
      <c r="E21" s="30">
        <v>3527</v>
      </c>
      <c r="F21" s="30" t="s">
        <v>64</v>
      </c>
      <c r="G21" s="31">
        <v>100</v>
      </c>
      <c r="H21" s="32">
        <v>26100</v>
      </c>
      <c r="I21" s="33">
        <v>27286.094343082423</v>
      </c>
      <c r="J21" s="34">
        <v>-1186.0943430824227</v>
      </c>
      <c r="K21" s="35">
        <v>14.325199530118272</v>
      </c>
      <c r="L21" s="35">
        <v>0.0027286094343082425</v>
      </c>
      <c r="M21" s="36">
        <v>0.027286094343082424</v>
      </c>
      <c r="N21" s="37">
        <v>234</v>
      </c>
      <c r="O21" s="38">
        <v>270.1916187507367</v>
      </c>
      <c r="P21" s="39">
        <v>-36.19161875073672</v>
      </c>
      <c r="Q21" s="32">
        <v>172000</v>
      </c>
      <c r="R21" s="32">
        <v>0</v>
      </c>
      <c r="S21" s="33">
        <v>172266.43902495844</v>
      </c>
      <c r="T21" s="33">
        <v>160554.22993228465</v>
      </c>
      <c r="U21" s="34">
        <v>11445.770067715348</v>
      </c>
      <c r="V21" s="35">
        <v>15.186824609294803</v>
      </c>
      <c r="W21" s="35">
        <v>0.014449880693905619</v>
      </c>
      <c r="X21" s="36">
        <v>0.054909546636841354</v>
      </c>
      <c r="Y21" s="40">
        <v>7.73634656736105</v>
      </c>
      <c r="Z21" s="40">
        <v>272.86094343082425</v>
      </c>
      <c r="AA21" s="40">
        <v>0.07660663984993953</v>
      </c>
      <c r="AB21" s="40">
        <v>2.701916187507367</v>
      </c>
      <c r="AC21" s="40">
        <v>45.521471486329645</v>
      </c>
      <c r="AD21" s="40">
        <v>1605.5422993228465</v>
      </c>
      <c r="AE21" s="41">
        <v>29.512024139413075</v>
      </c>
      <c r="AF21" s="42">
        <v>0.008367457935756472</v>
      </c>
      <c r="AG21" s="33"/>
    </row>
    <row r="22" spans="1:33" ht="12.75">
      <c r="A22" s="28" t="s">
        <v>64</v>
      </c>
      <c r="B22" s="144" t="s">
        <v>43</v>
      </c>
      <c r="C22" s="145"/>
      <c r="D22" s="29">
        <v>8373</v>
      </c>
      <c r="E22" s="30">
        <v>8382</v>
      </c>
      <c r="F22" s="30" t="s">
        <v>64</v>
      </c>
      <c r="G22" s="31">
        <v>530</v>
      </c>
      <c r="H22" s="32">
        <v>179500</v>
      </c>
      <c r="I22" s="33">
        <v>142217.7722464659</v>
      </c>
      <c r="J22" s="34">
        <v>37282.2277535341</v>
      </c>
      <c r="K22" s="35">
        <v>74.66433042939458</v>
      </c>
      <c r="L22" s="35">
        <v>0.01422177722464659</v>
      </c>
      <c r="M22" s="36">
        <v>0.1422177722464659</v>
      </c>
      <c r="N22" s="37">
        <v>1031</v>
      </c>
      <c r="O22" s="38">
        <v>1052.8101821890396</v>
      </c>
      <c r="P22" s="39">
        <v>-21.81018218903955</v>
      </c>
      <c r="Q22" s="32">
        <v>825000</v>
      </c>
      <c r="R22" s="32">
        <v>0</v>
      </c>
      <c r="S22" s="33">
        <v>671122.606159347</v>
      </c>
      <c r="T22" s="33">
        <v>671122.6061593471</v>
      </c>
      <c r="U22" s="34">
        <v>153877.3938406529</v>
      </c>
      <c r="V22" s="35">
        <v>63.48148731661265</v>
      </c>
      <c r="W22" s="35">
        <v>0.06040103455434125</v>
      </c>
      <c r="X22" s="36">
        <v>0.22952393130649676</v>
      </c>
      <c r="Y22" s="40">
        <v>16.98528272381057</v>
      </c>
      <c r="Z22" s="40">
        <v>268.33541933295453</v>
      </c>
      <c r="AA22" s="40">
        <v>0.1257387056239149</v>
      </c>
      <c r="AB22" s="40">
        <v>1.9864343060170557</v>
      </c>
      <c r="AC22" s="40">
        <v>80.06712075391877</v>
      </c>
      <c r="AD22" s="40">
        <v>1266.2690682251832</v>
      </c>
      <c r="AE22" s="41">
        <v>138.14581774600722</v>
      </c>
      <c r="AF22" s="42">
        <v>0.016498963065329896</v>
      </c>
      <c r="AG22" s="33"/>
    </row>
    <row r="23" spans="1:33" ht="12.75">
      <c r="A23" s="28" t="s">
        <v>64</v>
      </c>
      <c r="B23" s="144" t="s">
        <v>44</v>
      </c>
      <c r="C23" s="145"/>
      <c r="D23" s="29">
        <v>1990</v>
      </c>
      <c r="E23" s="30">
        <v>1990</v>
      </c>
      <c r="F23" s="30" t="s">
        <v>64</v>
      </c>
      <c r="G23" s="31">
        <v>672</v>
      </c>
      <c r="H23" s="32">
        <v>54850</v>
      </c>
      <c r="I23" s="33">
        <v>51493.6200774923</v>
      </c>
      <c r="J23" s="34">
        <v>3356.379922507702</v>
      </c>
      <c r="K23" s="35">
        <v>27.03415054068346</v>
      </c>
      <c r="L23" s="35">
        <v>0.005149362007749229</v>
      </c>
      <c r="M23" s="36">
        <v>0.0514936200774923</v>
      </c>
      <c r="N23" s="37">
        <v>443</v>
      </c>
      <c r="O23" s="38">
        <v>432.88954147011475</v>
      </c>
      <c r="P23" s="39">
        <v>10.11045852988525</v>
      </c>
      <c r="Q23" s="32">
        <v>176000</v>
      </c>
      <c r="R23" s="32">
        <v>0</v>
      </c>
      <c r="S23" s="33">
        <v>208064.27213821257</v>
      </c>
      <c r="T23" s="33">
        <v>189208.95027324022</v>
      </c>
      <c r="U23" s="34">
        <v>-13208.950273240218</v>
      </c>
      <c r="V23" s="35">
        <v>17.89727460634579</v>
      </c>
      <c r="W23" s="35">
        <v>0.01702880552459162</v>
      </c>
      <c r="X23" s="36">
        <v>0.06470946099344817</v>
      </c>
      <c r="Y23" s="40">
        <v>25.876190993714722</v>
      </c>
      <c r="Z23" s="40">
        <v>76.62741082960163</v>
      </c>
      <c r="AA23" s="40">
        <v>0.21753243289955515</v>
      </c>
      <c r="AB23" s="40">
        <v>0.6441808652829089</v>
      </c>
      <c r="AC23" s="40">
        <v>95.07987450916593</v>
      </c>
      <c r="AD23" s="40">
        <v>281.5609379066075</v>
      </c>
      <c r="AE23" s="41">
        <v>44.931425147029245</v>
      </c>
      <c r="AF23" s="42">
        <v>0.022578605601522233</v>
      </c>
      <c r="AG23" s="33"/>
    </row>
    <row r="24" spans="1:33" ht="12.75">
      <c r="A24" s="28" t="s">
        <v>64</v>
      </c>
      <c r="B24" s="144" t="s">
        <v>45</v>
      </c>
      <c r="C24" s="145"/>
      <c r="D24" s="29">
        <v>3039</v>
      </c>
      <c r="E24" s="30">
        <v>3039</v>
      </c>
      <c r="F24" s="30" t="s">
        <v>64</v>
      </c>
      <c r="G24" s="31">
        <v>183</v>
      </c>
      <c r="H24" s="32">
        <v>77250</v>
      </c>
      <c r="I24" s="33">
        <v>100474.78426124678</v>
      </c>
      <c r="J24" s="34">
        <v>-23224.78426124678</v>
      </c>
      <c r="K24" s="35">
        <v>52.74926173715456</v>
      </c>
      <c r="L24" s="35">
        <v>0.01004747842612468</v>
      </c>
      <c r="M24" s="36">
        <v>0.10047478426124679</v>
      </c>
      <c r="N24" s="37">
        <v>605</v>
      </c>
      <c r="O24" s="38">
        <v>458.89300974289193</v>
      </c>
      <c r="P24" s="39">
        <v>146.10699025710807</v>
      </c>
      <c r="Q24" s="32">
        <v>463850</v>
      </c>
      <c r="R24" s="32">
        <v>0</v>
      </c>
      <c r="S24" s="33">
        <v>618693.4681876202</v>
      </c>
      <c r="T24" s="33">
        <v>566965.2261280804</v>
      </c>
      <c r="U24" s="34">
        <v>-103115.2261280804</v>
      </c>
      <c r="V24" s="35">
        <v>53.62924073945511</v>
      </c>
      <c r="W24" s="35">
        <v>0.05102687035152724</v>
      </c>
      <c r="X24" s="36">
        <v>0.1939021073358035</v>
      </c>
      <c r="Y24" s="40">
        <v>33.061791464707724</v>
      </c>
      <c r="Z24" s="40">
        <v>549.0425369467038</v>
      </c>
      <c r="AA24" s="40">
        <v>0.15100131942839484</v>
      </c>
      <c r="AB24" s="40">
        <v>2.50761207509777</v>
      </c>
      <c r="AC24" s="40">
        <v>186.56308855810477</v>
      </c>
      <c r="AD24" s="40">
        <v>3098.1706345796742</v>
      </c>
      <c r="AE24" s="41">
        <v>106.37850247660967</v>
      </c>
      <c r="AF24" s="42">
        <v>0.035004443065682685</v>
      </c>
      <c r="AG24" s="33"/>
    </row>
    <row r="25" spans="1:33" ht="12.75">
      <c r="A25" s="28" t="s">
        <v>64</v>
      </c>
      <c r="B25" s="144" t="s">
        <v>46</v>
      </c>
      <c r="C25" s="145"/>
      <c r="D25" s="29">
        <v>6158</v>
      </c>
      <c r="E25" s="30">
        <v>6158</v>
      </c>
      <c r="F25" s="30" t="s">
        <v>64</v>
      </c>
      <c r="G25" s="31">
        <v>697</v>
      </c>
      <c r="H25" s="32">
        <v>153009</v>
      </c>
      <c r="I25" s="33">
        <v>146615.50961651644</v>
      </c>
      <c r="J25" s="34">
        <v>6393.490383483557</v>
      </c>
      <c r="K25" s="35">
        <v>76.97314254867113</v>
      </c>
      <c r="L25" s="35">
        <v>0.014661550961651646</v>
      </c>
      <c r="M25" s="36">
        <v>0.14661550961651645</v>
      </c>
      <c r="N25" s="37">
        <v>1556</v>
      </c>
      <c r="O25" s="38">
        <v>1486.8936003131596</v>
      </c>
      <c r="P25" s="39">
        <v>69.1063996868404</v>
      </c>
      <c r="Q25" s="32">
        <v>849000</v>
      </c>
      <c r="R25" s="32">
        <v>0</v>
      </c>
      <c r="S25" s="33">
        <v>947234.4691954589</v>
      </c>
      <c r="T25" s="33">
        <v>857916.5711024336</v>
      </c>
      <c r="U25" s="34">
        <v>-8916.571102433605</v>
      </c>
      <c r="V25" s="35">
        <v>81.15032846057919</v>
      </c>
      <c r="W25" s="35">
        <v>0.07721249139921903</v>
      </c>
      <c r="X25" s="36">
        <v>0.29340746731703227</v>
      </c>
      <c r="Y25" s="40">
        <v>23.80894927192537</v>
      </c>
      <c r="Z25" s="40">
        <v>210.3522376133665</v>
      </c>
      <c r="AA25" s="40">
        <v>0.24145722642305287</v>
      </c>
      <c r="AB25" s="40">
        <v>2.133276327565509</v>
      </c>
      <c r="AC25" s="40">
        <v>139.31740355674467</v>
      </c>
      <c r="AD25" s="40">
        <v>1230.870259831325</v>
      </c>
      <c r="AE25" s="41">
        <v>158.12347100925032</v>
      </c>
      <c r="AF25" s="42">
        <v>0.025677731570193298</v>
      </c>
      <c r="AG25" s="33"/>
    </row>
    <row r="26" spans="1:33" ht="12.75">
      <c r="A26" s="44" t="s">
        <v>64</v>
      </c>
      <c r="B26" s="144" t="s">
        <v>47</v>
      </c>
      <c r="C26" s="145"/>
      <c r="D26" s="45">
        <v>11319</v>
      </c>
      <c r="E26" s="46">
        <v>11319</v>
      </c>
      <c r="F26" s="46" t="s">
        <v>64</v>
      </c>
      <c r="G26" s="47">
        <v>226</v>
      </c>
      <c r="H26" s="48">
        <v>280000</v>
      </c>
      <c r="I26" s="49">
        <v>289781.4187592219</v>
      </c>
      <c r="J26" s="50">
        <v>-9781.41875922191</v>
      </c>
      <c r="K26" s="51">
        <v>152.1352448485915</v>
      </c>
      <c r="L26" s="51">
        <v>0.02897814187592219</v>
      </c>
      <c r="M26" s="52">
        <v>0.2897814187592219</v>
      </c>
      <c r="N26" s="53">
        <v>2011</v>
      </c>
      <c r="O26" s="54">
        <v>2036.6318237104742</v>
      </c>
      <c r="P26" s="55">
        <v>-25.631823710474237</v>
      </c>
      <c r="Q26" s="32">
        <v>879700</v>
      </c>
      <c r="R26" s="32">
        <v>0</v>
      </c>
      <c r="S26" s="33">
        <v>858107.6172669003</v>
      </c>
      <c r="T26" s="33">
        <v>819639.7783043875</v>
      </c>
      <c r="U26" s="50">
        <v>60060.221695612534</v>
      </c>
      <c r="V26" s="51">
        <v>77.529726629812</v>
      </c>
      <c r="W26" s="51">
        <v>0.07376758004739489</v>
      </c>
      <c r="X26" s="52">
        <v>0.2803168041801006</v>
      </c>
      <c r="Y26" s="40">
        <v>25.601326862728325</v>
      </c>
      <c r="Z26" s="40">
        <v>1282.2186670762032</v>
      </c>
      <c r="AA26" s="40">
        <v>0.17993036696797193</v>
      </c>
      <c r="AB26" s="40">
        <v>9.011645237656966</v>
      </c>
      <c r="AC26" s="40">
        <v>72.4127377245682</v>
      </c>
      <c r="AD26" s="40">
        <v>3626.7246827627764</v>
      </c>
      <c r="AE26" s="41">
        <v>229.66497147840352</v>
      </c>
      <c r="AF26" s="42">
        <v>0.020290217464299275</v>
      </c>
      <c r="AG26" s="33"/>
    </row>
    <row r="27" spans="1:33" ht="12.75">
      <c r="A27" s="28" t="s">
        <v>64</v>
      </c>
      <c r="B27" s="144" t="s">
        <v>48</v>
      </c>
      <c r="C27" s="145"/>
      <c r="D27" s="29">
        <v>5726</v>
      </c>
      <c r="E27" s="30">
        <v>5726</v>
      </c>
      <c r="F27" s="30" t="s">
        <v>64</v>
      </c>
      <c r="G27" s="31">
        <v>115</v>
      </c>
      <c r="H27" s="32">
        <v>73220</v>
      </c>
      <c r="I27" s="33">
        <v>80454.97318054923</v>
      </c>
      <c r="J27" s="34">
        <v>-7234.973180549234</v>
      </c>
      <c r="K27" s="35">
        <v>42.23886091978835</v>
      </c>
      <c r="L27" s="35">
        <v>0.008045497318054923</v>
      </c>
      <c r="M27" s="36">
        <v>0.08045497318054923</v>
      </c>
      <c r="N27" s="37">
        <v>765</v>
      </c>
      <c r="O27" s="38">
        <v>834.2251926500905</v>
      </c>
      <c r="P27" s="39">
        <v>-69.22519265009055</v>
      </c>
      <c r="Q27" s="32">
        <v>392370.39237039234</v>
      </c>
      <c r="R27" s="32">
        <v>0</v>
      </c>
      <c r="S27" s="33">
        <v>359748.5550927948</v>
      </c>
      <c r="T27" s="33">
        <v>325973.56622154574</v>
      </c>
      <c r="U27" s="34">
        <v>66396.8261488466</v>
      </c>
      <c r="V27" s="35">
        <v>66.82458107541687</v>
      </c>
      <c r="W27" s="35">
        <v>0.00035857092284370033</v>
      </c>
      <c r="X27" s="36">
        <v>0.07171418456874007</v>
      </c>
      <c r="Y27" s="40">
        <v>14.050816133522394</v>
      </c>
      <c r="Z27" s="40">
        <v>699.6084624395586</v>
      </c>
      <c r="AA27" s="40">
        <v>0.1456907426912488</v>
      </c>
      <c r="AB27" s="40">
        <v>7.254132110000787</v>
      </c>
      <c r="AC27" s="40">
        <v>56.92867031462552</v>
      </c>
      <c r="AD27" s="40">
        <v>2834.552749752572</v>
      </c>
      <c r="AE27" s="41">
        <v>109.06344199520522</v>
      </c>
      <c r="AF27" s="42">
        <v>0.01904705588459749</v>
      </c>
      <c r="AG27" s="33"/>
    </row>
    <row r="28" spans="1:33" ht="12.75">
      <c r="A28" s="28" t="s">
        <v>64</v>
      </c>
      <c r="B28" s="144" t="s">
        <v>90</v>
      </c>
      <c r="C28" s="145"/>
      <c r="D28" s="29">
        <v>4645</v>
      </c>
      <c r="E28" s="30">
        <v>4645</v>
      </c>
      <c r="F28" s="30" t="s">
        <v>64</v>
      </c>
      <c r="G28" s="31">
        <v>153</v>
      </c>
      <c r="H28" s="32">
        <v>40190</v>
      </c>
      <c r="I28" s="33">
        <v>37806.811999260644</v>
      </c>
      <c r="J28" s="34">
        <v>2383.1880007393556</v>
      </c>
      <c r="K28" s="35">
        <v>19.84857629961184</v>
      </c>
      <c r="L28" s="35">
        <v>0.0037806811999260646</v>
      </c>
      <c r="M28" s="36">
        <v>0.03780681199926064</v>
      </c>
      <c r="N28" s="37">
        <v>502</v>
      </c>
      <c r="O28" s="38">
        <v>556.0191723021422</v>
      </c>
      <c r="P28" s="39">
        <v>-54.01917230214224</v>
      </c>
      <c r="Q28" s="32">
        <v>192580</v>
      </c>
      <c r="R28" s="32">
        <v>0</v>
      </c>
      <c r="S28" s="33">
        <v>192021.26834099874</v>
      </c>
      <c r="T28" s="33">
        <v>182954.50102553968</v>
      </c>
      <c r="U28" s="34">
        <v>9625.498974460294</v>
      </c>
      <c r="V28" s="35">
        <v>17.305666252005793</v>
      </c>
      <c r="W28" s="35">
        <v>0.016465905092298574</v>
      </c>
      <c r="X28" s="36">
        <v>0.06257043935073457</v>
      </c>
      <c r="Y28" s="40">
        <v>8.139249084878502</v>
      </c>
      <c r="Z28" s="40">
        <v>247.10334640039636</v>
      </c>
      <c r="AA28" s="40">
        <v>0.11970272815977227</v>
      </c>
      <c r="AB28" s="40">
        <v>3.6341122372689036</v>
      </c>
      <c r="AC28" s="40">
        <v>39.3874060334854</v>
      </c>
      <c r="AD28" s="40">
        <v>1195.7810524545077</v>
      </c>
      <c r="AE28" s="41">
        <v>37.15424255161763</v>
      </c>
      <c r="AF28" s="42">
        <v>0.007998760506268595</v>
      </c>
      <c r="AG28" s="33"/>
    </row>
    <row r="29" spans="1:33" ht="12.75">
      <c r="A29" s="28" t="s">
        <v>64</v>
      </c>
      <c r="B29" s="144" t="s">
        <v>50</v>
      </c>
      <c r="C29" s="145"/>
      <c r="D29" s="29">
        <v>6848</v>
      </c>
      <c r="E29" s="30">
        <v>6848</v>
      </c>
      <c r="F29" s="30" t="s">
        <v>64</v>
      </c>
      <c r="G29" s="31">
        <v>480</v>
      </c>
      <c r="H29" s="32">
        <v>80822</v>
      </c>
      <c r="I29" s="33">
        <v>86350.49314661881</v>
      </c>
      <c r="J29" s="34">
        <v>-5528.493146618814</v>
      </c>
      <c r="K29" s="35">
        <v>45.33400890197488</v>
      </c>
      <c r="L29" s="35">
        <v>0.00863504931466188</v>
      </c>
      <c r="M29" s="36">
        <v>0.08635049314661881</v>
      </c>
      <c r="N29" s="37">
        <v>871</v>
      </c>
      <c r="O29" s="38">
        <v>715.7158871745419</v>
      </c>
      <c r="P29" s="39">
        <v>155.28411282545812</v>
      </c>
      <c r="Q29" s="32">
        <v>517470</v>
      </c>
      <c r="R29" s="32">
        <v>0</v>
      </c>
      <c r="S29" s="33">
        <v>526359.3741099896</v>
      </c>
      <c r="T29" s="33">
        <v>526359.3741099896</v>
      </c>
      <c r="U29" s="34">
        <v>-8889.374109989614</v>
      </c>
      <c r="V29" s="35">
        <v>49.78833319706391</v>
      </c>
      <c r="W29" s="35">
        <v>0.047372343669899064</v>
      </c>
      <c r="X29" s="36">
        <v>0.18001490594561648</v>
      </c>
      <c r="Y29" s="40">
        <v>12.609593041270271</v>
      </c>
      <c r="Z29" s="40">
        <v>179.89686072212254</v>
      </c>
      <c r="AA29" s="40">
        <v>0.1045145863280581</v>
      </c>
      <c r="AB29" s="40">
        <v>1.4910747649469622</v>
      </c>
      <c r="AC29" s="40">
        <v>76.86322635951952</v>
      </c>
      <c r="AD29" s="40">
        <v>1096.5820293958118</v>
      </c>
      <c r="AE29" s="41">
        <v>95.1223420990388</v>
      </c>
      <c r="AF29" s="42">
        <v>0.013890528928013844</v>
      </c>
      <c r="AG29" s="33"/>
    </row>
    <row r="30" spans="1:33" ht="12.75">
      <c r="A30" s="28" t="s">
        <v>64</v>
      </c>
      <c r="B30" s="144" t="s">
        <v>51</v>
      </c>
      <c r="C30" s="145"/>
      <c r="D30" s="29">
        <v>1607</v>
      </c>
      <c r="E30" s="30">
        <v>1561</v>
      </c>
      <c r="F30" s="30" t="s">
        <v>64</v>
      </c>
      <c r="G30" s="31">
        <v>186</v>
      </c>
      <c r="H30" s="32">
        <v>50000</v>
      </c>
      <c r="I30" s="33">
        <v>53184.14382600773</v>
      </c>
      <c r="J30" s="34">
        <v>-3184.1438260077266</v>
      </c>
      <c r="K30" s="35">
        <v>27.921675508654058</v>
      </c>
      <c r="L30" s="35">
        <v>0.005318414382600773</v>
      </c>
      <c r="M30" s="36">
        <v>0.053184143826007724</v>
      </c>
      <c r="N30" s="37">
        <v>450</v>
      </c>
      <c r="O30" s="38">
        <v>461.1910729639166</v>
      </c>
      <c r="P30" s="39">
        <v>-11.19107296391661</v>
      </c>
      <c r="Q30" s="32">
        <v>200000</v>
      </c>
      <c r="R30" s="32">
        <v>200670</v>
      </c>
      <c r="S30" s="33">
        <v>217271.47824783192</v>
      </c>
      <c r="T30" s="33">
        <v>217271.47824783192</v>
      </c>
      <c r="U30" s="34">
        <v>-17271.478247831925</v>
      </c>
      <c r="V30" s="35">
        <v>20.551709127462424</v>
      </c>
      <c r="W30" s="35">
        <v>0.019554433042304874</v>
      </c>
      <c r="X30" s="36">
        <v>0.07430684556075853</v>
      </c>
      <c r="Y30" s="40">
        <v>33.095297962668155</v>
      </c>
      <c r="Z30" s="40">
        <v>285.9362571290738</v>
      </c>
      <c r="AA30" s="40">
        <v>0.2869888444081622</v>
      </c>
      <c r="AB30" s="40">
        <v>2.4795218976554656</v>
      </c>
      <c r="AC30" s="40">
        <v>139.18736594992436</v>
      </c>
      <c r="AD30" s="40">
        <v>1168.1262271388814</v>
      </c>
      <c r="AE30" s="41">
        <v>48.47338463611648</v>
      </c>
      <c r="AF30" s="42">
        <v>0.030163898342325125</v>
      </c>
      <c r="AG30" s="33"/>
    </row>
    <row r="31" spans="1:33" ht="12.75">
      <c r="A31" s="28" t="s">
        <v>64</v>
      </c>
      <c r="B31" s="144" t="s">
        <v>52</v>
      </c>
      <c r="C31" s="145"/>
      <c r="D31" s="29">
        <v>4343</v>
      </c>
      <c r="E31" s="30">
        <v>4343</v>
      </c>
      <c r="F31" s="30" t="s">
        <v>64</v>
      </c>
      <c r="G31" s="31">
        <v>170</v>
      </c>
      <c r="H31" s="32">
        <v>99342</v>
      </c>
      <c r="I31" s="33">
        <v>104636.1427385582</v>
      </c>
      <c r="J31" s="34">
        <v>-5294.1427385582065</v>
      </c>
      <c r="K31" s="35">
        <v>54.93397493774306</v>
      </c>
      <c r="L31" s="35">
        <v>0.010463614273855821</v>
      </c>
      <c r="M31" s="36">
        <v>0.10463614273855822</v>
      </c>
      <c r="N31" s="37">
        <v>805</v>
      </c>
      <c r="O31" s="38">
        <v>712.817888579819</v>
      </c>
      <c r="P31" s="39">
        <v>92.18211142018095</v>
      </c>
      <c r="Q31" s="32">
        <v>243630</v>
      </c>
      <c r="R31" s="32">
        <v>0</v>
      </c>
      <c r="S31" s="33">
        <v>259661.9538795665</v>
      </c>
      <c r="T31" s="33">
        <v>241032.28232345844</v>
      </c>
      <c r="U31" s="34">
        <v>2597.7176765415643</v>
      </c>
      <c r="V31" s="35">
        <v>22.799243584975926</v>
      </c>
      <c r="W31" s="35">
        <v>0.02169290540911126</v>
      </c>
      <c r="X31" s="36">
        <v>0.08243304055462279</v>
      </c>
      <c r="Y31" s="40">
        <v>24.09305612216399</v>
      </c>
      <c r="Z31" s="40">
        <v>615.5067219915188</v>
      </c>
      <c r="AA31" s="40">
        <v>0.16413029900525422</v>
      </c>
      <c r="AB31" s="40">
        <v>4.1930464034107</v>
      </c>
      <c r="AC31" s="40">
        <v>55.49902885642607</v>
      </c>
      <c r="AD31" s="40">
        <v>1417.8369548438732</v>
      </c>
      <c r="AE31" s="41">
        <v>77.73321852271899</v>
      </c>
      <c r="AF31" s="42">
        <v>0.017898507603665435</v>
      </c>
      <c r="AG31" s="33"/>
    </row>
    <row r="32" spans="1:33" ht="12.75">
      <c r="A32" s="28" t="s">
        <v>64</v>
      </c>
      <c r="B32" s="144" t="s">
        <v>53</v>
      </c>
      <c r="C32" s="145"/>
      <c r="D32" s="29">
        <v>4621</v>
      </c>
      <c r="E32" s="30">
        <v>4621</v>
      </c>
      <c r="F32" s="30" t="s">
        <v>64</v>
      </c>
      <c r="G32" s="31">
        <v>300</v>
      </c>
      <c r="H32" s="32">
        <v>129530</v>
      </c>
      <c r="I32" s="33">
        <v>124103.05340205188</v>
      </c>
      <c r="J32" s="34">
        <v>5426.946597948117</v>
      </c>
      <c r="K32" s="35">
        <v>65.15410303607725</v>
      </c>
      <c r="L32" s="35">
        <v>0.01241030534020519</v>
      </c>
      <c r="M32" s="36">
        <v>0.12410305340205188</v>
      </c>
      <c r="N32" s="37">
        <v>1157</v>
      </c>
      <c r="O32" s="38">
        <v>1062.713437880317</v>
      </c>
      <c r="P32" s="39">
        <v>94.28656211968291</v>
      </c>
      <c r="Q32" s="32">
        <v>451200</v>
      </c>
      <c r="R32" s="32">
        <v>0</v>
      </c>
      <c r="S32" s="33">
        <v>433716.61401428434</v>
      </c>
      <c r="T32" s="33">
        <v>409143.9754503568</v>
      </c>
      <c r="U32" s="34">
        <v>42056.02454964322</v>
      </c>
      <c r="V32" s="35">
        <v>38.70092863784924</v>
      </c>
      <c r="W32" s="35">
        <v>0.03682295779053212</v>
      </c>
      <c r="X32" s="36">
        <v>0.13992723960402204</v>
      </c>
      <c r="Y32" s="40">
        <v>26.856319714791578</v>
      </c>
      <c r="Z32" s="40">
        <v>413.67684467350625</v>
      </c>
      <c r="AA32" s="40">
        <v>0.22997477556379942</v>
      </c>
      <c r="AB32" s="40">
        <v>3.5423781262677236</v>
      </c>
      <c r="AC32" s="40">
        <v>88.54013751360242</v>
      </c>
      <c r="AD32" s="40">
        <v>1363.8132515011894</v>
      </c>
      <c r="AE32" s="41">
        <v>103.85503167392648</v>
      </c>
      <c r="AF32" s="42">
        <v>0.022474579457677227</v>
      </c>
      <c r="AG32" s="33"/>
    </row>
    <row r="33" spans="1:33" ht="12.75">
      <c r="A33" s="28" t="s">
        <v>64</v>
      </c>
      <c r="B33" s="144" t="s">
        <v>54</v>
      </c>
      <c r="C33" s="145"/>
      <c r="D33" s="29">
        <v>2636</v>
      </c>
      <c r="E33" s="30">
        <v>2636</v>
      </c>
      <c r="F33" s="30" t="s">
        <v>64</v>
      </c>
      <c r="G33" s="31">
        <v>130</v>
      </c>
      <c r="H33" s="32">
        <v>48850</v>
      </c>
      <c r="I33" s="33">
        <v>51436.915767300394</v>
      </c>
      <c r="J33" s="34">
        <v>-2586.915767300394</v>
      </c>
      <c r="K33" s="35">
        <v>27.004380777832704</v>
      </c>
      <c r="L33" s="35">
        <v>0.005143691576730039</v>
      </c>
      <c r="M33" s="36">
        <v>0.05143691576730039</v>
      </c>
      <c r="N33" s="37">
        <v>91</v>
      </c>
      <c r="O33" s="38">
        <v>82.29536923704612</v>
      </c>
      <c r="P33" s="39">
        <v>8.704630762953883</v>
      </c>
      <c r="Q33" s="32">
        <v>155449.22492882</v>
      </c>
      <c r="R33" s="32">
        <v>0</v>
      </c>
      <c r="S33" s="33">
        <v>93062.40477213611</v>
      </c>
      <c r="T33" s="33">
        <v>93128.54336761725</v>
      </c>
      <c r="U33" s="34">
        <v>62320.68156120276</v>
      </c>
      <c r="V33" s="35">
        <v>24.772192535786193</v>
      </c>
      <c r="W33" s="35">
        <v>0.007450283469409381</v>
      </c>
      <c r="X33" s="36">
        <v>0.01676313780617111</v>
      </c>
      <c r="Y33" s="40">
        <v>19.51324573873308</v>
      </c>
      <c r="Z33" s="40">
        <v>395.66858282538766</v>
      </c>
      <c r="AA33" s="40">
        <v>0.031219791061094886</v>
      </c>
      <c r="AB33" s="40">
        <v>0.6330413018234317</v>
      </c>
      <c r="AC33" s="40">
        <v>35.32949293156952</v>
      </c>
      <c r="AD33" s="40">
        <v>716.3734105201328</v>
      </c>
      <c r="AE33" s="41">
        <v>51.7765733136189</v>
      </c>
      <c r="AF33" s="42">
        <v>0.01964209913263236</v>
      </c>
      <c r="AG33" s="33"/>
    </row>
    <row r="34" spans="1:33" ht="12.75">
      <c r="A34" s="28" t="s">
        <v>64</v>
      </c>
      <c r="B34" s="144" t="s">
        <v>55</v>
      </c>
      <c r="C34" s="145"/>
      <c r="D34" s="29">
        <v>5062</v>
      </c>
      <c r="E34" s="30">
        <v>5062</v>
      </c>
      <c r="F34" s="30" t="s">
        <v>64</v>
      </c>
      <c r="G34" s="31">
        <v>431</v>
      </c>
      <c r="H34" s="32">
        <v>105671</v>
      </c>
      <c r="I34" s="33">
        <v>142921.82880273322</v>
      </c>
      <c r="J34" s="34">
        <v>-37250.82880273322</v>
      </c>
      <c r="K34" s="35">
        <v>75.03396012143494</v>
      </c>
      <c r="L34" s="35">
        <v>0.014292182880273322</v>
      </c>
      <c r="M34" s="36">
        <v>0.14292182880273321</v>
      </c>
      <c r="N34" s="37">
        <v>1330</v>
      </c>
      <c r="O34" s="38">
        <v>1275.0687017231135</v>
      </c>
      <c r="P34" s="39">
        <v>54.93129827688654</v>
      </c>
      <c r="Q34" s="32">
        <v>706350</v>
      </c>
      <c r="R34" s="32">
        <v>0</v>
      </c>
      <c r="S34" s="33">
        <v>779836.7528799585</v>
      </c>
      <c r="T34" s="33">
        <v>731725.3985442662</v>
      </c>
      <c r="U34" s="34">
        <v>-25375.398544266238</v>
      </c>
      <c r="V34" s="35">
        <v>69.21390544830214</v>
      </c>
      <c r="W34" s="35">
        <v>0.06585528586898397</v>
      </c>
      <c r="X34" s="36">
        <v>0.2502500863021391</v>
      </c>
      <c r="Y34" s="40">
        <v>28.234260925075706</v>
      </c>
      <c r="Z34" s="40">
        <v>331.60517123603995</v>
      </c>
      <c r="AA34" s="40">
        <v>0.25189030061697226</v>
      </c>
      <c r="AB34" s="40">
        <v>2.9583960596823977</v>
      </c>
      <c r="AC34" s="40">
        <v>144.55262713241135</v>
      </c>
      <c r="AD34" s="40">
        <v>1697.7387437221955</v>
      </c>
      <c r="AE34" s="41">
        <v>144.2478655697371</v>
      </c>
      <c r="AF34" s="42">
        <v>0.028496219986119536</v>
      </c>
      <c r="AG34" s="33"/>
    </row>
    <row r="35" spans="1:33" ht="12.75">
      <c r="A35" s="28" t="s">
        <v>64</v>
      </c>
      <c r="B35" s="144" t="s">
        <v>56</v>
      </c>
      <c r="C35" s="145"/>
      <c r="D35" s="29">
        <v>9922</v>
      </c>
      <c r="E35" s="30">
        <v>9922</v>
      </c>
      <c r="F35" s="30" t="s">
        <v>64</v>
      </c>
      <c r="G35" s="31">
        <v>596</v>
      </c>
      <c r="H35" s="32">
        <v>235500</v>
      </c>
      <c r="I35" s="33">
        <v>267223</v>
      </c>
      <c r="J35" s="34">
        <v>-31723</v>
      </c>
      <c r="K35" s="35">
        <v>140.292075</v>
      </c>
      <c r="L35" s="35">
        <v>0.0267223</v>
      </c>
      <c r="M35" s="36">
        <v>0.267223</v>
      </c>
      <c r="N35" s="37">
        <v>1985</v>
      </c>
      <c r="O35" s="38">
        <v>1896.1435520799262</v>
      </c>
      <c r="P35" s="39">
        <v>88.85644792007383</v>
      </c>
      <c r="Q35" s="32">
        <v>1226000</v>
      </c>
      <c r="R35" s="32">
        <v>0</v>
      </c>
      <c r="S35" s="33">
        <v>1207054.6484350516</v>
      </c>
      <c r="T35" s="33">
        <v>1127982.667199905</v>
      </c>
      <c r="U35" s="34">
        <v>98017.33280009497</v>
      </c>
      <c r="V35" s="35">
        <v>106.69588049043901</v>
      </c>
      <c r="W35" s="35">
        <v>0.10151844004799147</v>
      </c>
      <c r="X35" s="36">
        <v>0.3857700721823676</v>
      </c>
      <c r="Y35" s="40">
        <v>26.93237250554324</v>
      </c>
      <c r="Z35" s="40">
        <v>448.36073825503354</v>
      </c>
      <c r="AA35" s="40">
        <v>0.19110497400523344</v>
      </c>
      <c r="AB35" s="40">
        <v>3.181448912885782</v>
      </c>
      <c r="AC35" s="40">
        <v>113.68500979640244</v>
      </c>
      <c r="AD35" s="40">
        <v>1892.5883677850757</v>
      </c>
      <c r="AE35" s="41">
        <v>246.98795549043902</v>
      </c>
      <c r="AF35" s="42">
        <v>0.024892960642051907</v>
      </c>
      <c r="AG35" s="33"/>
    </row>
    <row r="36" spans="1:33" ht="12.75">
      <c r="A36" s="28" t="s">
        <v>64</v>
      </c>
      <c r="B36" s="144" t="s">
        <v>57</v>
      </c>
      <c r="C36" s="145"/>
      <c r="D36" s="29">
        <v>5986</v>
      </c>
      <c r="E36" s="30">
        <v>5986</v>
      </c>
      <c r="F36" s="30" t="s">
        <v>64</v>
      </c>
      <c r="G36" s="31">
        <v>530</v>
      </c>
      <c r="H36" s="32">
        <v>179500</v>
      </c>
      <c r="I36" s="33">
        <v>158535.41202364204</v>
      </c>
      <c r="J36" s="34">
        <v>20964.587976357958</v>
      </c>
      <c r="K36" s="35">
        <v>14.585257906175068</v>
      </c>
      <c r="L36" s="35">
        <v>0.015853541202364204</v>
      </c>
      <c r="M36" s="36">
        <v>0.15853541202364205</v>
      </c>
      <c r="N36" s="37">
        <v>1064</v>
      </c>
      <c r="O36" s="38">
        <v>2016.739873648622</v>
      </c>
      <c r="P36" s="39">
        <v>-952.739873648622</v>
      </c>
      <c r="Q36" s="32">
        <v>745000</v>
      </c>
      <c r="R36" s="32">
        <v>0</v>
      </c>
      <c r="S36" s="33">
        <v>731692.0984737586</v>
      </c>
      <c r="T36" s="33">
        <v>707070.2504613053</v>
      </c>
      <c r="U36" s="34">
        <v>37929.74953869474</v>
      </c>
      <c r="V36" s="35">
        <v>57.27269028736573</v>
      </c>
      <c r="W36" s="35">
        <v>0.06363632254151748</v>
      </c>
      <c r="X36" s="36">
        <v>0.2418180256577664</v>
      </c>
      <c r="Y36" s="40">
        <v>26.484365523495164</v>
      </c>
      <c r="Z36" s="40">
        <v>299.12341891253214</v>
      </c>
      <c r="AA36" s="40">
        <v>0.33690943428810927</v>
      </c>
      <c r="AB36" s="40">
        <v>3.8051695729219284</v>
      </c>
      <c r="AC36" s="40">
        <v>118.12065660897181</v>
      </c>
      <c r="AD36" s="40">
        <v>1334.094812191142</v>
      </c>
      <c r="AE36" s="41">
        <v>71.85794819354079</v>
      </c>
      <c r="AF36" s="42">
        <v>0.012004334813488272</v>
      </c>
      <c r="AG36" s="33"/>
    </row>
    <row r="37" spans="1:33" ht="12.75">
      <c r="A37" s="28" t="s">
        <v>64</v>
      </c>
      <c r="B37" s="144" t="s">
        <v>58</v>
      </c>
      <c r="C37" s="145"/>
      <c r="D37" s="29">
        <v>1884</v>
      </c>
      <c r="E37" s="30">
        <v>1884</v>
      </c>
      <c r="F37" s="30" t="s">
        <v>64</v>
      </c>
      <c r="G37" s="31">
        <v>166</v>
      </c>
      <c r="H37" s="32">
        <v>65000</v>
      </c>
      <c r="I37" s="33">
        <v>67484.3942960712</v>
      </c>
      <c r="J37" s="34">
        <v>-2484.394296071201</v>
      </c>
      <c r="K37" s="35">
        <v>35.42930700543738</v>
      </c>
      <c r="L37" s="35">
        <v>0.006748439429607121</v>
      </c>
      <c r="M37" s="36">
        <v>0.0674843942960712</v>
      </c>
      <c r="N37" s="37">
        <v>420</v>
      </c>
      <c r="O37" s="38">
        <v>567.7810152849004</v>
      </c>
      <c r="P37" s="39">
        <v>-147.78101528490038</v>
      </c>
      <c r="Q37" s="32">
        <v>271700.2717002717</v>
      </c>
      <c r="R37" s="32">
        <v>0</v>
      </c>
      <c r="S37" s="33">
        <v>345245.99203232164</v>
      </c>
      <c r="T37" s="33">
        <v>300779.1268545706</v>
      </c>
      <c r="U37" s="34">
        <v>-29078.855154298886</v>
      </c>
      <c r="V37" s="35">
        <v>61.65972100518696</v>
      </c>
      <c r="W37" s="35">
        <v>0.00033085703954002766</v>
      </c>
      <c r="X37" s="36">
        <v>0.06617140790800552</v>
      </c>
      <c r="Y37" s="40">
        <v>35.81974219536688</v>
      </c>
      <c r="Z37" s="40">
        <v>406.53249575946506</v>
      </c>
      <c r="AA37" s="40">
        <v>0.30136996565015944</v>
      </c>
      <c r="AB37" s="40">
        <v>3.420367561957231</v>
      </c>
      <c r="AC37" s="40">
        <v>159.6492180756744</v>
      </c>
      <c r="AD37" s="40">
        <v>1811.922450931148</v>
      </c>
      <c r="AE37" s="41">
        <v>97.08902801062433</v>
      </c>
      <c r="AF37" s="42">
        <v>0.051533454358080856</v>
      </c>
      <c r="AG37" s="33"/>
    </row>
    <row r="38" spans="1:33" ht="12.75">
      <c r="A38" s="28" t="s">
        <v>64</v>
      </c>
      <c r="B38" s="144" t="s">
        <v>59</v>
      </c>
      <c r="C38" s="145"/>
      <c r="D38" s="29">
        <v>2633</v>
      </c>
      <c r="E38" s="30">
        <v>2633</v>
      </c>
      <c r="F38" s="30" t="s">
        <v>64</v>
      </c>
      <c r="G38" s="31">
        <v>216</v>
      </c>
      <c r="H38" s="32">
        <v>50548</v>
      </c>
      <c r="I38" s="33">
        <v>49838.338874425375</v>
      </c>
      <c r="J38" s="34">
        <v>709.6611255746247</v>
      </c>
      <c r="K38" s="35">
        <v>26.165127909073323</v>
      </c>
      <c r="L38" s="35">
        <v>0.004983833887442538</v>
      </c>
      <c r="M38" s="36">
        <v>0.049838338874425375</v>
      </c>
      <c r="N38" s="37">
        <v>641</v>
      </c>
      <c r="O38" s="38">
        <v>604.8459424395185</v>
      </c>
      <c r="P38" s="39">
        <v>36.15405756048153</v>
      </c>
      <c r="Q38" s="32">
        <v>276500</v>
      </c>
      <c r="R38" s="32">
        <v>0</v>
      </c>
      <c r="S38" s="33">
        <v>287014.29767419904</v>
      </c>
      <c r="T38" s="33">
        <v>267318.610805149</v>
      </c>
      <c r="U38" s="34">
        <v>9181.389194850984</v>
      </c>
      <c r="V38" s="35">
        <v>25.285667396059047</v>
      </c>
      <c r="W38" s="35">
        <v>0.024058674972463417</v>
      </c>
      <c r="X38" s="36">
        <v>0.09142296489536098</v>
      </c>
      <c r="Y38" s="40">
        <v>18.92834746465073</v>
      </c>
      <c r="Z38" s="40">
        <v>230.73305034456192</v>
      </c>
      <c r="AA38" s="40">
        <v>0.2297174107252254</v>
      </c>
      <c r="AB38" s="40">
        <v>2.800212696479252</v>
      </c>
      <c r="AC38" s="40">
        <v>101.5262479320733</v>
      </c>
      <c r="AD38" s="40">
        <v>1237.5861611349492</v>
      </c>
      <c r="AE38" s="41">
        <v>51.450795305132374</v>
      </c>
      <c r="AF38" s="42">
        <v>0.01954075021083645</v>
      </c>
      <c r="AG38" s="33"/>
    </row>
    <row r="39" spans="1:33" ht="12.75">
      <c r="A39" s="28" t="s">
        <v>64</v>
      </c>
      <c r="B39" s="144" t="s">
        <v>61</v>
      </c>
      <c r="C39" s="145"/>
      <c r="D39" s="29">
        <v>11670</v>
      </c>
      <c r="E39" s="30">
        <v>11670</v>
      </c>
      <c r="F39" s="30" t="s">
        <v>64</v>
      </c>
      <c r="G39" s="31">
        <v>0</v>
      </c>
      <c r="H39" s="32">
        <v>265000</v>
      </c>
      <c r="I39" s="33">
        <v>276463.7741935485</v>
      </c>
      <c r="J39" s="34">
        <v>-11463.774193548481</v>
      </c>
      <c r="K39" s="35">
        <v>145.14348145161296</v>
      </c>
      <c r="L39" s="35">
        <v>0.02764637741935485</v>
      </c>
      <c r="M39" s="36">
        <v>0.2764637741935485</v>
      </c>
      <c r="N39" s="37">
        <v>2000</v>
      </c>
      <c r="O39" s="38">
        <v>2052.43</v>
      </c>
      <c r="P39" s="39">
        <v>-52.43000000000029</v>
      </c>
      <c r="Q39" s="32">
        <v>750000</v>
      </c>
      <c r="R39" s="32">
        <v>0</v>
      </c>
      <c r="S39" s="33">
        <v>957310.6235043055</v>
      </c>
      <c r="T39" s="33">
        <v>735320</v>
      </c>
      <c r="U39" s="34">
        <v>14680</v>
      </c>
      <c r="V39" s="35">
        <v>69.5539188</v>
      </c>
      <c r="W39" s="35">
        <v>0.06617880000000001</v>
      </c>
      <c r="X39" s="36">
        <v>0.25147944000000005</v>
      </c>
      <c r="Y39" s="40">
        <v>23.690126323354626</v>
      </c>
      <c r="Z39" s="40" t="e">
        <v>#DIV/0!</v>
      </c>
      <c r="AA39" s="40">
        <v>0.17587232219365898</v>
      </c>
      <c r="AB39" s="40" t="e">
        <v>#DIV/0!</v>
      </c>
      <c r="AC39" s="40">
        <v>63.00942587832048</v>
      </c>
      <c r="AD39" s="40" t="e">
        <v>#DIV/0!</v>
      </c>
      <c r="AE39" s="41">
        <v>214.69740025161298</v>
      </c>
      <c r="AF39" s="42">
        <v>0.018397377913591514</v>
      </c>
      <c r="AG39" s="33"/>
    </row>
    <row r="40" spans="1:33" ht="12.75">
      <c r="A40" s="28" t="s">
        <v>64</v>
      </c>
      <c r="B40" s="144" t="s">
        <v>62</v>
      </c>
      <c r="C40" s="145"/>
      <c r="D40" s="29">
        <v>1391</v>
      </c>
      <c r="E40" s="30">
        <v>1391</v>
      </c>
      <c r="F40" s="30" t="s">
        <v>64</v>
      </c>
      <c r="G40" s="31">
        <v>72</v>
      </c>
      <c r="H40" s="32">
        <v>22457</v>
      </c>
      <c r="I40" s="33">
        <v>21021.326942884196</v>
      </c>
      <c r="J40" s="34">
        <v>1435.673057115804</v>
      </c>
      <c r="K40" s="35">
        <v>11.036196645014204</v>
      </c>
      <c r="L40" s="35">
        <v>0.0021021326942884198</v>
      </c>
      <c r="M40" s="36">
        <v>0.021021326942884198</v>
      </c>
      <c r="N40" s="37">
        <v>160</v>
      </c>
      <c r="O40" s="38">
        <v>149.8648558666037</v>
      </c>
      <c r="P40" s="39">
        <v>10.135144133396295</v>
      </c>
      <c r="Q40" s="32">
        <v>118633.34387851946</v>
      </c>
      <c r="R40" s="32">
        <v>0</v>
      </c>
      <c r="S40" s="33">
        <v>99236.34466565622</v>
      </c>
      <c r="T40" s="33">
        <v>98046.9329441875</v>
      </c>
      <c r="U40" s="34">
        <v>20586.410934331958</v>
      </c>
      <c r="V40" s="35">
        <v>26.080484163153876</v>
      </c>
      <c r="W40" s="35">
        <v>0.007843754635535001</v>
      </c>
      <c r="X40" s="36">
        <v>0.01764844792995375</v>
      </c>
      <c r="Y40" s="40">
        <v>15.112384574323649</v>
      </c>
      <c r="Z40" s="40">
        <v>291.96287420672496</v>
      </c>
      <c r="AA40" s="40">
        <v>0.10773893304572517</v>
      </c>
      <c r="AB40" s="40">
        <v>2.081456331480607</v>
      </c>
      <c r="AC40" s="40">
        <v>70.48665200876168</v>
      </c>
      <c r="AD40" s="40">
        <v>1361.7629575581598</v>
      </c>
      <c r="AE40" s="41">
        <v>37.116680808168084</v>
      </c>
      <c r="AF40" s="42">
        <v>0.02668345133585053</v>
      </c>
      <c r="AG40" s="33"/>
    </row>
    <row r="41" spans="1:33" ht="12.75">
      <c r="A41" s="28" t="s">
        <v>64</v>
      </c>
      <c r="B41" s="144" t="s">
        <v>63</v>
      </c>
      <c r="C41" s="145"/>
      <c r="D41" s="29">
        <v>4778</v>
      </c>
      <c r="E41" s="30">
        <v>4778</v>
      </c>
      <c r="F41" s="30" t="s">
        <v>64</v>
      </c>
      <c r="G41" s="31">
        <v>460</v>
      </c>
      <c r="H41" s="32">
        <v>74370</v>
      </c>
      <c r="I41" s="33">
        <v>71321.40145642369</v>
      </c>
      <c r="J41" s="34">
        <v>3048.598543576314</v>
      </c>
      <c r="K41" s="35">
        <v>37.44373576462244</v>
      </c>
      <c r="L41" s="35">
        <v>0.007132140145642369</v>
      </c>
      <c r="M41" s="36">
        <v>0.07132140145642368</v>
      </c>
      <c r="N41" s="37">
        <v>902</v>
      </c>
      <c r="O41" s="38">
        <v>848.1010451555525</v>
      </c>
      <c r="P41" s="39">
        <v>53.89895484444753</v>
      </c>
      <c r="Q41" s="32">
        <v>374396.3743963744</v>
      </c>
      <c r="R41" s="32">
        <v>0</v>
      </c>
      <c r="S41" s="33">
        <v>422697.3550343689</v>
      </c>
      <c r="T41" s="33">
        <v>393338.15448241774</v>
      </c>
      <c r="U41" s="34">
        <v>-18941.78008604335</v>
      </c>
      <c r="V41" s="35">
        <v>80.63432166889564</v>
      </c>
      <c r="W41" s="35">
        <v>0.00043267196993065953</v>
      </c>
      <c r="X41" s="36">
        <v>0.08653439398613191</v>
      </c>
      <c r="Y41" s="40">
        <v>14.927040907581349</v>
      </c>
      <c r="Z41" s="40">
        <v>155.04652490526888</v>
      </c>
      <c r="AA41" s="40">
        <v>0.17750126520626883</v>
      </c>
      <c r="AB41" s="40">
        <v>1.843697924251201</v>
      </c>
      <c r="AC41" s="40">
        <v>82.32276150741266</v>
      </c>
      <c r="AD41" s="40">
        <v>855.0829445269951</v>
      </c>
      <c r="AE41" s="41">
        <v>118.07805743351807</v>
      </c>
      <c r="AF41" s="42">
        <v>0.024712862585499804</v>
      </c>
      <c r="AG41" s="33"/>
    </row>
    <row r="42" spans="1:33" ht="12.75">
      <c r="A42" s="28" t="s">
        <v>64</v>
      </c>
      <c r="B42" s="144" t="s">
        <v>64</v>
      </c>
      <c r="C42" s="145"/>
      <c r="D42" s="29" t="s">
        <v>64</v>
      </c>
      <c r="E42" s="30" t="s">
        <v>64</v>
      </c>
      <c r="F42" s="30" t="s">
        <v>64</v>
      </c>
      <c r="G42" s="31" t="s">
        <v>64</v>
      </c>
      <c r="H42" s="32">
        <v>0</v>
      </c>
      <c r="I42" s="33">
        <v>0</v>
      </c>
      <c r="J42" s="34" t="s">
        <v>64</v>
      </c>
      <c r="K42" s="35" t="s">
        <v>64</v>
      </c>
      <c r="L42" s="35" t="s">
        <v>64</v>
      </c>
      <c r="M42" s="36" t="s">
        <v>64</v>
      </c>
      <c r="N42" s="37">
        <v>0</v>
      </c>
      <c r="O42" s="38">
        <v>0</v>
      </c>
      <c r="P42" s="39" t="s">
        <v>64</v>
      </c>
      <c r="Q42" s="32">
        <v>0</v>
      </c>
      <c r="R42" s="32" t="s">
        <v>64</v>
      </c>
      <c r="S42" s="33">
        <v>0</v>
      </c>
      <c r="T42" s="33">
        <v>0</v>
      </c>
      <c r="U42" s="34" t="s">
        <v>64</v>
      </c>
      <c r="V42" s="35" t="s">
        <v>64</v>
      </c>
      <c r="W42" s="35" t="s">
        <v>64</v>
      </c>
      <c r="X42" s="36" t="s">
        <v>64</v>
      </c>
      <c r="Y42" s="40" t="e">
        <v>#VALUE!</v>
      </c>
      <c r="Z42" s="40" t="e">
        <v>#VALUE!</v>
      </c>
      <c r="AA42" s="40" t="e">
        <v>#VALUE!</v>
      </c>
      <c r="AB42" s="40" t="e">
        <v>#VALUE!</v>
      </c>
      <c r="AC42" s="40" t="e">
        <v>#VALUE!</v>
      </c>
      <c r="AD42" s="40" t="e">
        <v>#VALUE!</v>
      </c>
      <c r="AE42" s="41" t="e">
        <v>#VALUE!</v>
      </c>
      <c r="AF42" s="42" t="e">
        <v>#VALUE!</v>
      </c>
      <c r="AG42" s="33"/>
    </row>
    <row r="43" spans="1:33" ht="12.75">
      <c r="A43" s="28" t="s">
        <v>64</v>
      </c>
      <c r="B43" s="144" t="s">
        <v>64</v>
      </c>
      <c r="C43" s="145"/>
      <c r="D43" s="29" t="s">
        <v>64</v>
      </c>
      <c r="E43" s="30" t="s">
        <v>64</v>
      </c>
      <c r="F43" s="30" t="s">
        <v>64</v>
      </c>
      <c r="G43" s="31" t="s">
        <v>64</v>
      </c>
      <c r="H43" s="32">
        <v>0</v>
      </c>
      <c r="I43" s="33">
        <v>0</v>
      </c>
      <c r="J43" s="34" t="s">
        <v>64</v>
      </c>
      <c r="K43" s="35" t="s">
        <v>64</v>
      </c>
      <c r="L43" s="35" t="s">
        <v>64</v>
      </c>
      <c r="M43" s="36" t="s">
        <v>64</v>
      </c>
      <c r="N43" s="37">
        <v>0</v>
      </c>
      <c r="O43" s="38">
        <v>0</v>
      </c>
      <c r="P43" s="39" t="s">
        <v>64</v>
      </c>
      <c r="Q43" s="32">
        <v>0</v>
      </c>
      <c r="R43" s="32" t="s">
        <v>64</v>
      </c>
      <c r="S43" s="33">
        <v>0</v>
      </c>
      <c r="T43" s="33">
        <v>0</v>
      </c>
      <c r="U43" s="34" t="s">
        <v>64</v>
      </c>
      <c r="V43" s="35" t="s">
        <v>64</v>
      </c>
      <c r="W43" s="35" t="s">
        <v>64</v>
      </c>
      <c r="X43" s="36" t="s">
        <v>64</v>
      </c>
      <c r="Y43" s="40" t="e">
        <v>#VALUE!</v>
      </c>
      <c r="Z43" s="40" t="e">
        <v>#VALUE!</v>
      </c>
      <c r="AA43" s="40" t="e">
        <v>#VALUE!</v>
      </c>
      <c r="AB43" s="40" t="e">
        <v>#VALUE!</v>
      </c>
      <c r="AC43" s="40" t="e">
        <v>#VALUE!</v>
      </c>
      <c r="AD43" s="40" t="e">
        <v>#VALUE!</v>
      </c>
      <c r="AE43" s="41" t="e">
        <v>#VALUE!</v>
      </c>
      <c r="AF43" s="42" t="e">
        <v>#VALUE!</v>
      </c>
      <c r="AG43" s="33"/>
    </row>
    <row r="44" spans="1:33" ht="12.75">
      <c r="A44" s="28" t="s">
        <v>64</v>
      </c>
      <c r="B44" s="144" t="s">
        <v>64</v>
      </c>
      <c r="C44" s="145"/>
      <c r="D44" s="29" t="s">
        <v>64</v>
      </c>
      <c r="E44" s="30" t="s">
        <v>64</v>
      </c>
      <c r="F44" s="30" t="s">
        <v>64</v>
      </c>
      <c r="G44" s="31" t="s">
        <v>64</v>
      </c>
      <c r="H44" s="32">
        <v>0</v>
      </c>
      <c r="I44" s="33">
        <v>0</v>
      </c>
      <c r="J44" s="34" t="s">
        <v>64</v>
      </c>
      <c r="K44" s="35" t="s">
        <v>64</v>
      </c>
      <c r="L44" s="35" t="s">
        <v>64</v>
      </c>
      <c r="M44" s="36" t="s">
        <v>64</v>
      </c>
      <c r="N44" s="37">
        <v>0</v>
      </c>
      <c r="O44" s="38">
        <v>0</v>
      </c>
      <c r="P44" s="39" t="s">
        <v>64</v>
      </c>
      <c r="Q44" s="32">
        <v>0</v>
      </c>
      <c r="R44" s="32" t="s">
        <v>64</v>
      </c>
      <c r="S44" s="33">
        <v>0</v>
      </c>
      <c r="T44" s="33">
        <v>0</v>
      </c>
      <c r="U44" s="34" t="s">
        <v>64</v>
      </c>
      <c r="V44" s="35" t="s">
        <v>64</v>
      </c>
      <c r="W44" s="35" t="s">
        <v>64</v>
      </c>
      <c r="X44" s="36" t="s">
        <v>64</v>
      </c>
      <c r="Y44" s="40" t="e">
        <v>#VALUE!</v>
      </c>
      <c r="Z44" s="40" t="e">
        <v>#VALUE!</v>
      </c>
      <c r="AA44" s="40" t="e">
        <v>#VALUE!</v>
      </c>
      <c r="AB44" s="40" t="e">
        <v>#VALUE!</v>
      </c>
      <c r="AC44" s="40" t="e">
        <v>#VALUE!</v>
      </c>
      <c r="AD44" s="40" t="e">
        <v>#VALUE!</v>
      </c>
      <c r="AE44" s="41" t="e">
        <v>#VALUE!</v>
      </c>
      <c r="AF44" s="42" t="e">
        <v>#VALUE!</v>
      </c>
      <c r="AG44" s="33"/>
    </row>
    <row r="45" spans="1:33" ht="12.75">
      <c r="A45" s="28" t="s">
        <v>64</v>
      </c>
      <c r="B45" s="144" t="s">
        <v>64</v>
      </c>
      <c r="C45" s="145"/>
      <c r="D45" s="29" t="s">
        <v>64</v>
      </c>
      <c r="E45" s="30" t="s">
        <v>64</v>
      </c>
      <c r="F45" s="30" t="s">
        <v>64</v>
      </c>
      <c r="G45" s="31" t="s">
        <v>64</v>
      </c>
      <c r="H45" s="32">
        <v>0</v>
      </c>
      <c r="I45" s="33">
        <v>0</v>
      </c>
      <c r="J45" s="34" t="s">
        <v>64</v>
      </c>
      <c r="K45" s="35" t="s">
        <v>64</v>
      </c>
      <c r="L45" s="35" t="s">
        <v>64</v>
      </c>
      <c r="M45" s="36" t="s">
        <v>64</v>
      </c>
      <c r="N45" s="37">
        <v>0</v>
      </c>
      <c r="O45" s="38">
        <v>0</v>
      </c>
      <c r="P45" s="39" t="s">
        <v>64</v>
      </c>
      <c r="Q45" s="32">
        <v>0</v>
      </c>
      <c r="R45" s="32" t="s">
        <v>64</v>
      </c>
      <c r="S45" s="33">
        <v>0</v>
      </c>
      <c r="T45" s="33">
        <v>0</v>
      </c>
      <c r="U45" s="34" t="s">
        <v>64</v>
      </c>
      <c r="V45" s="35" t="s">
        <v>64</v>
      </c>
      <c r="W45" s="35" t="s">
        <v>64</v>
      </c>
      <c r="X45" s="36" t="s">
        <v>64</v>
      </c>
      <c r="Y45" s="40" t="e">
        <v>#VALUE!</v>
      </c>
      <c r="Z45" s="40" t="e">
        <v>#VALUE!</v>
      </c>
      <c r="AA45" s="40" t="e">
        <v>#VALUE!</v>
      </c>
      <c r="AB45" s="40" t="e">
        <v>#VALUE!</v>
      </c>
      <c r="AC45" s="40" t="e">
        <v>#VALUE!</v>
      </c>
      <c r="AD45" s="40" t="e">
        <v>#VALUE!</v>
      </c>
      <c r="AE45" s="41" t="e">
        <v>#VALUE!</v>
      </c>
      <c r="AF45" s="42" t="e">
        <v>#VALUE!</v>
      </c>
      <c r="AG45" s="33"/>
    </row>
    <row r="46" spans="1:33" ht="13.5" thickBot="1">
      <c r="A46" s="56" t="s">
        <v>64</v>
      </c>
      <c r="B46" s="146" t="s">
        <v>64</v>
      </c>
      <c r="C46" s="147"/>
      <c r="D46" s="57" t="s">
        <v>64</v>
      </c>
      <c r="E46" s="58" t="s">
        <v>64</v>
      </c>
      <c r="F46" s="58" t="s">
        <v>64</v>
      </c>
      <c r="G46" s="59" t="s">
        <v>64</v>
      </c>
      <c r="H46" s="60">
        <v>0</v>
      </c>
      <c r="I46" s="61">
        <v>0</v>
      </c>
      <c r="J46" s="62" t="s">
        <v>64</v>
      </c>
      <c r="K46" s="63" t="s">
        <v>64</v>
      </c>
      <c r="L46" s="63" t="s">
        <v>64</v>
      </c>
      <c r="M46" s="64" t="s">
        <v>64</v>
      </c>
      <c r="N46" s="65">
        <v>0</v>
      </c>
      <c r="O46" s="66">
        <v>0</v>
      </c>
      <c r="P46" s="67" t="s">
        <v>64</v>
      </c>
      <c r="Q46" s="60">
        <v>0</v>
      </c>
      <c r="R46" s="32" t="s">
        <v>64</v>
      </c>
      <c r="S46" s="61">
        <v>0</v>
      </c>
      <c r="T46" s="61">
        <v>0</v>
      </c>
      <c r="U46" s="62" t="s">
        <v>64</v>
      </c>
      <c r="V46" s="63" t="s">
        <v>64</v>
      </c>
      <c r="W46" s="63" t="s">
        <v>64</v>
      </c>
      <c r="X46" s="64" t="s">
        <v>64</v>
      </c>
      <c r="Y46" s="40" t="e">
        <v>#VALUE!</v>
      </c>
      <c r="Z46" s="40" t="e">
        <v>#VALUE!</v>
      </c>
      <c r="AA46" s="40" t="e">
        <v>#VALUE!</v>
      </c>
      <c r="AB46" s="40" t="e">
        <v>#VALUE!</v>
      </c>
      <c r="AC46" s="40" t="e">
        <v>#VALUE!</v>
      </c>
      <c r="AD46" s="40" t="e">
        <v>#VALUE!</v>
      </c>
      <c r="AE46" s="41" t="e">
        <v>#VALUE!</v>
      </c>
      <c r="AF46" s="42" t="e">
        <v>#VALUE!</v>
      </c>
      <c r="AG46" s="33"/>
    </row>
    <row r="47" spans="1:33" ht="13.5" thickBot="1">
      <c r="A47" s="68"/>
      <c r="B47" s="69"/>
      <c r="C47" s="70"/>
      <c r="D47" s="70"/>
      <c r="E47" s="70"/>
      <c r="F47" s="70"/>
      <c r="G47" s="70"/>
      <c r="H47" s="71"/>
      <c r="I47" s="71"/>
      <c r="J47" s="71"/>
      <c r="K47" s="72"/>
      <c r="L47" s="72"/>
      <c r="M47" s="72"/>
      <c r="N47" s="73"/>
      <c r="O47" s="73"/>
      <c r="P47" s="73"/>
      <c r="Q47" s="71"/>
      <c r="R47" s="71"/>
      <c r="S47" s="71"/>
      <c r="T47" s="71"/>
      <c r="U47" s="74"/>
      <c r="V47" s="72"/>
      <c r="W47" s="72"/>
      <c r="X47" s="75"/>
      <c r="AG47" s="43"/>
    </row>
    <row r="48" spans="1:33" ht="13.5" thickBot="1">
      <c r="A48" s="76"/>
      <c r="B48" s="76" t="s">
        <v>72</v>
      </c>
      <c r="C48" s="77"/>
      <c r="D48" s="103">
        <f>SUM(D7:D47)</f>
        <v>185317</v>
      </c>
      <c r="E48" s="103">
        <f>SUM(E7:E47)</f>
        <v>185129</v>
      </c>
      <c r="F48" s="78"/>
      <c r="G48" s="78"/>
      <c r="H48" s="79">
        <v>4022159</v>
      </c>
      <c r="I48" s="80">
        <v>4131110.9569812724</v>
      </c>
      <c r="J48" s="81">
        <v>-108951.95698127232</v>
      </c>
      <c r="K48" s="82">
        <v>2100.1874190089306</v>
      </c>
      <c r="L48" s="83">
        <v>0.41311109569812743</v>
      </c>
      <c r="M48" s="84">
        <v>4.131110956981273</v>
      </c>
      <c r="N48" s="85">
        <v>34750</v>
      </c>
      <c r="O48" s="86">
        <v>34258.14655124625</v>
      </c>
      <c r="P48" s="87">
        <v>491.85344875375455</v>
      </c>
      <c r="Q48" s="79">
        <v>18118829.607274376</v>
      </c>
      <c r="R48" s="88"/>
      <c r="S48" s="80">
        <v>19044884.873078566</v>
      </c>
      <c r="T48" s="80">
        <v>17657645.11584583</v>
      </c>
      <c r="U48" s="81">
        <v>461184.4914285485</v>
      </c>
      <c r="V48" s="82">
        <v>1806.0251856776322</v>
      </c>
      <c r="W48" s="82">
        <v>1.4965902293150533</v>
      </c>
      <c r="X48" s="84">
        <v>5.88349311905462</v>
      </c>
      <c r="Y48" s="43">
        <f>I48/D48</f>
        <v>22.292131628405773</v>
      </c>
      <c r="Z48" s="43"/>
      <c r="AA48" s="43">
        <f>O48/D48</f>
        <v>0.1848624063159141</v>
      </c>
      <c r="AB48" s="43"/>
      <c r="AC48" s="43">
        <f>T48/E48</f>
        <v>95.3802219849177</v>
      </c>
      <c r="AD48" s="43"/>
      <c r="AE48" s="104" t="e">
        <f>SUM(AE7:AE46)</f>
        <v>#VALUE!</v>
      </c>
      <c r="AF48" s="43" t="e">
        <f>AE48/D48</f>
        <v>#VALUE!</v>
      </c>
      <c r="AG48" s="43"/>
    </row>
    <row r="49" ht="12.75">
      <c r="A49" s="89" t="s">
        <v>129</v>
      </c>
    </row>
  </sheetData>
  <sheetProtection/>
  <mergeCells count="57">
    <mergeCell ref="AC5:AD5"/>
    <mergeCell ref="AE5:AF5"/>
    <mergeCell ref="Q5:U5"/>
    <mergeCell ref="Q4:X4"/>
    <mergeCell ref="V5:X5"/>
    <mergeCell ref="Y4:AF4"/>
    <mergeCell ref="Y5:Z5"/>
    <mergeCell ref="AA5:AB5"/>
    <mergeCell ref="B39:C39"/>
    <mergeCell ref="B40:C40"/>
    <mergeCell ref="B41:C41"/>
    <mergeCell ref="B35:C35"/>
    <mergeCell ref="B36:C36"/>
    <mergeCell ref="B37:C37"/>
    <mergeCell ref="B38:C38"/>
    <mergeCell ref="B27:C27"/>
    <mergeCell ref="B28:C28"/>
    <mergeCell ref="B45:C45"/>
    <mergeCell ref="B46:C46"/>
    <mergeCell ref="B42:C42"/>
    <mergeCell ref="B43:C43"/>
    <mergeCell ref="B44:C44"/>
    <mergeCell ref="B29:C29"/>
    <mergeCell ref="B30:C30"/>
    <mergeCell ref="B31:C31"/>
    <mergeCell ref="B32:C32"/>
    <mergeCell ref="B33:C33"/>
    <mergeCell ref="B34:C34"/>
    <mergeCell ref="B18:C18"/>
    <mergeCell ref="B21:C21"/>
    <mergeCell ref="B26:C26"/>
    <mergeCell ref="B22:C22"/>
    <mergeCell ref="B23:C23"/>
    <mergeCell ref="B24:C24"/>
    <mergeCell ref="B25:C25"/>
    <mergeCell ref="B7:C7"/>
    <mergeCell ref="B8:C8"/>
    <mergeCell ref="B9:C9"/>
    <mergeCell ref="B10:C10"/>
    <mergeCell ref="B11:C11"/>
    <mergeCell ref="B19:C19"/>
    <mergeCell ref="B20:C20"/>
    <mergeCell ref="B12:C12"/>
    <mergeCell ref="B13:C13"/>
    <mergeCell ref="B14:C14"/>
    <mergeCell ref="B15:C15"/>
    <mergeCell ref="B16:C16"/>
    <mergeCell ref="B17:C17"/>
    <mergeCell ref="A1:X1"/>
    <mergeCell ref="A2:X2"/>
    <mergeCell ref="B6:C6"/>
    <mergeCell ref="A4:C4"/>
    <mergeCell ref="H5:J5"/>
    <mergeCell ref="N4:P4"/>
    <mergeCell ref="N5:P5"/>
    <mergeCell ref="K5:M5"/>
    <mergeCell ref="H4:M4"/>
  </mergeCells>
  <printOptions/>
  <pageMargins left="0.17" right="0.16" top="1" bottom="1" header="0" footer="0"/>
  <pageSetup fitToHeight="1" fitToWidth="1" horizontalDpi="600" verticalDpi="600" orientation="landscape" paperSize="8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F7"/>
  <sheetViews>
    <sheetView workbookViewId="0" topLeftCell="A1">
      <selection activeCell="E4" sqref="E4"/>
    </sheetView>
  </sheetViews>
  <sheetFormatPr defaultColWidth="9.140625" defaultRowHeight="12.75"/>
  <cols>
    <col min="1" max="1" width="14.7109375" style="0" customWidth="1"/>
    <col min="6" max="6" width="10.57421875" style="0" customWidth="1"/>
  </cols>
  <sheetData>
    <row r="1" ht="15.75">
      <c r="A1" s="105" t="s">
        <v>246</v>
      </c>
    </row>
    <row r="3" spans="2:6" ht="38.25">
      <c r="B3" s="113" t="s">
        <v>247</v>
      </c>
      <c r="C3" s="113" t="s">
        <v>226</v>
      </c>
      <c r="D3" s="113" t="s">
        <v>235</v>
      </c>
      <c r="E3" s="113" t="s">
        <v>237</v>
      </c>
      <c r="F3" s="113" t="s">
        <v>238</v>
      </c>
    </row>
    <row r="4" spans="1:6" ht="12.75">
      <c r="A4" t="s">
        <v>248</v>
      </c>
      <c r="B4">
        <v>12</v>
      </c>
      <c r="C4">
        <v>4</v>
      </c>
      <c r="D4" s="109">
        <v>173893</v>
      </c>
      <c r="E4">
        <v>2400</v>
      </c>
      <c r="F4" s="115">
        <f>((D4*E4)/1000000)*B4</f>
        <v>5008.1184</v>
      </c>
    </row>
    <row r="5" spans="4:6" ht="12.75">
      <c r="D5" s="109"/>
      <c r="F5" s="114"/>
    </row>
    <row r="6" spans="4:6" ht="12.75">
      <c r="D6" s="109"/>
      <c r="F6" s="114"/>
    </row>
    <row r="7" ht="12.75">
      <c r="A7" t="s">
        <v>236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9"/>
  <sheetViews>
    <sheetView workbookViewId="0" topLeftCell="A2">
      <selection activeCell="A2" sqref="A2"/>
    </sheetView>
  </sheetViews>
  <sheetFormatPr defaultColWidth="9.140625" defaultRowHeight="12.75"/>
  <cols>
    <col min="1" max="1" width="30.00390625" style="123" customWidth="1"/>
    <col min="2" max="2" width="18.57421875" style="123" customWidth="1"/>
    <col min="3" max="16384" width="9.140625" style="123" customWidth="1"/>
  </cols>
  <sheetData>
    <row r="1" ht="15.75">
      <c r="A1" s="105" t="s">
        <v>252</v>
      </c>
    </row>
    <row r="2" ht="15.75">
      <c r="A2" s="105" t="s">
        <v>252</v>
      </c>
    </row>
    <row r="4" spans="1:2" ht="15">
      <c r="A4" s="124"/>
      <c r="B4" s="113" t="s">
        <v>238</v>
      </c>
    </row>
    <row r="5" spans="1:2" ht="15">
      <c r="A5" s="124" t="s">
        <v>249</v>
      </c>
      <c r="B5" s="125">
        <f>+'Kollektiv trafik'!G23</f>
        <v>1186.4592</v>
      </c>
    </row>
    <row r="6" spans="1:2" ht="15">
      <c r="A6" s="124" t="s">
        <v>250</v>
      </c>
      <c r="B6" s="126">
        <f>+kørsel!D5</f>
        <v>1218.1295423025938</v>
      </c>
    </row>
    <row r="7" spans="1:2" ht="15">
      <c r="A7" s="124" t="s">
        <v>251</v>
      </c>
      <c r="B7" s="125">
        <f>+'Kørsel skraldebiler'!F4</f>
        <v>5008.1184</v>
      </c>
    </row>
    <row r="8" spans="1:2" s="105" customFormat="1" ht="15.75">
      <c r="A8" s="110" t="s">
        <v>180</v>
      </c>
      <c r="B8" s="122">
        <f>SUM(B5:B7)</f>
        <v>7412.707142302594</v>
      </c>
    </row>
    <row r="9" spans="1:2" ht="15">
      <c r="A9" s="124"/>
      <c r="B9" s="124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D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1.00390625" style="0" customWidth="1"/>
    <col min="4" max="4" width="11.140625" style="0" customWidth="1"/>
  </cols>
  <sheetData>
    <row r="1" ht="15.75">
      <c r="A1" s="105" t="s">
        <v>253</v>
      </c>
    </row>
    <row r="3" spans="2:4" ht="25.5">
      <c r="B3" s="127" t="s">
        <v>255</v>
      </c>
      <c r="C3" s="127" t="s">
        <v>256</v>
      </c>
      <c r="D3" s="127" t="s">
        <v>238</v>
      </c>
    </row>
    <row r="4" spans="1:4" ht="12.75">
      <c r="A4" t="s">
        <v>254</v>
      </c>
      <c r="B4" s="109">
        <v>5300000</v>
      </c>
      <c r="C4" s="109">
        <v>445000</v>
      </c>
      <c r="D4" s="109">
        <f>((B4/1000000)*C4)/1000</f>
        <v>2358.5</v>
      </c>
    </row>
    <row r="5" spans="2:4" ht="12.75">
      <c r="B5" s="109"/>
      <c r="C5" s="109"/>
      <c r="D5" s="109"/>
    </row>
    <row r="6" spans="2:4" ht="12.75">
      <c r="B6" s="109"/>
      <c r="C6" s="109"/>
      <c r="D6" s="10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G49"/>
  <sheetViews>
    <sheetView workbookViewId="0" topLeftCell="A1">
      <selection activeCell="A11" sqref="A11"/>
    </sheetView>
  </sheetViews>
  <sheetFormatPr defaultColWidth="9.140625" defaultRowHeight="12.75"/>
  <cols>
    <col min="12" max="13" width="0" style="0" hidden="1" customWidth="1"/>
    <col min="15" max="16" width="0" style="0" hidden="1" customWidth="1"/>
    <col min="23" max="24" width="0" style="0" hidden="1" customWidth="1"/>
    <col min="26" max="26" width="9.140625" style="0" hidden="1" customWidth="1"/>
    <col min="28" max="28" width="0" style="0" hidden="1" customWidth="1"/>
    <col min="30" max="30" width="0" style="0" hidden="1" customWidth="1"/>
    <col min="33" max="33" width="0" style="0" hidden="1" customWidth="1"/>
    <col min="36" max="36" width="0" style="0" hidden="1" customWidth="1"/>
  </cols>
  <sheetData>
    <row r="1" spans="1:33" ht="27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/>
      <c r="Y1" s="4"/>
      <c r="Z1" s="4"/>
      <c r="AA1" s="4"/>
      <c r="AB1" s="4"/>
      <c r="AC1" s="4"/>
      <c r="AD1" s="4"/>
      <c r="AE1" s="4"/>
      <c r="AF1" s="4"/>
      <c r="AG1" s="4"/>
    </row>
    <row r="2" spans="1:33" ht="27">
      <c r="A2" s="131" t="s">
        <v>89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3"/>
      <c r="Y2" s="4"/>
      <c r="Z2" s="4"/>
      <c r="AA2" s="4"/>
      <c r="AB2" s="4"/>
      <c r="AC2" s="4"/>
      <c r="AD2" s="4"/>
      <c r="AE2" s="4"/>
      <c r="AF2" s="4"/>
      <c r="AG2" s="4"/>
    </row>
    <row r="3" spans="1:24" ht="13.5" thickBot="1">
      <c r="A3" s="8" t="s">
        <v>64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2" ht="12.75">
      <c r="A4" s="142" t="s">
        <v>67</v>
      </c>
      <c r="B4" s="118"/>
      <c r="C4" s="119"/>
      <c r="D4" s="10"/>
      <c r="E4" s="11"/>
      <c r="F4" s="11"/>
      <c r="G4" s="12"/>
      <c r="H4" s="142" t="s">
        <v>24</v>
      </c>
      <c r="I4" s="118"/>
      <c r="J4" s="118"/>
      <c r="K4" s="118"/>
      <c r="L4" s="118"/>
      <c r="M4" s="119"/>
      <c r="N4" s="142" t="s">
        <v>25</v>
      </c>
      <c r="O4" s="118"/>
      <c r="P4" s="119"/>
      <c r="Q4" s="142" t="s">
        <v>6</v>
      </c>
      <c r="R4" s="118"/>
      <c r="S4" s="118"/>
      <c r="T4" s="118"/>
      <c r="U4" s="118"/>
      <c r="V4" s="118"/>
      <c r="W4" s="118"/>
      <c r="X4" s="119"/>
      <c r="Y4" s="142" t="s">
        <v>0</v>
      </c>
      <c r="Z4" s="118"/>
      <c r="AA4" s="118"/>
      <c r="AB4" s="118"/>
      <c r="AC4" s="118"/>
      <c r="AD4" s="118"/>
      <c r="AE4" s="118"/>
      <c r="AF4" s="119"/>
    </row>
    <row r="5" spans="1:32" ht="14.25">
      <c r="A5" s="13"/>
      <c r="B5" s="14"/>
      <c r="C5" s="15"/>
      <c r="D5" s="16"/>
      <c r="E5" s="17"/>
      <c r="F5" s="17"/>
      <c r="G5" s="15"/>
      <c r="H5" s="134" t="s">
        <v>1</v>
      </c>
      <c r="I5" s="135"/>
      <c r="J5" s="136"/>
      <c r="K5" s="138" t="s">
        <v>2</v>
      </c>
      <c r="L5" s="138"/>
      <c r="M5" s="139"/>
      <c r="N5" s="134" t="s">
        <v>3</v>
      </c>
      <c r="O5" s="135"/>
      <c r="P5" s="143"/>
      <c r="Q5" s="134" t="s">
        <v>1</v>
      </c>
      <c r="R5" s="135"/>
      <c r="S5" s="135"/>
      <c r="T5" s="135"/>
      <c r="U5" s="136"/>
      <c r="V5" s="137" t="s">
        <v>2</v>
      </c>
      <c r="W5" s="138"/>
      <c r="X5" s="139"/>
      <c r="Y5" s="148" t="s">
        <v>4</v>
      </c>
      <c r="Z5" s="149"/>
      <c r="AA5" s="149" t="s">
        <v>5</v>
      </c>
      <c r="AB5" s="149"/>
      <c r="AC5" s="149" t="s">
        <v>6</v>
      </c>
      <c r="AD5" s="149"/>
      <c r="AE5" s="149" t="s">
        <v>7</v>
      </c>
      <c r="AF5" s="149"/>
    </row>
    <row r="6" spans="1:33" ht="63.75">
      <c r="A6" s="18" t="s">
        <v>69</v>
      </c>
      <c r="B6" s="140" t="s">
        <v>68</v>
      </c>
      <c r="C6" s="141"/>
      <c r="D6" s="18" t="s">
        <v>8</v>
      </c>
      <c r="E6" s="19" t="s">
        <v>9</v>
      </c>
      <c r="F6" s="19" t="s">
        <v>10</v>
      </c>
      <c r="G6" s="20" t="s">
        <v>11</v>
      </c>
      <c r="H6" s="18" t="s">
        <v>27</v>
      </c>
      <c r="I6" s="19" t="s">
        <v>26</v>
      </c>
      <c r="J6" s="22" t="s">
        <v>70</v>
      </c>
      <c r="K6" s="19" t="s">
        <v>12</v>
      </c>
      <c r="L6" s="19" t="s">
        <v>13</v>
      </c>
      <c r="M6" s="20" t="s">
        <v>14</v>
      </c>
      <c r="N6" s="18" t="s">
        <v>27</v>
      </c>
      <c r="O6" s="19" t="s">
        <v>26</v>
      </c>
      <c r="P6" s="20" t="s">
        <v>70</v>
      </c>
      <c r="Q6" s="23" t="s">
        <v>27</v>
      </c>
      <c r="R6" s="24" t="s">
        <v>15</v>
      </c>
      <c r="S6" s="25" t="s">
        <v>71</v>
      </c>
      <c r="T6" s="25" t="s">
        <v>26</v>
      </c>
      <c r="U6" s="22" t="s">
        <v>70</v>
      </c>
      <c r="V6" s="19" t="s">
        <v>12</v>
      </c>
      <c r="W6" s="19" t="s">
        <v>13</v>
      </c>
      <c r="X6" s="20" t="s">
        <v>14</v>
      </c>
      <c r="Y6" s="26" t="s">
        <v>16</v>
      </c>
      <c r="Z6" s="26" t="s">
        <v>17</v>
      </c>
      <c r="AA6" s="26" t="s">
        <v>18</v>
      </c>
      <c r="AB6" s="26" t="s">
        <v>19</v>
      </c>
      <c r="AC6" s="26" t="s">
        <v>20</v>
      </c>
      <c r="AD6" s="26" t="s">
        <v>21</v>
      </c>
      <c r="AE6" s="26" t="s">
        <v>22</v>
      </c>
      <c r="AF6" s="26" t="s">
        <v>23</v>
      </c>
      <c r="AG6" s="27"/>
    </row>
    <row r="7" spans="1:33" ht="12.75">
      <c r="A7" s="28" t="s">
        <v>64</v>
      </c>
      <c r="B7" s="144" t="s">
        <v>80</v>
      </c>
      <c r="C7" s="145"/>
      <c r="D7" s="29">
        <v>2469</v>
      </c>
      <c r="E7" s="30">
        <v>2469</v>
      </c>
      <c r="F7" s="30" t="s">
        <v>64</v>
      </c>
      <c r="G7" s="31">
        <v>50</v>
      </c>
      <c r="H7" s="32">
        <v>100000</v>
      </c>
      <c r="I7" s="33">
        <v>101040.50361254171</v>
      </c>
      <c r="J7" s="34">
        <v>-1040.50361254171</v>
      </c>
      <c r="K7" s="35">
        <v>53.046264396584405</v>
      </c>
      <c r="L7" s="35">
        <v>0.010104050361254172</v>
      </c>
      <c r="M7" s="36">
        <v>0.10104050361254172</v>
      </c>
      <c r="N7" s="37">
        <v>180</v>
      </c>
      <c r="O7" s="38">
        <v>174.25708020186457</v>
      </c>
      <c r="P7" s="39">
        <v>5.742919798135432</v>
      </c>
      <c r="Q7" s="32">
        <v>135000</v>
      </c>
      <c r="R7" s="32">
        <v>0</v>
      </c>
      <c r="S7" s="33">
        <v>135872.50242809398</v>
      </c>
      <c r="T7" s="33">
        <v>135872.50242809398</v>
      </c>
      <c r="U7" s="34">
        <v>-872.5024280939833</v>
      </c>
      <c r="V7" s="35">
        <v>12.852180004673407</v>
      </c>
      <c r="W7" s="35">
        <v>0.01222852521852846</v>
      </c>
      <c r="X7" s="36">
        <v>0.04646839583040814</v>
      </c>
      <c r="Y7" s="40">
        <v>40.92365476409142</v>
      </c>
      <c r="Z7" s="40">
        <v>2020.8100722508343</v>
      </c>
      <c r="AA7" s="40">
        <v>0.0705779992717151</v>
      </c>
      <c r="AB7" s="40">
        <v>3.4851416040372913</v>
      </c>
      <c r="AC7" s="40">
        <v>55.03139020983961</v>
      </c>
      <c r="AD7" s="40">
        <v>2717.4500485618796</v>
      </c>
      <c r="AE7" s="41">
        <v>65.89844440125782</v>
      </c>
      <c r="AF7" s="42">
        <v>0.026690337951096727</v>
      </c>
      <c r="AG7" s="33"/>
    </row>
    <row r="8" spans="1:33" ht="12.75">
      <c r="A8" s="28" t="s">
        <v>64</v>
      </c>
      <c r="B8" s="144" t="s">
        <v>81</v>
      </c>
      <c r="C8" s="145"/>
      <c r="D8" s="29">
        <v>2355</v>
      </c>
      <c r="E8" s="30">
        <v>2355</v>
      </c>
      <c r="F8" s="30" t="s">
        <v>64</v>
      </c>
      <c r="G8" s="31">
        <v>50</v>
      </c>
      <c r="H8" s="32">
        <v>40000</v>
      </c>
      <c r="I8" s="33">
        <v>39419.43694616222</v>
      </c>
      <c r="J8" s="34">
        <v>580.5630538377809</v>
      </c>
      <c r="K8" s="35">
        <v>20.695204396735168</v>
      </c>
      <c r="L8" s="35">
        <v>0.003941943694616222</v>
      </c>
      <c r="M8" s="36">
        <v>0.03941943694616222</v>
      </c>
      <c r="N8" s="37">
        <v>170</v>
      </c>
      <c r="O8" s="38">
        <v>218.72545131222714</v>
      </c>
      <c r="P8" s="39">
        <v>-48.725451312227136</v>
      </c>
      <c r="Q8" s="32">
        <v>145000</v>
      </c>
      <c r="R8" s="32">
        <v>0</v>
      </c>
      <c r="S8" s="33">
        <v>172271.17503907267</v>
      </c>
      <c r="T8" s="33">
        <v>160038.26568728333</v>
      </c>
      <c r="U8" s="34">
        <v>-15038.265687283332</v>
      </c>
      <c r="V8" s="35">
        <v>15.13801955136013</v>
      </c>
      <c r="W8" s="35">
        <v>0.014403443911855503</v>
      </c>
      <c r="X8" s="36">
        <v>0.054733086865050906</v>
      </c>
      <c r="Y8" s="40">
        <v>16.73861441450625</v>
      </c>
      <c r="Z8" s="40">
        <v>788.3887389232444</v>
      </c>
      <c r="AA8" s="40">
        <v>0.09287704938948074</v>
      </c>
      <c r="AB8" s="40">
        <v>4.374509026244542</v>
      </c>
      <c r="AC8" s="40">
        <v>67.9568007164685</v>
      </c>
      <c r="AD8" s="40">
        <v>3200.765313745667</v>
      </c>
      <c r="AE8" s="41">
        <v>35.833223948095295</v>
      </c>
      <c r="AF8" s="42">
        <v>0.015215806347386536</v>
      </c>
      <c r="AG8" s="33"/>
    </row>
    <row r="9" spans="1:33" ht="12.75">
      <c r="A9" s="28" t="s">
        <v>64</v>
      </c>
      <c r="B9" s="144" t="s">
        <v>82</v>
      </c>
      <c r="C9" s="145"/>
      <c r="D9" s="29">
        <v>172</v>
      </c>
      <c r="E9" s="30">
        <v>172</v>
      </c>
      <c r="F9" s="30" t="s">
        <v>64</v>
      </c>
      <c r="G9" s="31">
        <v>20</v>
      </c>
      <c r="H9" s="32">
        <v>5500</v>
      </c>
      <c r="I9" s="33">
        <v>4613.298533268691</v>
      </c>
      <c r="J9" s="34">
        <v>886.7014667313088</v>
      </c>
      <c r="K9" s="35">
        <v>2.421981729966063</v>
      </c>
      <c r="L9" s="35">
        <v>0.00046132985332686914</v>
      </c>
      <c r="M9" s="36">
        <v>0.004613298533268691</v>
      </c>
      <c r="N9" s="37">
        <v>30</v>
      </c>
      <c r="O9" s="38">
        <v>28.635746396823567</v>
      </c>
      <c r="P9" s="39">
        <v>1.364253603176433</v>
      </c>
      <c r="Q9" s="32">
        <v>30000</v>
      </c>
      <c r="R9" s="32">
        <v>0</v>
      </c>
      <c r="S9" s="33">
        <v>35661.567516720774</v>
      </c>
      <c r="T9" s="33">
        <v>32781.52150322907</v>
      </c>
      <c r="U9" s="34">
        <v>-2781.5215032290726</v>
      </c>
      <c r="V9" s="35">
        <v>3.1008041189904376</v>
      </c>
      <c r="W9" s="35">
        <v>0.002950336935290617</v>
      </c>
      <c r="X9" s="36">
        <v>0.011211280354104344</v>
      </c>
      <c r="Y9" s="40">
        <v>26.82150310039937</v>
      </c>
      <c r="Z9" s="40">
        <v>230.66492666343456</v>
      </c>
      <c r="AA9" s="40">
        <v>0.16648689765595098</v>
      </c>
      <c r="AB9" s="40">
        <v>1.4317873198411784</v>
      </c>
      <c r="AC9" s="40">
        <v>190.59024129784345</v>
      </c>
      <c r="AD9" s="40">
        <v>1639.0760751614537</v>
      </c>
      <c r="AE9" s="41">
        <v>5.5227858489565005</v>
      </c>
      <c r="AF9" s="42">
        <v>0.03210922005207268</v>
      </c>
      <c r="AG9" s="33"/>
    </row>
    <row r="10" spans="1:33" ht="12.75">
      <c r="A10" s="28" t="s">
        <v>64</v>
      </c>
      <c r="B10" s="144" t="s">
        <v>83</v>
      </c>
      <c r="C10" s="145"/>
      <c r="D10" s="29">
        <v>2042</v>
      </c>
      <c r="E10" s="30">
        <v>2042</v>
      </c>
      <c r="F10" s="30" t="s">
        <v>64</v>
      </c>
      <c r="G10" s="31">
        <v>0</v>
      </c>
      <c r="H10" s="32">
        <v>84000</v>
      </c>
      <c r="I10" s="33">
        <v>83897.76534895177</v>
      </c>
      <c r="J10" s="34">
        <v>102.23465104823117</v>
      </c>
      <c r="K10" s="35">
        <v>44.04632680819968</v>
      </c>
      <c r="L10" s="35">
        <v>0.008389776534895177</v>
      </c>
      <c r="M10" s="36">
        <v>0.08389776534895177</v>
      </c>
      <c r="N10" s="37">
        <v>600</v>
      </c>
      <c r="O10" s="38">
        <v>794.125965896233</v>
      </c>
      <c r="P10" s="39">
        <v>-194.12596589623297</v>
      </c>
      <c r="Q10" s="32">
        <v>240000</v>
      </c>
      <c r="R10" s="32">
        <v>0</v>
      </c>
      <c r="S10" s="33">
        <v>267530.3606109186</v>
      </c>
      <c r="T10" s="33">
        <v>253555.97210139906</v>
      </c>
      <c r="U10" s="34">
        <v>-13555.972101399064</v>
      </c>
      <c r="V10" s="35">
        <v>23.983859401071335</v>
      </c>
      <c r="W10" s="35">
        <v>0.022820037489125915</v>
      </c>
      <c r="X10" s="36">
        <v>0.08671614245867848</v>
      </c>
      <c r="Y10" s="40">
        <v>41.086075097429855</v>
      </c>
      <c r="Z10" s="40" t="e">
        <v>#DIV/0!</v>
      </c>
      <c r="AA10" s="40">
        <v>0.38889616351431583</v>
      </c>
      <c r="AB10" s="40" t="e">
        <v>#DIV/0!</v>
      </c>
      <c r="AC10" s="40">
        <v>124.17040749333941</v>
      </c>
      <c r="AD10" s="40" t="e">
        <v>#DIV/0!</v>
      </c>
      <c r="AE10" s="41">
        <v>68.03018620927102</v>
      </c>
      <c r="AF10" s="42">
        <v>0.033315468270945656</v>
      </c>
      <c r="AG10" s="33"/>
    </row>
    <row r="11" spans="1:33" ht="12.75">
      <c r="A11" s="28" t="s">
        <v>64</v>
      </c>
      <c r="B11" s="144" t="s">
        <v>84</v>
      </c>
      <c r="C11" s="145"/>
      <c r="D11" s="29">
        <v>2348</v>
      </c>
      <c r="E11" s="30">
        <v>2348</v>
      </c>
      <c r="F11" s="30" t="s">
        <v>64</v>
      </c>
      <c r="G11" s="31">
        <v>200</v>
      </c>
      <c r="H11" s="32">
        <v>120000</v>
      </c>
      <c r="I11" s="33">
        <v>120461.9</v>
      </c>
      <c r="J11" s="34">
        <v>-461.8999999999505</v>
      </c>
      <c r="K11" s="35">
        <v>63.24249749999998</v>
      </c>
      <c r="L11" s="35">
        <v>0.012046189999999997</v>
      </c>
      <c r="M11" s="36">
        <v>0.12046189999999996</v>
      </c>
      <c r="N11" s="37">
        <v>570</v>
      </c>
      <c r="O11" s="38">
        <v>571.2437318400156</v>
      </c>
      <c r="P11" s="39">
        <v>-1.2437318400155846</v>
      </c>
      <c r="Q11" s="32">
        <v>330000</v>
      </c>
      <c r="R11" s="32">
        <v>0</v>
      </c>
      <c r="S11" s="33">
        <v>336070.8089545084</v>
      </c>
      <c r="T11" s="33">
        <v>310699.39156826126</v>
      </c>
      <c r="U11" s="34">
        <v>19300.608431738743</v>
      </c>
      <c r="V11" s="35">
        <v>29.389055448441827</v>
      </c>
      <c r="W11" s="35">
        <v>0.027962945241143514</v>
      </c>
      <c r="X11" s="36">
        <v>0.10625919191634536</v>
      </c>
      <c r="Y11" s="40">
        <v>51.304045996592826</v>
      </c>
      <c r="Z11" s="40">
        <v>602.3094999999997</v>
      </c>
      <c r="AA11" s="40">
        <v>0.24328949396934224</v>
      </c>
      <c r="AB11" s="40">
        <v>2.856218659200078</v>
      </c>
      <c r="AC11" s="40">
        <v>132.32512417728333</v>
      </c>
      <c r="AD11" s="40">
        <v>1553.4969578413063</v>
      </c>
      <c r="AE11" s="41">
        <v>92.63155294844181</v>
      </c>
      <c r="AF11" s="42">
        <v>0.03945125764414047</v>
      </c>
      <c r="AG11" s="33"/>
    </row>
    <row r="12" spans="1:33" ht="12.75">
      <c r="A12" s="28" t="s">
        <v>64</v>
      </c>
      <c r="B12" s="144" t="s">
        <v>85</v>
      </c>
      <c r="C12" s="145"/>
      <c r="D12" s="29">
        <v>2943</v>
      </c>
      <c r="E12" s="30">
        <v>2943</v>
      </c>
      <c r="F12" s="30" t="s">
        <v>64</v>
      </c>
      <c r="G12" s="31">
        <v>0</v>
      </c>
      <c r="H12" s="32">
        <v>100000</v>
      </c>
      <c r="I12" s="33">
        <v>106054.4</v>
      </c>
      <c r="J12" s="34">
        <v>-6054.399999999703</v>
      </c>
      <c r="K12" s="35">
        <v>55.67855999999985</v>
      </c>
      <c r="L12" s="35">
        <v>0.010605439999999971</v>
      </c>
      <c r="M12" s="36">
        <v>0.1060543999999997</v>
      </c>
      <c r="N12" s="37">
        <v>580</v>
      </c>
      <c r="O12" s="38">
        <v>563.8559131680194</v>
      </c>
      <c r="P12" s="39">
        <v>16.144086831980644</v>
      </c>
      <c r="Q12" s="32">
        <v>215000</v>
      </c>
      <c r="R12" s="32">
        <v>0</v>
      </c>
      <c r="S12" s="33">
        <v>155486.6074150827</v>
      </c>
      <c r="T12" s="33">
        <v>134784.03635854527</v>
      </c>
      <c r="U12" s="34">
        <v>80215.96364145473</v>
      </c>
      <c r="V12" s="35">
        <v>12.749221999154797</v>
      </c>
      <c r="W12" s="35">
        <v>0.012130563272269078</v>
      </c>
      <c r="X12" s="36">
        <v>0.04609614043462249</v>
      </c>
      <c r="Y12" s="40">
        <v>36.03615358477734</v>
      </c>
      <c r="Z12" s="40" t="e">
        <v>#DIV/0!</v>
      </c>
      <c r="AA12" s="40">
        <v>0.1915922232986814</v>
      </c>
      <c r="AB12" s="40" t="e">
        <v>#DIV/0!</v>
      </c>
      <c r="AC12" s="40">
        <v>45.798177491860436</v>
      </c>
      <c r="AD12" s="40" t="e">
        <v>#DIV/0!</v>
      </c>
      <c r="AE12" s="41">
        <v>68.42778199915465</v>
      </c>
      <c r="AF12" s="42">
        <v>0.023251030240963182</v>
      </c>
      <c r="AG12" s="33"/>
    </row>
    <row r="13" spans="1:33" ht="12.75">
      <c r="A13" s="28" t="s">
        <v>64</v>
      </c>
      <c r="B13" s="144" t="s">
        <v>86</v>
      </c>
      <c r="C13" s="145"/>
      <c r="D13" s="29">
        <v>3979</v>
      </c>
      <c r="E13" s="30">
        <v>3979</v>
      </c>
      <c r="F13" s="30" t="s">
        <v>64</v>
      </c>
      <c r="G13" s="31">
        <v>0</v>
      </c>
      <c r="H13" s="32">
        <v>580000</v>
      </c>
      <c r="I13" s="33">
        <v>579231.3599999988</v>
      </c>
      <c r="J13" s="34">
        <v>768.6400000011781</v>
      </c>
      <c r="K13" s="35">
        <v>304.0964639999994</v>
      </c>
      <c r="L13" s="35">
        <v>0.05792313599999989</v>
      </c>
      <c r="M13" s="36">
        <v>0.5792313599999989</v>
      </c>
      <c r="N13" s="37">
        <v>1000</v>
      </c>
      <c r="O13" s="38">
        <v>1124.9249180481913</v>
      </c>
      <c r="P13" s="39">
        <v>-124.92491804819133</v>
      </c>
      <c r="Q13" s="32">
        <v>310000</v>
      </c>
      <c r="R13" s="32">
        <v>0</v>
      </c>
      <c r="S13" s="33">
        <v>219307.12447751654</v>
      </c>
      <c r="T13" s="33">
        <v>196730.72123625554</v>
      </c>
      <c r="U13" s="34">
        <v>113269.27876374446</v>
      </c>
      <c r="V13" s="35">
        <v>18.608758921737408</v>
      </c>
      <c r="W13" s="35">
        <v>0.017705764911262998</v>
      </c>
      <c r="X13" s="36">
        <v>0.0672819066627994</v>
      </c>
      <c r="Y13" s="40">
        <v>145.57209349082655</v>
      </c>
      <c r="Z13" s="40" t="e">
        <v>#DIV/0!</v>
      </c>
      <c r="AA13" s="40">
        <v>0.2827154858125638</v>
      </c>
      <c r="AB13" s="40" t="e">
        <v>#DIV/0!</v>
      </c>
      <c r="AC13" s="40">
        <v>49.44225213276088</v>
      </c>
      <c r="AD13" s="40" t="e">
        <v>#DIV/0!</v>
      </c>
      <c r="AE13" s="41">
        <v>322.70522292173683</v>
      </c>
      <c r="AF13" s="42">
        <v>0.0811020917119218</v>
      </c>
      <c r="AG13" s="33"/>
    </row>
    <row r="14" spans="1:33" ht="12.75">
      <c r="A14" s="28" t="s">
        <v>64</v>
      </c>
      <c r="B14" s="144" t="s">
        <v>87</v>
      </c>
      <c r="C14" s="145"/>
      <c r="D14" s="29">
        <v>3391</v>
      </c>
      <c r="E14" s="30">
        <v>3391</v>
      </c>
      <c r="F14" s="30" t="s">
        <v>64</v>
      </c>
      <c r="G14" s="31">
        <v>0</v>
      </c>
      <c r="H14" s="32">
        <v>150000</v>
      </c>
      <c r="I14" s="33">
        <v>163339.3</v>
      </c>
      <c r="J14" s="34">
        <v>-13339.29999999958</v>
      </c>
      <c r="K14" s="35">
        <v>85.7531324999998</v>
      </c>
      <c r="L14" s="35">
        <v>0.01633392999999996</v>
      </c>
      <c r="M14" s="36">
        <v>0.16333929999999958</v>
      </c>
      <c r="N14" s="37">
        <v>633</v>
      </c>
      <c r="O14" s="38">
        <v>648.0551950893565</v>
      </c>
      <c r="P14" s="39">
        <v>-15.055195089356516</v>
      </c>
      <c r="Q14" s="32">
        <v>250000</v>
      </c>
      <c r="R14" s="32">
        <v>0</v>
      </c>
      <c r="S14" s="33">
        <v>164457.83917379307</v>
      </c>
      <c r="T14" s="33">
        <v>148407.40714199332</v>
      </c>
      <c r="U14" s="34">
        <v>101592.59285800668</v>
      </c>
      <c r="V14" s="35">
        <v>14.037856641561145</v>
      </c>
      <c r="W14" s="35">
        <v>0.013356666642779399</v>
      </c>
      <c r="X14" s="36">
        <v>0.05075533324256171</v>
      </c>
      <c r="Y14" s="40">
        <v>48.16847537599516</v>
      </c>
      <c r="Z14" s="40" t="e">
        <v>#DIV/0!</v>
      </c>
      <c r="AA14" s="40">
        <v>0.1911103494807893</v>
      </c>
      <c r="AB14" s="40" t="e">
        <v>#DIV/0!</v>
      </c>
      <c r="AC14" s="40">
        <v>43.76508615216553</v>
      </c>
      <c r="AD14" s="40" t="e">
        <v>#DIV/0!</v>
      </c>
      <c r="AE14" s="41">
        <v>99.79098914156094</v>
      </c>
      <c r="AF14" s="42">
        <v>0.0294281890715308</v>
      </c>
      <c r="AG14" s="33"/>
    </row>
    <row r="15" spans="1:33" ht="12.75">
      <c r="A15" s="28" t="s">
        <v>64</v>
      </c>
      <c r="B15" s="144" t="s">
        <v>88</v>
      </c>
      <c r="C15" s="145"/>
      <c r="D15" s="29">
        <v>1406</v>
      </c>
      <c r="E15" s="30">
        <v>1406</v>
      </c>
      <c r="F15" s="30" t="s">
        <v>64</v>
      </c>
      <c r="G15" s="31">
        <v>70</v>
      </c>
      <c r="H15" s="32">
        <v>57000</v>
      </c>
      <c r="I15" s="33">
        <v>55051.55576470591</v>
      </c>
      <c r="J15" s="34">
        <v>1948.4442352940896</v>
      </c>
      <c r="K15" s="35">
        <v>28.9020667764706</v>
      </c>
      <c r="L15" s="35">
        <v>0.00550515557647059</v>
      </c>
      <c r="M15" s="36">
        <v>0.05505155576470591</v>
      </c>
      <c r="N15" s="37">
        <v>283</v>
      </c>
      <c r="O15" s="38">
        <v>291.0766853226728</v>
      </c>
      <c r="P15" s="39">
        <v>-8.076685322672802</v>
      </c>
      <c r="Q15" s="32">
        <v>156000</v>
      </c>
      <c r="R15" s="32">
        <v>0</v>
      </c>
      <c r="S15" s="33">
        <v>166028.6606186736</v>
      </c>
      <c r="T15" s="33">
        <v>150432.60904570099</v>
      </c>
      <c r="U15" s="34">
        <v>5567.390954299015</v>
      </c>
      <c r="V15" s="35">
        <v>14.229420489632853</v>
      </c>
      <c r="W15" s="35">
        <v>0.013538934814113088</v>
      </c>
      <c r="X15" s="36">
        <v>0.05144795229362973</v>
      </c>
      <c r="Y15" s="40">
        <v>39.15473382980506</v>
      </c>
      <c r="Z15" s="40">
        <v>786.4507966386559</v>
      </c>
      <c r="AA15" s="40">
        <v>0.2070246695040347</v>
      </c>
      <c r="AB15" s="40">
        <v>4.158238361752469</v>
      </c>
      <c r="AC15" s="40">
        <v>106.99332080064082</v>
      </c>
      <c r="AD15" s="40">
        <v>2149.0372720814426</v>
      </c>
      <c r="AE15" s="41">
        <v>43.131487266103456</v>
      </c>
      <c r="AF15" s="42">
        <v>0.030676733475180268</v>
      </c>
      <c r="AG15" s="33"/>
    </row>
    <row r="16" spans="1:33" ht="12.75">
      <c r="A16" s="28" t="s">
        <v>64</v>
      </c>
      <c r="B16" s="144" t="s">
        <v>64</v>
      </c>
      <c r="C16" s="145"/>
      <c r="D16" s="29" t="s">
        <v>64</v>
      </c>
      <c r="E16" s="30" t="s">
        <v>64</v>
      </c>
      <c r="F16" s="30" t="s">
        <v>64</v>
      </c>
      <c r="G16" s="31" t="s">
        <v>64</v>
      </c>
      <c r="H16" s="32">
        <v>0</v>
      </c>
      <c r="I16" s="33">
        <v>0</v>
      </c>
      <c r="J16" s="34" t="s">
        <v>64</v>
      </c>
      <c r="K16" s="35" t="s">
        <v>64</v>
      </c>
      <c r="L16" s="35" t="s">
        <v>64</v>
      </c>
      <c r="M16" s="36" t="s">
        <v>64</v>
      </c>
      <c r="N16" s="37">
        <v>0</v>
      </c>
      <c r="O16" s="38">
        <v>0</v>
      </c>
      <c r="P16" s="39" t="s">
        <v>64</v>
      </c>
      <c r="Q16" s="32">
        <v>0</v>
      </c>
      <c r="R16" s="32" t="s">
        <v>64</v>
      </c>
      <c r="S16" s="33">
        <v>0</v>
      </c>
      <c r="T16" s="33">
        <v>0</v>
      </c>
      <c r="U16" s="34" t="s">
        <v>64</v>
      </c>
      <c r="V16" s="35" t="s">
        <v>64</v>
      </c>
      <c r="W16" s="35" t="s">
        <v>64</v>
      </c>
      <c r="X16" s="36" t="s">
        <v>64</v>
      </c>
      <c r="Y16" s="40" t="e">
        <v>#VALUE!</v>
      </c>
      <c r="Z16" s="40" t="e">
        <v>#VALUE!</v>
      </c>
      <c r="AA16" s="40" t="e">
        <v>#VALUE!</v>
      </c>
      <c r="AB16" s="40" t="e">
        <v>#VALUE!</v>
      </c>
      <c r="AC16" s="40" t="e">
        <v>#VALUE!</v>
      </c>
      <c r="AD16" s="40" t="e">
        <v>#VALUE!</v>
      </c>
      <c r="AE16" s="41" t="e">
        <v>#VALUE!</v>
      </c>
      <c r="AF16" s="42" t="e">
        <v>#VALUE!</v>
      </c>
      <c r="AG16" s="33"/>
    </row>
    <row r="17" spans="1:33" ht="12.75">
      <c r="A17" s="28" t="s">
        <v>64</v>
      </c>
      <c r="B17" s="144" t="s">
        <v>64</v>
      </c>
      <c r="C17" s="145"/>
      <c r="D17" s="29" t="s">
        <v>64</v>
      </c>
      <c r="E17" s="30" t="s">
        <v>64</v>
      </c>
      <c r="F17" s="30" t="s">
        <v>64</v>
      </c>
      <c r="G17" s="31" t="s">
        <v>64</v>
      </c>
      <c r="H17" s="32">
        <v>0</v>
      </c>
      <c r="I17" s="33">
        <v>0</v>
      </c>
      <c r="J17" s="34" t="s">
        <v>64</v>
      </c>
      <c r="K17" s="35" t="s">
        <v>64</v>
      </c>
      <c r="L17" s="35" t="s">
        <v>64</v>
      </c>
      <c r="M17" s="36" t="s">
        <v>64</v>
      </c>
      <c r="N17" s="37">
        <v>0</v>
      </c>
      <c r="O17" s="38">
        <v>0</v>
      </c>
      <c r="P17" s="39" t="s">
        <v>64</v>
      </c>
      <c r="Q17" s="32">
        <v>0</v>
      </c>
      <c r="R17" s="32" t="s">
        <v>64</v>
      </c>
      <c r="S17" s="33">
        <v>0</v>
      </c>
      <c r="T17" s="33">
        <v>0</v>
      </c>
      <c r="U17" s="34" t="s">
        <v>64</v>
      </c>
      <c r="V17" s="35" t="s">
        <v>64</v>
      </c>
      <c r="W17" s="35" t="s">
        <v>64</v>
      </c>
      <c r="X17" s="36" t="s">
        <v>64</v>
      </c>
      <c r="Y17" s="40" t="e">
        <v>#VALUE!</v>
      </c>
      <c r="Z17" s="40" t="e">
        <v>#VALUE!</v>
      </c>
      <c r="AA17" s="40" t="e">
        <v>#VALUE!</v>
      </c>
      <c r="AB17" s="40" t="e">
        <v>#VALUE!</v>
      </c>
      <c r="AC17" s="40" t="e">
        <v>#VALUE!</v>
      </c>
      <c r="AD17" s="40" t="e">
        <v>#VALUE!</v>
      </c>
      <c r="AE17" s="41" t="e">
        <v>#VALUE!</v>
      </c>
      <c r="AF17" s="42" t="e">
        <v>#VALUE!</v>
      </c>
      <c r="AG17" s="33"/>
    </row>
    <row r="18" spans="1:33" ht="12.75">
      <c r="A18" s="28" t="s">
        <v>64</v>
      </c>
      <c r="B18" s="144" t="s">
        <v>64</v>
      </c>
      <c r="C18" s="145"/>
      <c r="D18" s="29" t="s">
        <v>64</v>
      </c>
      <c r="E18" s="30" t="s">
        <v>64</v>
      </c>
      <c r="F18" s="30" t="s">
        <v>64</v>
      </c>
      <c r="G18" s="31" t="s">
        <v>64</v>
      </c>
      <c r="H18" s="32">
        <v>0</v>
      </c>
      <c r="I18" s="33">
        <v>0</v>
      </c>
      <c r="J18" s="34" t="s">
        <v>64</v>
      </c>
      <c r="K18" s="35" t="s">
        <v>64</v>
      </c>
      <c r="L18" s="35" t="s">
        <v>64</v>
      </c>
      <c r="M18" s="36" t="s">
        <v>64</v>
      </c>
      <c r="N18" s="37">
        <v>0</v>
      </c>
      <c r="O18" s="38">
        <v>0</v>
      </c>
      <c r="P18" s="39" t="s">
        <v>64</v>
      </c>
      <c r="Q18" s="32">
        <v>0</v>
      </c>
      <c r="R18" s="32" t="s">
        <v>64</v>
      </c>
      <c r="S18" s="33">
        <v>0</v>
      </c>
      <c r="T18" s="33">
        <v>0</v>
      </c>
      <c r="U18" s="34" t="s">
        <v>64</v>
      </c>
      <c r="V18" s="35" t="s">
        <v>64</v>
      </c>
      <c r="W18" s="35" t="s">
        <v>64</v>
      </c>
      <c r="X18" s="36" t="s">
        <v>64</v>
      </c>
      <c r="Y18" s="40" t="e">
        <v>#VALUE!</v>
      </c>
      <c r="Z18" s="40" t="e">
        <v>#VALUE!</v>
      </c>
      <c r="AA18" s="40" t="e">
        <v>#VALUE!</v>
      </c>
      <c r="AB18" s="40" t="e">
        <v>#VALUE!</v>
      </c>
      <c r="AC18" s="40" t="e">
        <v>#VALUE!</v>
      </c>
      <c r="AD18" s="40" t="e">
        <v>#VALUE!</v>
      </c>
      <c r="AE18" s="41" t="e">
        <v>#VALUE!</v>
      </c>
      <c r="AF18" s="42" t="e">
        <v>#VALUE!</v>
      </c>
      <c r="AG18" s="33"/>
    </row>
    <row r="19" spans="1:33" ht="12.75">
      <c r="A19" s="28" t="s">
        <v>64</v>
      </c>
      <c r="B19" s="144" t="s">
        <v>64</v>
      </c>
      <c r="C19" s="145"/>
      <c r="D19" s="29" t="s">
        <v>64</v>
      </c>
      <c r="E19" s="30" t="s">
        <v>64</v>
      </c>
      <c r="F19" s="30" t="s">
        <v>64</v>
      </c>
      <c r="G19" s="31" t="s">
        <v>64</v>
      </c>
      <c r="H19" s="32">
        <v>0</v>
      </c>
      <c r="I19" s="33">
        <v>0</v>
      </c>
      <c r="J19" s="34" t="s">
        <v>64</v>
      </c>
      <c r="K19" s="35" t="s">
        <v>64</v>
      </c>
      <c r="L19" s="35" t="s">
        <v>64</v>
      </c>
      <c r="M19" s="36" t="s">
        <v>64</v>
      </c>
      <c r="N19" s="37">
        <v>0</v>
      </c>
      <c r="O19" s="38">
        <v>0</v>
      </c>
      <c r="P19" s="39" t="s">
        <v>64</v>
      </c>
      <c r="Q19" s="32">
        <v>0</v>
      </c>
      <c r="R19" s="32" t="s">
        <v>64</v>
      </c>
      <c r="S19" s="33">
        <v>0</v>
      </c>
      <c r="T19" s="33">
        <v>0</v>
      </c>
      <c r="U19" s="34" t="s">
        <v>64</v>
      </c>
      <c r="V19" s="35" t="s">
        <v>64</v>
      </c>
      <c r="W19" s="35" t="s">
        <v>64</v>
      </c>
      <c r="X19" s="36" t="s">
        <v>64</v>
      </c>
      <c r="Y19" s="40" t="e">
        <v>#VALUE!</v>
      </c>
      <c r="Z19" s="40" t="e">
        <v>#VALUE!</v>
      </c>
      <c r="AA19" s="40" t="e">
        <v>#VALUE!</v>
      </c>
      <c r="AB19" s="40" t="e">
        <v>#VALUE!</v>
      </c>
      <c r="AC19" s="40" t="e">
        <v>#VALUE!</v>
      </c>
      <c r="AD19" s="40" t="e">
        <v>#VALUE!</v>
      </c>
      <c r="AE19" s="41" t="e">
        <v>#VALUE!</v>
      </c>
      <c r="AF19" s="42" t="e">
        <v>#VALUE!</v>
      </c>
      <c r="AG19" s="33"/>
    </row>
    <row r="20" spans="1:33" ht="12.75">
      <c r="A20" s="28" t="s">
        <v>64</v>
      </c>
      <c r="B20" s="144" t="s">
        <v>64</v>
      </c>
      <c r="C20" s="145"/>
      <c r="D20" s="29" t="s">
        <v>64</v>
      </c>
      <c r="E20" s="30" t="s">
        <v>64</v>
      </c>
      <c r="F20" s="30" t="s">
        <v>64</v>
      </c>
      <c r="G20" s="31" t="s">
        <v>64</v>
      </c>
      <c r="H20" s="32">
        <v>0</v>
      </c>
      <c r="I20" s="33">
        <v>0</v>
      </c>
      <c r="J20" s="34" t="s">
        <v>64</v>
      </c>
      <c r="K20" s="35" t="s">
        <v>64</v>
      </c>
      <c r="L20" s="35" t="s">
        <v>64</v>
      </c>
      <c r="M20" s="36" t="s">
        <v>64</v>
      </c>
      <c r="N20" s="37">
        <v>0</v>
      </c>
      <c r="O20" s="38">
        <v>0</v>
      </c>
      <c r="P20" s="39" t="s">
        <v>64</v>
      </c>
      <c r="Q20" s="32">
        <v>0</v>
      </c>
      <c r="R20" s="32" t="s">
        <v>64</v>
      </c>
      <c r="S20" s="33">
        <v>0</v>
      </c>
      <c r="T20" s="33">
        <v>0</v>
      </c>
      <c r="U20" s="34" t="s">
        <v>64</v>
      </c>
      <c r="V20" s="35" t="s">
        <v>64</v>
      </c>
      <c r="W20" s="35" t="s">
        <v>64</v>
      </c>
      <c r="X20" s="36" t="s">
        <v>64</v>
      </c>
      <c r="Y20" s="40" t="e">
        <v>#VALUE!</v>
      </c>
      <c r="Z20" s="40" t="e">
        <v>#VALUE!</v>
      </c>
      <c r="AA20" s="40" t="e">
        <v>#VALUE!</v>
      </c>
      <c r="AB20" s="40" t="e">
        <v>#VALUE!</v>
      </c>
      <c r="AC20" s="40" t="e">
        <v>#VALUE!</v>
      </c>
      <c r="AD20" s="40" t="e">
        <v>#VALUE!</v>
      </c>
      <c r="AE20" s="41" t="e">
        <v>#VALUE!</v>
      </c>
      <c r="AF20" s="42" t="e">
        <v>#VALUE!</v>
      </c>
      <c r="AG20" s="33"/>
    </row>
    <row r="21" spans="1:33" ht="12.75">
      <c r="A21" s="28" t="s">
        <v>64</v>
      </c>
      <c r="B21" s="144" t="s">
        <v>64</v>
      </c>
      <c r="C21" s="145"/>
      <c r="D21" s="29" t="s">
        <v>64</v>
      </c>
      <c r="E21" s="30" t="s">
        <v>64</v>
      </c>
      <c r="F21" s="30" t="s">
        <v>64</v>
      </c>
      <c r="G21" s="31" t="s">
        <v>64</v>
      </c>
      <c r="H21" s="32">
        <v>0</v>
      </c>
      <c r="I21" s="33">
        <v>0</v>
      </c>
      <c r="J21" s="34" t="s">
        <v>64</v>
      </c>
      <c r="K21" s="35" t="s">
        <v>64</v>
      </c>
      <c r="L21" s="35" t="s">
        <v>64</v>
      </c>
      <c r="M21" s="36" t="s">
        <v>64</v>
      </c>
      <c r="N21" s="37">
        <v>0</v>
      </c>
      <c r="O21" s="38">
        <v>0</v>
      </c>
      <c r="P21" s="39" t="s">
        <v>64</v>
      </c>
      <c r="Q21" s="32">
        <v>0</v>
      </c>
      <c r="R21" s="32" t="s">
        <v>64</v>
      </c>
      <c r="S21" s="33">
        <v>0</v>
      </c>
      <c r="T21" s="33">
        <v>0</v>
      </c>
      <c r="U21" s="34" t="s">
        <v>64</v>
      </c>
      <c r="V21" s="35" t="s">
        <v>64</v>
      </c>
      <c r="W21" s="35" t="s">
        <v>64</v>
      </c>
      <c r="X21" s="36" t="s">
        <v>64</v>
      </c>
      <c r="Y21" s="40" t="e">
        <v>#VALUE!</v>
      </c>
      <c r="Z21" s="40" t="e">
        <v>#VALUE!</v>
      </c>
      <c r="AA21" s="40" t="e">
        <v>#VALUE!</v>
      </c>
      <c r="AB21" s="40" t="e">
        <v>#VALUE!</v>
      </c>
      <c r="AC21" s="40" t="e">
        <v>#VALUE!</v>
      </c>
      <c r="AD21" s="40" t="e">
        <v>#VALUE!</v>
      </c>
      <c r="AE21" s="41" t="e">
        <v>#VALUE!</v>
      </c>
      <c r="AF21" s="42" t="e">
        <v>#VALUE!</v>
      </c>
      <c r="AG21" s="33"/>
    </row>
    <row r="22" spans="1:33" ht="12.75">
      <c r="A22" s="28" t="s">
        <v>64</v>
      </c>
      <c r="B22" s="144" t="s">
        <v>64</v>
      </c>
      <c r="C22" s="145"/>
      <c r="D22" s="29" t="s">
        <v>64</v>
      </c>
      <c r="E22" s="30" t="s">
        <v>64</v>
      </c>
      <c r="F22" s="30" t="s">
        <v>64</v>
      </c>
      <c r="G22" s="31" t="s">
        <v>64</v>
      </c>
      <c r="H22" s="32">
        <v>0</v>
      </c>
      <c r="I22" s="33">
        <v>0</v>
      </c>
      <c r="J22" s="34" t="s">
        <v>64</v>
      </c>
      <c r="K22" s="35" t="s">
        <v>64</v>
      </c>
      <c r="L22" s="35" t="s">
        <v>64</v>
      </c>
      <c r="M22" s="36" t="s">
        <v>64</v>
      </c>
      <c r="N22" s="37">
        <v>0</v>
      </c>
      <c r="O22" s="38">
        <v>0</v>
      </c>
      <c r="P22" s="39" t="s">
        <v>64</v>
      </c>
      <c r="Q22" s="32">
        <v>0</v>
      </c>
      <c r="R22" s="32" t="s">
        <v>64</v>
      </c>
      <c r="S22" s="33">
        <v>0</v>
      </c>
      <c r="T22" s="33">
        <v>0</v>
      </c>
      <c r="U22" s="34" t="s">
        <v>64</v>
      </c>
      <c r="V22" s="35" t="s">
        <v>64</v>
      </c>
      <c r="W22" s="35" t="s">
        <v>64</v>
      </c>
      <c r="X22" s="36" t="s">
        <v>64</v>
      </c>
      <c r="Y22" s="40" t="e">
        <v>#VALUE!</v>
      </c>
      <c r="Z22" s="40" t="e">
        <v>#VALUE!</v>
      </c>
      <c r="AA22" s="40" t="e">
        <v>#VALUE!</v>
      </c>
      <c r="AB22" s="40" t="e">
        <v>#VALUE!</v>
      </c>
      <c r="AC22" s="40" t="e">
        <v>#VALUE!</v>
      </c>
      <c r="AD22" s="40" t="e">
        <v>#VALUE!</v>
      </c>
      <c r="AE22" s="41" t="e">
        <v>#VALUE!</v>
      </c>
      <c r="AF22" s="42" t="e">
        <v>#VALUE!</v>
      </c>
      <c r="AG22" s="33"/>
    </row>
    <row r="23" spans="1:33" ht="12.75">
      <c r="A23" s="28" t="s">
        <v>64</v>
      </c>
      <c r="B23" s="144" t="s">
        <v>64</v>
      </c>
      <c r="C23" s="145"/>
      <c r="D23" s="29" t="s">
        <v>64</v>
      </c>
      <c r="E23" s="30" t="s">
        <v>64</v>
      </c>
      <c r="F23" s="30" t="s">
        <v>64</v>
      </c>
      <c r="G23" s="31" t="s">
        <v>64</v>
      </c>
      <c r="H23" s="32">
        <v>0</v>
      </c>
      <c r="I23" s="33">
        <v>0</v>
      </c>
      <c r="J23" s="34" t="s">
        <v>64</v>
      </c>
      <c r="K23" s="35" t="s">
        <v>64</v>
      </c>
      <c r="L23" s="35" t="s">
        <v>64</v>
      </c>
      <c r="M23" s="36" t="s">
        <v>64</v>
      </c>
      <c r="N23" s="37">
        <v>0</v>
      </c>
      <c r="O23" s="38">
        <v>0</v>
      </c>
      <c r="P23" s="39" t="s">
        <v>64</v>
      </c>
      <c r="Q23" s="32">
        <v>0</v>
      </c>
      <c r="R23" s="32" t="s">
        <v>64</v>
      </c>
      <c r="S23" s="33">
        <v>0</v>
      </c>
      <c r="T23" s="33">
        <v>0</v>
      </c>
      <c r="U23" s="34" t="s">
        <v>64</v>
      </c>
      <c r="V23" s="35" t="s">
        <v>64</v>
      </c>
      <c r="W23" s="35" t="s">
        <v>64</v>
      </c>
      <c r="X23" s="36" t="s">
        <v>64</v>
      </c>
      <c r="Y23" s="40" t="e">
        <v>#VALUE!</v>
      </c>
      <c r="Z23" s="40" t="e">
        <v>#VALUE!</v>
      </c>
      <c r="AA23" s="40" t="e">
        <v>#VALUE!</v>
      </c>
      <c r="AB23" s="40" t="e">
        <v>#VALUE!</v>
      </c>
      <c r="AC23" s="40" t="e">
        <v>#VALUE!</v>
      </c>
      <c r="AD23" s="40" t="e">
        <v>#VALUE!</v>
      </c>
      <c r="AE23" s="41" t="e">
        <v>#VALUE!</v>
      </c>
      <c r="AF23" s="42" t="e">
        <v>#VALUE!</v>
      </c>
      <c r="AG23" s="33"/>
    </row>
    <row r="24" spans="1:33" ht="12.75">
      <c r="A24" s="28" t="s">
        <v>64</v>
      </c>
      <c r="B24" s="144" t="s">
        <v>64</v>
      </c>
      <c r="C24" s="145"/>
      <c r="D24" s="29" t="s">
        <v>64</v>
      </c>
      <c r="E24" s="30" t="s">
        <v>64</v>
      </c>
      <c r="F24" s="30" t="s">
        <v>64</v>
      </c>
      <c r="G24" s="31" t="s">
        <v>64</v>
      </c>
      <c r="H24" s="32">
        <v>0</v>
      </c>
      <c r="I24" s="33">
        <v>0</v>
      </c>
      <c r="J24" s="34" t="s">
        <v>64</v>
      </c>
      <c r="K24" s="35" t="s">
        <v>64</v>
      </c>
      <c r="L24" s="35" t="s">
        <v>64</v>
      </c>
      <c r="M24" s="36" t="s">
        <v>64</v>
      </c>
      <c r="N24" s="37">
        <v>0</v>
      </c>
      <c r="O24" s="38">
        <v>0</v>
      </c>
      <c r="P24" s="39" t="s">
        <v>64</v>
      </c>
      <c r="Q24" s="32">
        <v>0</v>
      </c>
      <c r="R24" s="32" t="s">
        <v>64</v>
      </c>
      <c r="S24" s="33">
        <v>0</v>
      </c>
      <c r="T24" s="33">
        <v>0</v>
      </c>
      <c r="U24" s="34" t="s">
        <v>64</v>
      </c>
      <c r="V24" s="35" t="s">
        <v>64</v>
      </c>
      <c r="W24" s="35" t="s">
        <v>64</v>
      </c>
      <c r="X24" s="36" t="s">
        <v>64</v>
      </c>
      <c r="Y24" s="40" t="e">
        <v>#VALUE!</v>
      </c>
      <c r="Z24" s="40" t="e">
        <v>#VALUE!</v>
      </c>
      <c r="AA24" s="40" t="e">
        <v>#VALUE!</v>
      </c>
      <c r="AB24" s="40" t="e">
        <v>#VALUE!</v>
      </c>
      <c r="AC24" s="40" t="e">
        <v>#VALUE!</v>
      </c>
      <c r="AD24" s="40" t="e">
        <v>#VALUE!</v>
      </c>
      <c r="AE24" s="41" t="e">
        <v>#VALUE!</v>
      </c>
      <c r="AF24" s="42" t="e">
        <v>#VALUE!</v>
      </c>
      <c r="AG24" s="33"/>
    </row>
    <row r="25" spans="1:33" ht="12.75">
      <c r="A25" s="28" t="s">
        <v>64</v>
      </c>
      <c r="B25" s="144" t="s">
        <v>64</v>
      </c>
      <c r="C25" s="145"/>
      <c r="D25" s="29" t="s">
        <v>64</v>
      </c>
      <c r="E25" s="30" t="s">
        <v>64</v>
      </c>
      <c r="F25" s="30" t="s">
        <v>64</v>
      </c>
      <c r="G25" s="31" t="s">
        <v>64</v>
      </c>
      <c r="H25" s="32">
        <v>0</v>
      </c>
      <c r="I25" s="33">
        <v>0</v>
      </c>
      <c r="J25" s="34" t="s">
        <v>64</v>
      </c>
      <c r="K25" s="35" t="s">
        <v>64</v>
      </c>
      <c r="L25" s="35" t="s">
        <v>64</v>
      </c>
      <c r="M25" s="36" t="s">
        <v>64</v>
      </c>
      <c r="N25" s="37">
        <v>0</v>
      </c>
      <c r="O25" s="38">
        <v>0</v>
      </c>
      <c r="P25" s="39" t="s">
        <v>64</v>
      </c>
      <c r="Q25" s="32">
        <v>0</v>
      </c>
      <c r="R25" s="32" t="s">
        <v>64</v>
      </c>
      <c r="S25" s="33">
        <v>0</v>
      </c>
      <c r="T25" s="33">
        <v>0</v>
      </c>
      <c r="U25" s="34" t="s">
        <v>64</v>
      </c>
      <c r="V25" s="35" t="s">
        <v>64</v>
      </c>
      <c r="W25" s="35" t="s">
        <v>64</v>
      </c>
      <c r="X25" s="36" t="s">
        <v>64</v>
      </c>
      <c r="Y25" s="40" t="e">
        <v>#VALUE!</v>
      </c>
      <c r="Z25" s="40" t="e">
        <v>#VALUE!</v>
      </c>
      <c r="AA25" s="40" t="e">
        <v>#VALUE!</v>
      </c>
      <c r="AB25" s="40" t="e">
        <v>#VALUE!</v>
      </c>
      <c r="AC25" s="40" t="e">
        <v>#VALUE!</v>
      </c>
      <c r="AD25" s="40" t="e">
        <v>#VALUE!</v>
      </c>
      <c r="AE25" s="41" t="e">
        <v>#VALUE!</v>
      </c>
      <c r="AF25" s="42" t="e">
        <v>#VALUE!</v>
      </c>
      <c r="AG25" s="33"/>
    </row>
    <row r="26" spans="1:33" ht="12.75">
      <c r="A26" s="44" t="s">
        <v>64</v>
      </c>
      <c r="B26" s="144" t="s">
        <v>64</v>
      </c>
      <c r="C26" s="145"/>
      <c r="D26" s="45" t="s">
        <v>64</v>
      </c>
      <c r="E26" s="46" t="s">
        <v>64</v>
      </c>
      <c r="F26" s="46" t="s">
        <v>64</v>
      </c>
      <c r="G26" s="47" t="s">
        <v>64</v>
      </c>
      <c r="H26" s="48">
        <v>0</v>
      </c>
      <c r="I26" s="49">
        <v>0</v>
      </c>
      <c r="J26" s="50" t="s">
        <v>64</v>
      </c>
      <c r="K26" s="51" t="s">
        <v>64</v>
      </c>
      <c r="L26" s="51" t="s">
        <v>64</v>
      </c>
      <c r="M26" s="52" t="s">
        <v>64</v>
      </c>
      <c r="N26" s="53">
        <v>0</v>
      </c>
      <c r="O26" s="54">
        <v>0</v>
      </c>
      <c r="P26" s="55" t="s">
        <v>64</v>
      </c>
      <c r="Q26" s="32">
        <v>0</v>
      </c>
      <c r="R26" s="32" t="s">
        <v>64</v>
      </c>
      <c r="S26" s="33">
        <v>0</v>
      </c>
      <c r="T26" s="33">
        <v>0</v>
      </c>
      <c r="U26" s="50" t="s">
        <v>64</v>
      </c>
      <c r="V26" s="51" t="s">
        <v>64</v>
      </c>
      <c r="W26" s="51" t="s">
        <v>64</v>
      </c>
      <c r="X26" s="52" t="s">
        <v>64</v>
      </c>
      <c r="Y26" s="40" t="e">
        <v>#VALUE!</v>
      </c>
      <c r="Z26" s="40" t="e">
        <v>#VALUE!</v>
      </c>
      <c r="AA26" s="40" t="e">
        <v>#VALUE!</v>
      </c>
      <c r="AB26" s="40" t="e">
        <v>#VALUE!</v>
      </c>
      <c r="AC26" s="40" t="e">
        <v>#VALUE!</v>
      </c>
      <c r="AD26" s="40" t="e">
        <v>#VALUE!</v>
      </c>
      <c r="AE26" s="41" t="e">
        <v>#VALUE!</v>
      </c>
      <c r="AF26" s="42" t="e">
        <v>#VALUE!</v>
      </c>
      <c r="AG26" s="33"/>
    </row>
    <row r="27" spans="1:33" ht="12.75">
      <c r="A27" s="28" t="s">
        <v>64</v>
      </c>
      <c r="B27" s="144" t="s">
        <v>64</v>
      </c>
      <c r="C27" s="145"/>
      <c r="D27" s="29" t="s">
        <v>64</v>
      </c>
      <c r="E27" s="30" t="s">
        <v>64</v>
      </c>
      <c r="F27" s="30" t="s">
        <v>64</v>
      </c>
      <c r="G27" s="31" t="s">
        <v>64</v>
      </c>
      <c r="H27" s="32">
        <v>0</v>
      </c>
      <c r="I27" s="33">
        <v>0</v>
      </c>
      <c r="J27" s="34" t="s">
        <v>64</v>
      </c>
      <c r="K27" s="35" t="s">
        <v>64</v>
      </c>
      <c r="L27" s="35" t="s">
        <v>64</v>
      </c>
      <c r="M27" s="36" t="s">
        <v>64</v>
      </c>
      <c r="N27" s="37">
        <v>0</v>
      </c>
      <c r="O27" s="38">
        <v>0</v>
      </c>
      <c r="P27" s="39" t="s">
        <v>64</v>
      </c>
      <c r="Q27" s="32">
        <v>0</v>
      </c>
      <c r="R27" s="32" t="s">
        <v>64</v>
      </c>
      <c r="S27" s="33">
        <v>0</v>
      </c>
      <c r="T27" s="33">
        <v>0</v>
      </c>
      <c r="U27" s="34" t="s">
        <v>64</v>
      </c>
      <c r="V27" s="35" t="s">
        <v>64</v>
      </c>
      <c r="W27" s="35" t="s">
        <v>64</v>
      </c>
      <c r="X27" s="36" t="s">
        <v>64</v>
      </c>
      <c r="Y27" s="40" t="e">
        <v>#VALUE!</v>
      </c>
      <c r="Z27" s="40" t="e">
        <v>#VALUE!</v>
      </c>
      <c r="AA27" s="40" t="e">
        <v>#VALUE!</v>
      </c>
      <c r="AB27" s="40" t="e">
        <v>#VALUE!</v>
      </c>
      <c r="AC27" s="40" t="e">
        <v>#VALUE!</v>
      </c>
      <c r="AD27" s="40" t="e">
        <v>#VALUE!</v>
      </c>
      <c r="AE27" s="41" t="e">
        <v>#VALUE!</v>
      </c>
      <c r="AF27" s="42" t="e">
        <v>#VALUE!</v>
      </c>
      <c r="AG27" s="33"/>
    </row>
    <row r="28" spans="1:33" ht="12.75">
      <c r="A28" s="28" t="s">
        <v>64</v>
      </c>
      <c r="B28" s="144" t="s">
        <v>64</v>
      </c>
      <c r="C28" s="145"/>
      <c r="D28" s="29" t="s">
        <v>64</v>
      </c>
      <c r="E28" s="30" t="s">
        <v>64</v>
      </c>
      <c r="F28" s="30" t="s">
        <v>64</v>
      </c>
      <c r="G28" s="31" t="s">
        <v>64</v>
      </c>
      <c r="H28" s="32">
        <v>0</v>
      </c>
      <c r="I28" s="33">
        <v>0</v>
      </c>
      <c r="J28" s="34" t="s">
        <v>64</v>
      </c>
      <c r="K28" s="35" t="s">
        <v>64</v>
      </c>
      <c r="L28" s="35" t="s">
        <v>64</v>
      </c>
      <c r="M28" s="36" t="s">
        <v>64</v>
      </c>
      <c r="N28" s="37">
        <v>0</v>
      </c>
      <c r="O28" s="38">
        <v>0</v>
      </c>
      <c r="P28" s="39" t="s">
        <v>64</v>
      </c>
      <c r="Q28" s="32">
        <v>0</v>
      </c>
      <c r="R28" s="32" t="s">
        <v>64</v>
      </c>
      <c r="S28" s="33">
        <v>0</v>
      </c>
      <c r="T28" s="33">
        <v>0</v>
      </c>
      <c r="U28" s="34" t="s">
        <v>64</v>
      </c>
      <c r="V28" s="35" t="s">
        <v>64</v>
      </c>
      <c r="W28" s="35" t="s">
        <v>64</v>
      </c>
      <c r="X28" s="36" t="s">
        <v>64</v>
      </c>
      <c r="Y28" s="40" t="e">
        <v>#VALUE!</v>
      </c>
      <c r="Z28" s="40" t="e">
        <v>#VALUE!</v>
      </c>
      <c r="AA28" s="40" t="e">
        <v>#VALUE!</v>
      </c>
      <c r="AB28" s="40" t="e">
        <v>#VALUE!</v>
      </c>
      <c r="AC28" s="40" t="e">
        <v>#VALUE!</v>
      </c>
      <c r="AD28" s="40" t="e">
        <v>#VALUE!</v>
      </c>
      <c r="AE28" s="41" t="e">
        <v>#VALUE!</v>
      </c>
      <c r="AF28" s="42" t="e">
        <v>#VALUE!</v>
      </c>
      <c r="AG28" s="33"/>
    </row>
    <row r="29" spans="1:33" ht="12.75">
      <c r="A29" s="28" t="s">
        <v>64</v>
      </c>
      <c r="B29" s="144" t="s">
        <v>64</v>
      </c>
      <c r="C29" s="145"/>
      <c r="D29" s="29" t="s">
        <v>64</v>
      </c>
      <c r="E29" s="30" t="s">
        <v>64</v>
      </c>
      <c r="F29" s="30" t="s">
        <v>64</v>
      </c>
      <c r="G29" s="31" t="s">
        <v>64</v>
      </c>
      <c r="H29" s="32">
        <v>0</v>
      </c>
      <c r="I29" s="33">
        <v>0</v>
      </c>
      <c r="J29" s="34" t="s">
        <v>64</v>
      </c>
      <c r="K29" s="35" t="s">
        <v>64</v>
      </c>
      <c r="L29" s="35" t="s">
        <v>64</v>
      </c>
      <c r="M29" s="36" t="s">
        <v>64</v>
      </c>
      <c r="N29" s="37">
        <v>0</v>
      </c>
      <c r="O29" s="38">
        <v>0</v>
      </c>
      <c r="P29" s="39" t="s">
        <v>64</v>
      </c>
      <c r="Q29" s="32">
        <v>0</v>
      </c>
      <c r="R29" s="32" t="s">
        <v>64</v>
      </c>
      <c r="S29" s="33">
        <v>0</v>
      </c>
      <c r="T29" s="33">
        <v>0</v>
      </c>
      <c r="U29" s="34" t="s">
        <v>64</v>
      </c>
      <c r="V29" s="35" t="s">
        <v>64</v>
      </c>
      <c r="W29" s="35" t="s">
        <v>64</v>
      </c>
      <c r="X29" s="36" t="s">
        <v>64</v>
      </c>
      <c r="Y29" s="40" t="e">
        <v>#VALUE!</v>
      </c>
      <c r="Z29" s="40" t="e">
        <v>#VALUE!</v>
      </c>
      <c r="AA29" s="40" t="e">
        <v>#VALUE!</v>
      </c>
      <c r="AB29" s="40" t="e">
        <v>#VALUE!</v>
      </c>
      <c r="AC29" s="40" t="e">
        <v>#VALUE!</v>
      </c>
      <c r="AD29" s="40" t="e">
        <v>#VALUE!</v>
      </c>
      <c r="AE29" s="41" t="e">
        <v>#VALUE!</v>
      </c>
      <c r="AF29" s="42" t="e">
        <v>#VALUE!</v>
      </c>
      <c r="AG29" s="33"/>
    </row>
    <row r="30" spans="1:33" ht="12.75">
      <c r="A30" s="28" t="s">
        <v>64</v>
      </c>
      <c r="B30" s="144" t="s">
        <v>64</v>
      </c>
      <c r="C30" s="145"/>
      <c r="D30" s="29" t="s">
        <v>64</v>
      </c>
      <c r="E30" s="30" t="s">
        <v>64</v>
      </c>
      <c r="F30" s="30" t="s">
        <v>64</v>
      </c>
      <c r="G30" s="31" t="s">
        <v>64</v>
      </c>
      <c r="H30" s="32">
        <v>0</v>
      </c>
      <c r="I30" s="33">
        <v>0</v>
      </c>
      <c r="J30" s="34" t="s">
        <v>64</v>
      </c>
      <c r="K30" s="35" t="s">
        <v>64</v>
      </c>
      <c r="L30" s="35" t="s">
        <v>64</v>
      </c>
      <c r="M30" s="36" t="s">
        <v>64</v>
      </c>
      <c r="N30" s="37">
        <v>0</v>
      </c>
      <c r="O30" s="38">
        <v>0</v>
      </c>
      <c r="P30" s="39" t="s">
        <v>64</v>
      </c>
      <c r="Q30" s="32">
        <v>0</v>
      </c>
      <c r="R30" s="32" t="s">
        <v>64</v>
      </c>
      <c r="S30" s="33">
        <v>0</v>
      </c>
      <c r="T30" s="33">
        <v>0</v>
      </c>
      <c r="U30" s="34" t="s">
        <v>64</v>
      </c>
      <c r="V30" s="35" t="s">
        <v>64</v>
      </c>
      <c r="W30" s="35" t="s">
        <v>64</v>
      </c>
      <c r="X30" s="36" t="s">
        <v>64</v>
      </c>
      <c r="Y30" s="40" t="e">
        <v>#VALUE!</v>
      </c>
      <c r="Z30" s="40" t="e">
        <v>#VALUE!</v>
      </c>
      <c r="AA30" s="40" t="e">
        <v>#VALUE!</v>
      </c>
      <c r="AB30" s="40" t="e">
        <v>#VALUE!</v>
      </c>
      <c r="AC30" s="40" t="e">
        <v>#VALUE!</v>
      </c>
      <c r="AD30" s="40" t="e">
        <v>#VALUE!</v>
      </c>
      <c r="AE30" s="41" t="e">
        <v>#VALUE!</v>
      </c>
      <c r="AF30" s="42" t="e">
        <v>#VALUE!</v>
      </c>
      <c r="AG30" s="33"/>
    </row>
    <row r="31" spans="1:33" ht="12.75">
      <c r="A31" s="28" t="s">
        <v>64</v>
      </c>
      <c r="B31" s="144" t="s">
        <v>64</v>
      </c>
      <c r="C31" s="145"/>
      <c r="D31" s="29" t="s">
        <v>64</v>
      </c>
      <c r="E31" s="30" t="s">
        <v>64</v>
      </c>
      <c r="F31" s="30" t="s">
        <v>64</v>
      </c>
      <c r="G31" s="31" t="s">
        <v>64</v>
      </c>
      <c r="H31" s="32">
        <v>0</v>
      </c>
      <c r="I31" s="33">
        <v>0</v>
      </c>
      <c r="J31" s="34" t="s">
        <v>64</v>
      </c>
      <c r="K31" s="35" t="s">
        <v>64</v>
      </c>
      <c r="L31" s="35" t="s">
        <v>64</v>
      </c>
      <c r="M31" s="36" t="s">
        <v>64</v>
      </c>
      <c r="N31" s="37">
        <v>0</v>
      </c>
      <c r="O31" s="38">
        <v>0</v>
      </c>
      <c r="P31" s="39" t="s">
        <v>64</v>
      </c>
      <c r="Q31" s="32">
        <v>0</v>
      </c>
      <c r="R31" s="32" t="s">
        <v>64</v>
      </c>
      <c r="S31" s="33">
        <v>0</v>
      </c>
      <c r="T31" s="33">
        <v>0</v>
      </c>
      <c r="U31" s="34" t="s">
        <v>64</v>
      </c>
      <c r="V31" s="35" t="s">
        <v>64</v>
      </c>
      <c r="W31" s="35" t="s">
        <v>64</v>
      </c>
      <c r="X31" s="36" t="s">
        <v>64</v>
      </c>
      <c r="Y31" s="40" t="e">
        <v>#VALUE!</v>
      </c>
      <c r="Z31" s="40" t="e">
        <v>#VALUE!</v>
      </c>
      <c r="AA31" s="40" t="e">
        <v>#VALUE!</v>
      </c>
      <c r="AB31" s="40" t="e">
        <v>#VALUE!</v>
      </c>
      <c r="AC31" s="40" t="e">
        <v>#VALUE!</v>
      </c>
      <c r="AD31" s="40" t="e">
        <v>#VALUE!</v>
      </c>
      <c r="AE31" s="41" t="e">
        <v>#VALUE!</v>
      </c>
      <c r="AF31" s="42" t="e">
        <v>#VALUE!</v>
      </c>
      <c r="AG31" s="33"/>
    </row>
    <row r="32" spans="1:33" ht="12.75">
      <c r="A32" s="28" t="s">
        <v>64</v>
      </c>
      <c r="B32" s="144" t="s">
        <v>64</v>
      </c>
      <c r="C32" s="145"/>
      <c r="D32" s="29" t="s">
        <v>64</v>
      </c>
      <c r="E32" s="30" t="s">
        <v>64</v>
      </c>
      <c r="F32" s="30" t="s">
        <v>64</v>
      </c>
      <c r="G32" s="31" t="s">
        <v>64</v>
      </c>
      <c r="H32" s="32">
        <v>0</v>
      </c>
      <c r="I32" s="33">
        <v>0</v>
      </c>
      <c r="J32" s="34" t="s">
        <v>64</v>
      </c>
      <c r="K32" s="35" t="s">
        <v>64</v>
      </c>
      <c r="L32" s="35" t="s">
        <v>64</v>
      </c>
      <c r="M32" s="36" t="s">
        <v>64</v>
      </c>
      <c r="N32" s="37">
        <v>0</v>
      </c>
      <c r="O32" s="38">
        <v>0</v>
      </c>
      <c r="P32" s="39" t="s">
        <v>64</v>
      </c>
      <c r="Q32" s="32">
        <v>0</v>
      </c>
      <c r="R32" s="32" t="s">
        <v>64</v>
      </c>
      <c r="S32" s="33">
        <v>0</v>
      </c>
      <c r="T32" s="33">
        <v>0</v>
      </c>
      <c r="U32" s="34" t="s">
        <v>64</v>
      </c>
      <c r="V32" s="35" t="s">
        <v>64</v>
      </c>
      <c r="W32" s="35" t="s">
        <v>64</v>
      </c>
      <c r="X32" s="36" t="s">
        <v>64</v>
      </c>
      <c r="Y32" s="40" t="e">
        <v>#VALUE!</v>
      </c>
      <c r="Z32" s="40" t="e">
        <v>#VALUE!</v>
      </c>
      <c r="AA32" s="40" t="e">
        <v>#VALUE!</v>
      </c>
      <c r="AB32" s="40" t="e">
        <v>#VALUE!</v>
      </c>
      <c r="AC32" s="40" t="e">
        <v>#VALUE!</v>
      </c>
      <c r="AD32" s="40" t="e">
        <v>#VALUE!</v>
      </c>
      <c r="AE32" s="41" t="e">
        <v>#VALUE!</v>
      </c>
      <c r="AF32" s="42" t="e">
        <v>#VALUE!</v>
      </c>
      <c r="AG32" s="33"/>
    </row>
    <row r="33" spans="1:33" ht="12.75">
      <c r="A33" s="28" t="s">
        <v>64</v>
      </c>
      <c r="B33" s="144" t="s">
        <v>64</v>
      </c>
      <c r="C33" s="145"/>
      <c r="D33" s="29" t="s">
        <v>64</v>
      </c>
      <c r="E33" s="30" t="s">
        <v>64</v>
      </c>
      <c r="F33" s="30" t="s">
        <v>64</v>
      </c>
      <c r="G33" s="31" t="s">
        <v>64</v>
      </c>
      <c r="H33" s="32">
        <v>0</v>
      </c>
      <c r="I33" s="33">
        <v>0</v>
      </c>
      <c r="J33" s="34" t="s">
        <v>64</v>
      </c>
      <c r="K33" s="35" t="s">
        <v>64</v>
      </c>
      <c r="L33" s="35" t="s">
        <v>64</v>
      </c>
      <c r="M33" s="36" t="s">
        <v>64</v>
      </c>
      <c r="N33" s="37">
        <v>0</v>
      </c>
      <c r="O33" s="38">
        <v>0</v>
      </c>
      <c r="P33" s="39" t="s">
        <v>64</v>
      </c>
      <c r="Q33" s="32">
        <v>0</v>
      </c>
      <c r="R33" s="32" t="s">
        <v>64</v>
      </c>
      <c r="S33" s="33">
        <v>0</v>
      </c>
      <c r="T33" s="33">
        <v>0</v>
      </c>
      <c r="U33" s="34" t="s">
        <v>64</v>
      </c>
      <c r="V33" s="35" t="s">
        <v>64</v>
      </c>
      <c r="W33" s="35" t="s">
        <v>64</v>
      </c>
      <c r="X33" s="36" t="s">
        <v>64</v>
      </c>
      <c r="Y33" s="40" t="e">
        <v>#VALUE!</v>
      </c>
      <c r="Z33" s="40" t="e">
        <v>#VALUE!</v>
      </c>
      <c r="AA33" s="40" t="e">
        <v>#VALUE!</v>
      </c>
      <c r="AB33" s="40" t="e">
        <v>#VALUE!</v>
      </c>
      <c r="AC33" s="40" t="e">
        <v>#VALUE!</v>
      </c>
      <c r="AD33" s="40" t="e">
        <v>#VALUE!</v>
      </c>
      <c r="AE33" s="41" t="e">
        <v>#VALUE!</v>
      </c>
      <c r="AF33" s="42" t="e">
        <v>#VALUE!</v>
      </c>
      <c r="AG33" s="33"/>
    </row>
    <row r="34" spans="1:33" ht="12.75">
      <c r="A34" s="28" t="s">
        <v>64</v>
      </c>
      <c r="B34" s="144" t="s">
        <v>64</v>
      </c>
      <c r="C34" s="145"/>
      <c r="D34" s="29" t="s">
        <v>64</v>
      </c>
      <c r="E34" s="30" t="s">
        <v>64</v>
      </c>
      <c r="F34" s="30" t="s">
        <v>64</v>
      </c>
      <c r="G34" s="31" t="s">
        <v>64</v>
      </c>
      <c r="H34" s="32">
        <v>0</v>
      </c>
      <c r="I34" s="33">
        <v>0</v>
      </c>
      <c r="J34" s="34" t="s">
        <v>64</v>
      </c>
      <c r="K34" s="35" t="s">
        <v>64</v>
      </c>
      <c r="L34" s="35" t="s">
        <v>64</v>
      </c>
      <c r="M34" s="36" t="s">
        <v>64</v>
      </c>
      <c r="N34" s="37">
        <v>0</v>
      </c>
      <c r="O34" s="38">
        <v>0</v>
      </c>
      <c r="P34" s="39" t="s">
        <v>64</v>
      </c>
      <c r="Q34" s="32">
        <v>0</v>
      </c>
      <c r="R34" s="32" t="s">
        <v>64</v>
      </c>
      <c r="S34" s="33">
        <v>0</v>
      </c>
      <c r="T34" s="33">
        <v>0</v>
      </c>
      <c r="U34" s="34" t="s">
        <v>64</v>
      </c>
      <c r="V34" s="35" t="s">
        <v>64</v>
      </c>
      <c r="W34" s="35" t="s">
        <v>64</v>
      </c>
      <c r="X34" s="36" t="s">
        <v>64</v>
      </c>
      <c r="Y34" s="40" t="e">
        <v>#VALUE!</v>
      </c>
      <c r="Z34" s="40" t="e">
        <v>#VALUE!</v>
      </c>
      <c r="AA34" s="40" t="e">
        <v>#VALUE!</v>
      </c>
      <c r="AB34" s="40" t="e">
        <v>#VALUE!</v>
      </c>
      <c r="AC34" s="40" t="e">
        <v>#VALUE!</v>
      </c>
      <c r="AD34" s="40" t="e">
        <v>#VALUE!</v>
      </c>
      <c r="AE34" s="41" t="e">
        <v>#VALUE!</v>
      </c>
      <c r="AF34" s="42" t="e">
        <v>#VALUE!</v>
      </c>
      <c r="AG34" s="33"/>
    </row>
    <row r="35" spans="1:33" ht="12.75">
      <c r="A35" s="28" t="s">
        <v>64</v>
      </c>
      <c r="B35" s="144" t="s">
        <v>64</v>
      </c>
      <c r="C35" s="145"/>
      <c r="D35" s="29" t="s">
        <v>64</v>
      </c>
      <c r="E35" s="30" t="s">
        <v>64</v>
      </c>
      <c r="F35" s="30" t="s">
        <v>64</v>
      </c>
      <c r="G35" s="31" t="s">
        <v>64</v>
      </c>
      <c r="H35" s="32">
        <v>0</v>
      </c>
      <c r="I35" s="33">
        <v>0</v>
      </c>
      <c r="J35" s="34" t="s">
        <v>64</v>
      </c>
      <c r="K35" s="35" t="s">
        <v>64</v>
      </c>
      <c r="L35" s="35" t="s">
        <v>64</v>
      </c>
      <c r="M35" s="36" t="s">
        <v>64</v>
      </c>
      <c r="N35" s="37">
        <v>0</v>
      </c>
      <c r="O35" s="38">
        <v>0</v>
      </c>
      <c r="P35" s="39" t="s">
        <v>64</v>
      </c>
      <c r="Q35" s="32">
        <v>0</v>
      </c>
      <c r="R35" s="32" t="s">
        <v>64</v>
      </c>
      <c r="S35" s="33">
        <v>0</v>
      </c>
      <c r="T35" s="33">
        <v>0</v>
      </c>
      <c r="U35" s="34" t="s">
        <v>64</v>
      </c>
      <c r="V35" s="35" t="s">
        <v>64</v>
      </c>
      <c r="W35" s="35" t="s">
        <v>64</v>
      </c>
      <c r="X35" s="36" t="s">
        <v>64</v>
      </c>
      <c r="Y35" s="40" t="e">
        <v>#VALUE!</v>
      </c>
      <c r="Z35" s="40" t="e">
        <v>#VALUE!</v>
      </c>
      <c r="AA35" s="40" t="e">
        <v>#VALUE!</v>
      </c>
      <c r="AB35" s="40" t="e">
        <v>#VALUE!</v>
      </c>
      <c r="AC35" s="40" t="e">
        <v>#VALUE!</v>
      </c>
      <c r="AD35" s="40" t="e">
        <v>#VALUE!</v>
      </c>
      <c r="AE35" s="41" t="e">
        <v>#VALUE!</v>
      </c>
      <c r="AF35" s="42" t="e">
        <v>#VALUE!</v>
      </c>
      <c r="AG35" s="33"/>
    </row>
    <row r="36" spans="1:33" ht="12.75">
      <c r="A36" s="28" t="s">
        <v>64</v>
      </c>
      <c r="B36" s="144" t="s">
        <v>64</v>
      </c>
      <c r="C36" s="145"/>
      <c r="D36" s="29" t="s">
        <v>64</v>
      </c>
      <c r="E36" s="30" t="s">
        <v>64</v>
      </c>
      <c r="F36" s="30" t="s">
        <v>64</v>
      </c>
      <c r="G36" s="31" t="s">
        <v>64</v>
      </c>
      <c r="H36" s="32">
        <v>0</v>
      </c>
      <c r="I36" s="33">
        <v>0</v>
      </c>
      <c r="J36" s="34" t="s">
        <v>64</v>
      </c>
      <c r="K36" s="35" t="s">
        <v>64</v>
      </c>
      <c r="L36" s="35" t="s">
        <v>64</v>
      </c>
      <c r="M36" s="36" t="s">
        <v>64</v>
      </c>
      <c r="N36" s="37">
        <v>0</v>
      </c>
      <c r="O36" s="38">
        <v>0</v>
      </c>
      <c r="P36" s="39" t="s">
        <v>64</v>
      </c>
      <c r="Q36" s="32">
        <v>0</v>
      </c>
      <c r="R36" s="32" t="s">
        <v>64</v>
      </c>
      <c r="S36" s="33">
        <v>0</v>
      </c>
      <c r="T36" s="33">
        <v>0</v>
      </c>
      <c r="U36" s="34" t="s">
        <v>64</v>
      </c>
      <c r="V36" s="35" t="s">
        <v>64</v>
      </c>
      <c r="W36" s="35" t="s">
        <v>64</v>
      </c>
      <c r="X36" s="36" t="s">
        <v>64</v>
      </c>
      <c r="Y36" s="40" t="e">
        <v>#VALUE!</v>
      </c>
      <c r="Z36" s="40" t="e">
        <v>#VALUE!</v>
      </c>
      <c r="AA36" s="40" t="e">
        <v>#VALUE!</v>
      </c>
      <c r="AB36" s="40" t="e">
        <v>#VALUE!</v>
      </c>
      <c r="AC36" s="40" t="e">
        <v>#VALUE!</v>
      </c>
      <c r="AD36" s="40" t="e">
        <v>#VALUE!</v>
      </c>
      <c r="AE36" s="41" t="e">
        <v>#VALUE!</v>
      </c>
      <c r="AF36" s="42" t="e">
        <v>#VALUE!</v>
      </c>
      <c r="AG36" s="33"/>
    </row>
    <row r="37" spans="1:33" ht="12.75">
      <c r="A37" s="28" t="s">
        <v>64</v>
      </c>
      <c r="B37" s="144" t="s">
        <v>64</v>
      </c>
      <c r="C37" s="145"/>
      <c r="D37" s="29" t="s">
        <v>64</v>
      </c>
      <c r="E37" s="30" t="s">
        <v>64</v>
      </c>
      <c r="F37" s="30" t="s">
        <v>64</v>
      </c>
      <c r="G37" s="31" t="s">
        <v>64</v>
      </c>
      <c r="H37" s="32">
        <v>0</v>
      </c>
      <c r="I37" s="33">
        <v>0</v>
      </c>
      <c r="J37" s="34" t="s">
        <v>64</v>
      </c>
      <c r="K37" s="35" t="s">
        <v>64</v>
      </c>
      <c r="L37" s="35" t="s">
        <v>64</v>
      </c>
      <c r="M37" s="36" t="s">
        <v>64</v>
      </c>
      <c r="N37" s="37">
        <v>0</v>
      </c>
      <c r="O37" s="38">
        <v>0</v>
      </c>
      <c r="P37" s="39" t="s">
        <v>64</v>
      </c>
      <c r="Q37" s="32">
        <v>0</v>
      </c>
      <c r="R37" s="32" t="s">
        <v>64</v>
      </c>
      <c r="S37" s="33">
        <v>0</v>
      </c>
      <c r="T37" s="33">
        <v>0</v>
      </c>
      <c r="U37" s="34" t="s">
        <v>64</v>
      </c>
      <c r="V37" s="35" t="s">
        <v>64</v>
      </c>
      <c r="W37" s="35" t="s">
        <v>64</v>
      </c>
      <c r="X37" s="36" t="s">
        <v>64</v>
      </c>
      <c r="Y37" s="40" t="e">
        <v>#VALUE!</v>
      </c>
      <c r="Z37" s="40" t="e">
        <v>#VALUE!</v>
      </c>
      <c r="AA37" s="40" t="e">
        <v>#VALUE!</v>
      </c>
      <c r="AB37" s="40" t="e">
        <v>#VALUE!</v>
      </c>
      <c r="AC37" s="40" t="e">
        <v>#VALUE!</v>
      </c>
      <c r="AD37" s="40" t="e">
        <v>#VALUE!</v>
      </c>
      <c r="AE37" s="41" t="e">
        <v>#VALUE!</v>
      </c>
      <c r="AF37" s="42" t="e">
        <v>#VALUE!</v>
      </c>
      <c r="AG37" s="33"/>
    </row>
    <row r="38" spans="1:33" ht="12.75">
      <c r="A38" s="28" t="s">
        <v>64</v>
      </c>
      <c r="B38" s="144" t="s">
        <v>64</v>
      </c>
      <c r="C38" s="145"/>
      <c r="D38" s="29" t="s">
        <v>64</v>
      </c>
      <c r="E38" s="30" t="s">
        <v>64</v>
      </c>
      <c r="F38" s="30" t="s">
        <v>64</v>
      </c>
      <c r="G38" s="31" t="s">
        <v>64</v>
      </c>
      <c r="H38" s="32">
        <v>0</v>
      </c>
      <c r="I38" s="33">
        <v>0</v>
      </c>
      <c r="J38" s="34" t="s">
        <v>64</v>
      </c>
      <c r="K38" s="35" t="s">
        <v>64</v>
      </c>
      <c r="L38" s="35" t="s">
        <v>64</v>
      </c>
      <c r="M38" s="36" t="s">
        <v>64</v>
      </c>
      <c r="N38" s="37">
        <v>0</v>
      </c>
      <c r="O38" s="38">
        <v>0</v>
      </c>
      <c r="P38" s="39" t="s">
        <v>64</v>
      </c>
      <c r="Q38" s="32">
        <v>0</v>
      </c>
      <c r="R38" s="32" t="s">
        <v>64</v>
      </c>
      <c r="S38" s="33">
        <v>0</v>
      </c>
      <c r="T38" s="33">
        <v>0</v>
      </c>
      <c r="U38" s="34" t="s">
        <v>64</v>
      </c>
      <c r="V38" s="35" t="s">
        <v>64</v>
      </c>
      <c r="W38" s="35" t="s">
        <v>64</v>
      </c>
      <c r="X38" s="36" t="s">
        <v>64</v>
      </c>
      <c r="Y38" s="40" t="e">
        <v>#VALUE!</v>
      </c>
      <c r="Z38" s="40" t="e">
        <v>#VALUE!</v>
      </c>
      <c r="AA38" s="40" t="e">
        <v>#VALUE!</v>
      </c>
      <c r="AB38" s="40" t="e">
        <v>#VALUE!</v>
      </c>
      <c r="AC38" s="40" t="e">
        <v>#VALUE!</v>
      </c>
      <c r="AD38" s="40" t="e">
        <v>#VALUE!</v>
      </c>
      <c r="AE38" s="41" t="e">
        <v>#VALUE!</v>
      </c>
      <c r="AF38" s="42" t="e">
        <v>#VALUE!</v>
      </c>
      <c r="AG38" s="33"/>
    </row>
    <row r="39" spans="1:33" ht="12.75">
      <c r="A39" s="28" t="s">
        <v>64</v>
      </c>
      <c r="B39" s="144" t="s">
        <v>64</v>
      </c>
      <c r="C39" s="145"/>
      <c r="D39" s="29" t="s">
        <v>64</v>
      </c>
      <c r="E39" s="30" t="s">
        <v>64</v>
      </c>
      <c r="F39" s="30" t="s">
        <v>64</v>
      </c>
      <c r="G39" s="31" t="s">
        <v>64</v>
      </c>
      <c r="H39" s="32">
        <v>0</v>
      </c>
      <c r="I39" s="33">
        <v>0</v>
      </c>
      <c r="J39" s="34" t="s">
        <v>64</v>
      </c>
      <c r="K39" s="35" t="s">
        <v>64</v>
      </c>
      <c r="L39" s="35" t="s">
        <v>64</v>
      </c>
      <c r="M39" s="36" t="s">
        <v>64</v>
      </c>
      <c r="N39" s="37">
        <v>0</v>
      </c>
      <c r="O39" s="38">
        <v>0</v>
      </c>
      <c r="P39" s="39" t="s">
        <v>64</v>
      </c>
      <c r="Q39" s="32">
        <v>0</v>
      </c>
      <c r="R39" s="32" t="s">
        <v>64</v>
      </c>
      <c r="S39" s="33">
        <v>0</v>
      </c>
      <c r="T39" s="33">
        <v>0</v>
      </c>
      <c r="U39" s="34" t="s">
        <v>64</v>
      </c>
      <c r="V39" s="35" t="s">
        <v>64</v>
      </c>
      <c r="W39" s="35" t="s">
        <v>64</v>
      </c>
      <c r="X39" s="36" t="s">
        <v>64</v>
      </c>
      <c r="Y39" s="40" t="e">
        <v>#VALUE!</v>
      </c>
      <c r="Z39" s="40" t="e">
        <v>#VALUE!</v>
      </c>
      <c r="AA39" s="40" t="e">
        <v>#VALUE!</v>
      </c>
      <c r="AB39" s="40" t="e">
        <v>#VALUE!</v>
      </c>
      <c r="AC39" s="40" t="e">
        <v>#VALUE!</v>
      </c>
      <c r="AD39" s="40" t="e">
        <v>#VALUE!</v>
      </c>
      <c r="AE39" s="41" t="e">
        <v>#VALUE!</v>
      </c>
      <c r="AF39" s="42" t="e">
        <v>#VALUE!</v>
      </c>
      <c r="AG39" s="33"/>
    </row>
    <row r="40" spans="1:33" ht="12.75">
      <c r="A40" s="28" t="s">
        <v>64</v>
      </c>
      <c r="B40" s="144" t="s">
        <v>64</v>
      </c>
      <c r="C40" s="145"/>
      <c r="D40" s="29" t="s">
        <v>64</v>
      </c>
      <c r="E40" s="30" t="s">
        <v>64</v>
      </c>
      <c r="F40" s="30" t="s">
        <v>64</v>
      </c>
      <c r="G40" s="31" t="s">
        <v>64</v>
      </c>
      <c r="H40" s="32">
        <v>0</v>
      </c>
      <c r="I40" s="33">
        <v>0</v>
      </c>
      <c r="J40" s="34" t="s">
        <v>64</v>
      </c>
      <c r="K40" s="35" t="s">
        <v>64</v>
      </c>
      <c r="L40" s="35" t="s">
        <v>64</v>
      </c>
      <c r="M40" s="36" t="s">
        <v>64</v>
      </c>
      <c r="N40" s="37">
        <v>0</v>
      </c>
      <c r="O40" s="38">
        <v>0</v>
      </c>
      <c r="P40" s="39" t="s">
        <v>64</v>
      </c>
      <c r="Q40" s="32">
        <v>0</v>
      </c>
      <c r="R40" s="32" t="s">
        <v>64</v>
      </c>
      <c r="S40" s="33">
        <v>0</v>
      </c>
      <c r="T40" s="33">
        <v>0</v>
      </c>
      <c r="U40" s="34" t="s">
        <v>64</v>
      </c>
      <c r="V40" s="35" t="s">
        <v>64</v>
      </c>
      <c r="W40" s="35" t="s">
        <v>64</v>
      </c>
      <c r="X40" s="36" t="s">
        <v>64</v>
      </c>
      <c r="Y40" s="40" t="e">
        <v>#VALUE!</v>
      </c>
      <c r="Z40" s="40" t="e">
        <v>#VALUE!</v>
      </c>
      <c r="AA40" s="40" t="e">
        <v>#VALUE!</v>
      </c>
      <c r="AB40" s="40" t="e">
        <v>#VALUE!</v>
      </c>
      <c r="AC40" s="40" t="e">
        <v>#VALUE!</v>
      </c>
      <c r="AD40" s="40" t="e">
        <v>#VALUE!</v>
      </c>
      <c r="AE40" s="41" t="e">
        <v>#VALUE!</v>
      </c>
      <c r="AF40" s="42" t="e">
        <v>#VALUE!</v>
      </c>
      <c r="AG40" s="33"/>
    </row>
    <row r="41" spans="1:33" ht="12.75">
      <c r="A41" s="28" t="s">
        <v>64</v>
      </c>
      <c r="B41" s="144" t="s">
        <v>64</v>
      </c>
      <c r="C41" s="145"/>
      <c r="D41" s="29" t="s">
        <v>64</v>
      </c>
      <c r="E41" s="30" t="s">
        <v>64</v>
      </c>
      <c r="F41" s="30" t="s">
        <v>64</v>
      </c>
      <c r="G41" s="31" t="s">
        <v>64</v>
      </c>
      <c r="H41" s="32">
        <v>0</v>
      </c>
      <c r="I41" s="33">
        <v>0</v>
      </c>
      <c r="J41" s="34" t="s">
        <v>64</v>
      </c>
      <c r="K41" s="35" t="s">
        <v>64</v>
      </c>
      <c r="L41" s="35" t="s">
        <v>64</v>
      </c>
      <c r="M41" s="36" t="s">
        <v>64</v>
      </c>
      <c r="N41" s="37">
        <v>0</v>
      </c>
      <c r="O41" s="38">
        <v>0</v>
      </c>
      <c r="P41" s="39" t="s">
        <v>64</v>
      </c>
      <c r="Q41" s="32">
        <v>0</v>
      </c>
      <c r="R41" s="32" t="s">
        <v>64</v>
      </c>
      <c r="S41" s="33">
        <v>0</v>
      </c>
      <c r="T41" s="33">
        <v>0</v>
      </c>
      <c r="U41" s="34" t="s">
        <v>64</v>
      </c>
      <c r="V41" s="35" t="s">
        <v>64</v>
      </c>
      <c r="W41" s="35" t="s">
        <v>64</v>
      </c>
      <c r="X41" s="36" t="s">
        <v>64</v>
      </c>
      <c r="Y41" s="40" t="e">
        <v>#VALUE!</v>
      </c>
      <c r="Z41" s="40" t="e">
        <v>#VALUE!</v>
      </c>
      <c r="AA41" s="40" t="e">
        <v>#VALUE!</v>
      </c>
      <c r="AB41" s="40" t="e">
        <v>#VALUE!</v>
      </c>
      <c r="AC41" s="40" t="e">
        <v>#VALUE!</v>
      </c>
      <c r="AD41" s="40" t="e">
        <v>#VALUE!</v>
      </c>
      <c r="AE41" s="41" t="e">
        <v>#VALUE!</v>
      </c>
      <c r="AF41" s="42" t="e">
        <v>#VALUE!</v>
      </c>
      <c r="AG41" s="33"/>
    </row>
    <row r="42" spans="1:33" ht="12.75">
      <c r="A42" s="28" t="s">
        <v>64</v>
      </c>
      <c r="B42" s="144" t="s">
        <v>64</v>
      </c>
      <c r="C42" s="145"/>
      <c r="D42" s="29" t="s">
        <v>64</v>
      </c>
      <c r="E42" s="30" t="s">
        <v>64</v>
      </c>
      <c r="F42" s="30" t="s">
        <v>64</v>
      </c>
      <c r="G42" s="31" t="s">
        <v>64</v>
      </c>
      <c r="H42" s="32">
        <v>0</v>
      </c>
      <c r="I42" s="33">
        <v>0</v>
      </c>
      <c r="J42" s="34" t="s">
        <v>64</v>
      </c>
      <c r="K42" s="35" t="s">
        <v>64</v>
      </c>
      <c r="L42" s="35" t="s">
        <v>64</v>
      </c>
      <c r="M42" s="36" t="s">
        <v>64</v>
      </c>
      <c r="N42" s="37">
        <v>0</v>
      </c>
      <c r="O42" s="38">
        <v>0</v>
      </c>
      <c r="P42" s="39" t="s">
        <v>64</v>
      </c>
      <c r="Q42" s="32">
        <v>0</v>
      </c>
      <c r="R42" s="32" t="s">
        <v>64</v>
      </c>
      <c r="S42" s="33">
        <v>0</v>
      </c>
      <c r="T42" s="33">
        <v>0</v>
      </c>
      <c r="U42" s="34" t="s">
        <v>64</v>
      </c>
      <c r="V42" s="35" t="s">
        <v>64</v>
      </c>
      <c r="W42" s="35" t="s">
        <v>64</v>
      </c>
      <c r="X42" s="36" t="s">
        <v>64</v>
      </c>
      <c r="Y42" s="40" t="e">
        <v>#VALUE!</v>
      </c>
      <c r="Z42" s="40" t="e">
        <v>#VALUE!</v>
      </c>
      <c r="AA42" s="40" t="e">
        <v>#VALUE!</v>
      </c>
      <c r="AB42" s="40" t="e">
        <v>#VALUE!</v>
      </c>
      <c r="AC42" s="40" t="e">
        <v>#VALUE!</v>
      </c>
      <c r="AD42" s="40" t="e">
        <v>#VALUE!</v>
      </c>
      <c r="AE42" s="41" t="e">
        <v>#VALUE!</v>
      </c>
      <c r="AF42" s="42" t="e">
        <v>#VALUE!</v>
      </c>
      <c r="AG42" s="33"/>
    </row>
    <row r="43" spans="1:33" ht="12.75">
      <c r="A43" s="28" t="s">
        <v>64</v>
      </c>
      <c r="B43" s="144" t="s">
        <v>64</v>
      </c>
      <c r="C43" s="145"/>
      <c r="D43" s="29" t="s">
        <v>64</v>
      </c>
      <c r="E43" s="30" t="s">
        <v>64</v>
      </c>
      <c r="F43" s="30" t="s">
        <v>64</v>
      </c>
      <c r="G43" s="31" t="s">
        <v>64</v>
      </c>
      <c r="H43" s="32">
        <v>0</v>
      </c>
      <c r="I43" s="33">
        <v>0</v>
      </c>
      <c r="J43" s="34" t="s">
        <v>64</v>
      </c>
      <c r="K43" s="35" t="s">
        <v>64</v>
      </c>
      <c r="L43" s="35" t="s">
        <v>64</v>
      </c>
      <c r="M43" s="36" t="s">
        <v>64</v>
      </c>
      <c r="N43" s="37">
        <v>0</v>
      </c>
      <c r="O43" s="38">
        <v>0</v>
      </c>
      <c r="P43" s="39" t="s">
        <v>64</v>
      </c>
      <c r="Q43" s="32">
        <v>0</v>
      </c>
      <c r="R43" s="32" t="s">
        <v>64</v>
      </c>
      <c r="S43" s="33">
        <v>0</v>
      </c>
      <c r="T43" s="33">
        <v>0</v>
      </c>
      <c r="U43" s="34" t="s">
        <v>64</v>
      </c>
      <c r="V43" s="35" t="s">
        <v>64</v>
      </c>
      <c r="W43" s="35" t="s">
        <v>64</v>
      </c>
      <c r="X43" s="36" t="s">
        <v>64</v>
      </c>
      <c r="Y43" s="40" t="e">
        <v>#VALUE!</v>
      </c>
      <c r="Z43" s="40" t="e">
        <v>#VALUE!</v>
      </c>
      <c r="AA43" s="40" t="e">
        <v>#VALUE!</v>
      </c>
      <c r="AB43" s="40" t="e">
        <v>#VALUE!</v>
      </c>
      <c r="AC43" s="40" t="e">
        <v>#VALUE!</v>
      </c>
      <c r="AD43" s="40" t="e">
        <v>#VALUE!</v>
      </c>
      <c r="AE43" s="41" t="e">
        <v>#VALUE!</v>
      </c>
      <c r="AF43" s="42" t="e">
        <v>#VALUE!</v>
      </c>
      <c r="AG43" s="33"/>
    </row>
    <row r="44" spans="1:33" ht="12.75">
      <c r="A44" s="28" t="s">
        <v>64</v>
      </c>
      <c r="B44" s="144" t="s">
        <v>64</v>
      </c>
      <c r="C44" s="145"/>
      <c r="D44" s="29" t="s">
        <v>64</v>
      </c>
      <c r="E44" s="30" t="s">
        <v>64</v>
      </c>
      <c r="F44" s="30" t="s">
        <v>64</v>
      </c>
      <c r="G44" s="31" t="s">
        <v>64</v>
      </c>
      <c r="H44" s="32">
        <v>0</v>
      </c>
      <c r="I44" s="33">
        <v>0</v>
      </c>
      <c r="J44" s="34" t="s">
        <v>64</v>
      </c>
      <c r="K44" s="35" t="s">
        <v>64</v>
      </c>
      <c r="L44" s="35" t="s">
        <v>64</v>
      </c>
      <c r="M44" s="36" t="s">
        <v>64</v>
      </c>
      <c r="N44" s="37">
        <v>0</v>
      </c>
      <c r="O44" s="38">
        <v>0</v>
      </c>
      <c r="P44" s="39" t="s">
        <v>64</v>
      </c>
      <c r="Q44" s="32">
        <v>0</v>
      </c>
      <c r="R44" s="32" t="s">
        <v>64</v>
      </c>
      <c r="S44" s="33">
        <v>0</v>
      </c>
      <c r="T44" s="33">
        <v>0</v>
      </c>
      <c r="U44" s="34" t="s">
        <v>64</v>
      </c>
      <c r="V44" s="35" t="s">
        <v>64</v>
      </c>
      <c r="W44" s="35" t="s">
        <v>64</v>
      </c>
      <c r="X44" s="36" t="s">
        <v>64</v>
      </c>
      <c r="Y44" s="40" t="e">
        <v>#VALUE!</v>
      </c>
      <c r="Z44" s="40" t="e">
        <v>#VALUE!</v>
      </c>
      <c r="AA44" s="40" t="e">
        <v>#VALUE!</v>
      </c>
      <c r="AB44" s="40" t="e">
        <v>#VALUE!</v>
      </c>
      <c r="AC44" s="40" t="e">
        <v>#VALUE!</v>
      </c>
      <c r="AD44" s="40" t="e">
        <v>#VALUE!</v>
      </c>
      <c r="AE44" s="41" t="e">
        <v>#VALUE!</v>
      </c>
      <c r="AF44" s="42" t="e">
        <v>#VALUE!</v>
      </c>
      <c r="AG44" s="33"/>
    </row>
    <row r="45" spans="1:33" ht="12.75">
      <c r="A45" s="28" t="s">
        <v>64</v>
      </c>
      <c r="B45" s="144" t="s">
        <v>64</v>
      </c>
      <c r="C45" s="145"/>
      <c r="D45" s="29" t="s">
        <v>64</v>
      </c>
      <c r="E45" s="30" t="s">
        <v>64</v>
      </c>
      <c r="F45" s="30" t="s">
        <v>64</v>
      </c>
      <c r="G45" s="31" t="s">
        <v>64</v>
      </c>
      <c r="H45" s="32">
        <v>0</v>
      </c>
      <c r="I45" s="33">
        <v>0</v>
      </c>
      <c r="J45" s="34" t="s">
        <v>64</v>
      </c>
      <c r="K45" s="35" t="s">
        <v>64</v>
      </c>
      <c r="L45" s="35" t="s">
        <v>64</v>
      </c>
      <c r="M45" s="36" t="s">
        <v>64</v>
      </c>
      <c r="N45" s="37">
        <v>0</v>
      </c>
      <c r="O45" s="38">
        <v>0</v>
      </c>
      <c r="P45" s="39" t="s">
        <v>64</v>
      </c>
      <c r="Q45" s="32">
        <v>0</v>
      </c>
      <c r="R45" s="32" t="s">
        <v>64</v>
      </c>
      <c r="S45" s="33">
        <v>0</v>
      </c>
      <c r="T45" s="33">
        <v>0</v>
      </c>
      <c r="U45" s="34" t="s">
        <v>64</v>
      </c>
      <c r="V45" s="35" t="s">
        <v>64</v>
      </c>
      <c r="W45" s="35" t="s">
        <v>64</v>
      </c>
      <c r="X45" s="36" t="s">
        <v>64</v>
      </c>
      <c r="Y45" s="40" t="e">
        <v>#VALUE!</v>
      </c>
      <c r="Z45" s="40" t="e">
        <v>#VALUE!</v>
      </c>
      <c r="AA45" s="40" t="e">
        <v>#VALUE!</v>
      </c>
      <c r="AB45" s="40" t="e">
        <v>#VALUE!</v>
      </c>
      <c r="AC45" s="40" t="e">
        <v>#VALUE!</v>
      </c>
      <c r="AD45" s="40" t="e">
        <v>#VALUE!</v>
      </c>
      <c r="AE45" s="41" t="e">
        <v>#VALUE!</v>
      </c>
      <c r="AF45" s="42" t="e">
        <v>#VALUE!</v>
      </c>
      <c r="AG45" s="33"/>
    </row>
    <row r="46" spans="1:33" ht="13.5" thickBot="1">
      <c r="A46" s="56" t="s">
        <v>64</v>
      </c>
      <c r="B46" s="146" t="s">
        <v>64</v>
      </c>
      <c r="C46" s="147"/>
      <c r="D46" s="57" t="s">
        <v>64</v>
      </c>
      <c r="E46" s="58" t="s">
        <v>64</v>
      </c>
      <c r="F46" s="58" t="s">
        <v>64</v>
      </c>
      <c r="G46" s="59" t="s">
        <v>64</v>
      </c>
      <c r="H46" s="60">
        <v>0</v>
      </c>
      <c r="I46" s="61">
        <v>0</v>
      </c>
      <c r="J46" s="62" t="s">
        <v>64</v>
      </c>
      <c r="K46" s="63" t="s">
        <v>64</v>
      </c>
      <c r="L46" s="63" t="s">
        <v>64</v>
      </c>
      <c r="M46" s="64" t="s">
        <v>64</v>
      </c>
      <c r="N46" s="65">
        <v>0</v>
      </c>
      <c r="O46" s="66">
        <v>0</v>
      </c>
      <c r="P46" s="67" t="s">
        <v>64</v>
      </c>
      <c r="Q46" s="60">
        <v>0</v>
      </c>
      <c r="R46" s="32" t="s">
        <v>64</v>
      </c>
      <c r="S46" s="61">
        <v>0</v>
      </c>
      <c r="T46" s="61">
        <v>0</v>
      </c>
      <c r="U46" s="62" t="s">
        <v>64</v>
      </c>
      <c r="V46" s="63" t="s">
        <v>64</v>
      </c>
      <c r="W46" s="63" t="s">
        <v>64</v>
      </c>
      <c r="X46" s="64" t="s">
        <v>64</v>
      </c>
      <c r="Y46" s="40" t="e">
        <v>#VALUE!</v>
      </c>
      <c r="Z46" s="40" t="e">
        <v>#VALUE!</v>
      </c>
      <c r="AA46" s="40" t="e">
        <v>#VALUE!</v>
      </c>
      <c r="AB46" s="40" t="e">
        <v>#VALUE!</v>
      </c>
      <c r="AC46" s="40" t="e">
        <v>#VALUE!</v>
      </c>
      <c r="AD46" s="40" t="e">
        <v>#VALUE!</v>
      </c>
      <c r="AE46" s="41" t="e">
        <v>#VALUE!</v>
      </c>
      <c r="AF46" s="42" t="e">
        <v>#VALUE!</v>
      </c>
      <c r="AG46" s="33"/>
    </row>
    <row r="47" spans="1:33" ht="13.5" thickBot="1">
      <c r="A47" s="68"/>
      <c r="B47" s="69"/>
      <c r="C47" s="70"/>
      <c r="D47" s="70"/>
      <c r="E47" s="70"/>
      <c r="F47" s="70"/>
      <c r="G47" s="70"/>
      <c r="H47" s="71"/>
      <c r="I47" s="71"/>
      <c r="J47" s="71"/>
      <c r="K47" s="72"/>
      <c r="L47" s="72"/>
      <c r="M47" s="72"/>
      <c r="N47" s="73"/>
      <c r="O47" s="73"/>
      <c r="P47" s="73"/>
      <c r="Q47" s="71"/>
      <c r="R47" s="71"/>
      <c r="S47" s="71"/>
      <c r="T47" s="71"/>
      <c r="U47" s="74"/>
      <c r="V47" s="72"/>
      <c r="W47" s="72"/>
      <c r="X47" s="75"/>
      <c r="AG47" s="43"/>
    </row>
    <row r="48" spans="1:33" ht="13.5" thickBot="1">
      <c r="A48" s="76"/>
      <c r="B48" s="76" t="s">
        <v>72</v>
      </c>
      <c r="C48" s="77"/>
      <c r="D48" s="103">
        <f>SUM(D7:D47)</f>
        <v>21105</v>
      </c>
      <c r="E48" s="103">
        <f>SUM(E7:E47)</f>
        <v>21105</v>
      </c>
      <c r="F48" s="78"/>
      <c r="G48" s="103">
        <f>SUM(G7:G47)</f>
        <v>390</v>
      </c>
      <c r="H48" s="79">
        <v>1236500</v>
      </c>
      <c r="I48" s="80">
        <v>1253109.5202056284</v>
      </c>
      <c r="J48" s="81">
        <v>-16609.520205628356</v>
      </c>
      <c r="K48" s="82">
        <v>657.8824981079549</v>
      </c>
      <c r="L48" s="83">
        <v>0.12531095202056283</v>
      </c>
      <c r="M48" s="84">
        <v>1.2531095202056286</v>
      </c>
      <c r="N48" s="85">
        <v>4046</v>
      </c>
      <c r="O48" s="86">
        <v>4414.9006872754035</v>
      </c>
      <c r="P48" s="87">
        <v>-368.9006872754038</v>
      </c>
      <c r="Q48" s="79">
        <v>1811000</v>
      </c>
      <c r="R48" s="88"/>
      <c r="S48" s="80">
        <v>1652686.6462343805</v>
      </c>
      <c r="T48" s="80">
        <v>1523302.4270707616</v>
      </c>
      <c r="U48" s="81">
        <v>287697.5729292382</v>
      </c>
      <c r="V48" s="82">
        <v>144.08917657662332</v>
      </c>
      <c r="W48" s="82">
        <v>0.13709721843636857</v>
      </c>
      <c r="X48" s="84">
        <v>0.5209694300582005</v>
      </c>
      <c r="Y48" s="43">
        <f>I48/D48</f>
        <v>59.37500688015297</v>
      </c>
      <c r="Z48" s="43"/>
      <c r="AA48" s="43">
        <f>O48/D48</f>
        <v>0.20918742891615275</v>
      </c>
      <c r="AB48" s="43"/>
      <c r="AC48" s="43">
        <f>T48/E48</f>
        <v>72.17732419193374</v>
      </c>
      <c r="AD48" s="43"/>
      <c r="AE48" s="104" t="e">
        <f>SUM(AE7:AE46)</f>
        <v>#VALUE!</v>
      </c>
      <c r="AF48" s="43" t="e">
        <f>AE48/D48</f>
        <v>#VALUE!</v>
      </c>
      <c r="AG48" s="43"/>
    </row>
    <row r="49" spans="1:4" ht="12.75">
      <c r="A49" s="89" t="s">
        <v>175</v>
      </c>
      <c r="D49" s="102"/>
    </row>
  </sheetData>
  <sheetProtection/>
  <mergeCells count="57">
    <mergeCell ref="B6:C6"/>
    <mergeCell ref="A4:C4"/>
    <mergeCell ref="N5:P5"/>
    <mergeCell ref="K5:M5"/>
    <mergeCell ref="H4:M4"/>
    <mergeCell ref="H5:J5"/>
    <mergeCell ref="N4:P4"/>
    <mergeCell ref="B12:C12"/>
    <mergeCell ref="B13:C13"/>
    <mergeCell ref="B14:C14"/>
    <mergeCell ref="B15:C15"/>
    <mergeCell ref="B33:C33"/>
    <mergeCell ref="B34:C34"/>
    <mergeCell ref="B18:C18"/>
    <mergeCell ref="B32:C32"/>
    <mergeCell ref="B26:C26"/>
    <mergeCell ref="B22:C22"/>
    <mergeCell ref="B23:C23"/>
    <mergeCell ref="B24:C24"/>
    <mergeCell ref="B25:C25"/>
    <mergeCell ref="B21:C21"/>
    <mergeCell ref="B7:C7"/>
    <mergeCell ref="B8:C8"/>
    <mergeCell ref="B9:C9"/>
    <mergeCell ref="B10:C10"/>
    <mergeCell ref="B11:C11"/>
    <mergeCell ref="B29:C29"/>
    <mergeCell ref="B30:C30"/>
    <mergeCell ref="B31:C31"/>
    <mergeCell ref="B27:C27"/>
    <mergeCell ref="B28:C28"/>
    <mergeCell ref="B16:C16"/>
    <mergeCell ref="B17:C17"/>
    <mergeCell ref="B19:C19"/>
    <mergeCell ref="B20:C20"/>
    <mergeCell ref="B45:C45"/>
    <mergeCell ref="B46:C46"/>
    <mergeCell ref="B42:C42"/>
    <mergeCell ref="B43:C43"/>
    <mergeCell ref="B44:C44"/>
    <mergeCell ref="B39:C39"/>
    <mergeCell ref="B40:C40"/>
    <mergeCell ref="B41:C41"/>
    <mergeCell ref="B35:C35"/>
    <mergeCell ref="B36:C36"/>
    <mergeCell ref="B37:C37"/>
    <mergeCell ref="B38:C38"/>
    <mergeCell ref="AE5:AF5"/>
    <mergeCell ref="V5:X5"/>
    <mergeCell ref="Y4:AF4"/>
    <mergeCell ref="Y5:Z5"/>
    <mergeCell ref="Q4:X4"/>
    <mergeCell ref="Q5:U5"/>
    <mergeCell ref="A1:X1"/>
    <mergeCell ref="A2:X2"/>
    <mergeCell ref="AA5:AB5"/>
    <mergeCell ref="AC5:AD5"/>
  </mergeCells>
  <printOptions/>
  <pageMargins left="0.75" right="0.75" top="1" bottom="1" header="0" footer="0"/>
  <pageSetup fitToHeight="1" fitToWidth="1"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G75"/>
  <sheetViews>
    <sheetView workbookViewId="0" topLeftCell="A25">
      <selection activeCell="D26" sqref="D26"/>
    </sheetView>
  </sheetViews>
  <sheetFormatPr defaultColWidth="9.140625" defaultRowHeight="12.75"/>
  <cols>
    <col min="1" max="1" width="3.140625" style="0" customWidth="1"/>
    <col min="3" max="3" width="23.28125" style="0" customWidth="1"/>
    <col min="12" max="13" width="0" style="0" hidden="1" customWidth="1"/>
    <col min="17" max="17" width="10.140625" style="0" bestFit="1" customWidth="1"/>
    <col min="23" max="24" width="0" style="0" hidden="1" customWidth="1"/>
    <col min="26" max="26" width="0" style="0" hidden="1" customWidth="1"/>
    <col min="28" max="28" width="0" style="0" hidden="1" customWidth="1"/>
    <col min="30" max="30" width="0" style="0" hidden="1" customWidth="1"/>
    <col min="33" max="33" width="0" style="0" hidden="1" customWidth="1"/>
  </cols>
  <sheetData>
    <row r="1" spans="1:33" ht="27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/>
      <c r="Y1" s="4"/>
      <c r="Z1" s="4"/>
      <c r="AA1" s="4"/>
      <c r="AB1" s="4"/>
      <c r="AC1" s="4"/>
      <c r="AD1" s="4"/>
      <c r="AE1" s="4"/>
      <c r="AF1" s="4"/>
      <c r="AG1" s="4"/>
    </row>
    <row r="2" spans="1:33" ht="27">
      <c r="A2" s="131" t="s">
        <v>174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3"/>
      <c r="Y2" s="4"/>
      <c r="Z2" s="4"/>
      <c r="AA2" s="4"/>
      <c r="AB2" s="4"/>
      <c r="AC2" s="4"/>
      <c r="AD2" s="4"/>
      <c r="AE2" s="4"/>
      <c r="AF2" s="4"/>
      <c r="AG2" s="4"/>
    </row>
    <row r="3" spans="1:24" ht="13.5" thickBot="1">
      <c r="A3" s="8" t="s">
        <v>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2" ht="12.75">
      <c r="A4" s="142" t="s">
        <v>67</v>
      </c>
      <c r="B4" s="118"/>
      <c r="C4" s="119"/>
      <c r="D4" s="10"/>
      <c r="E4" s="11"/>
      <c r="F4" s="11"/>
      <c r="G4" s="12"/>
      <c r="H4" s="142" t="s">
        <v>24</v>
      </c>
      <c r="I4" s="118"/>
      <c r="J4" s="118"/>
      <c r="K4" s="118"/>
      <c r="L4" s="118"/>
      <c r="M4" s="119"/>
      <c r="N4" s="142" t="s">
        <v>25</v>
      </c>
      <c r="O4" s="118"/>
      <c r="P4" s="119"/>
      <c r="Q4" s="142" t="s">
        <v>6</v>
      </c>
      <c r="R4" s="118"/>
      <c r="S4" s="118"/>
      <c r="T4" s="118"/>
      <c r="U4" s="118"/>
      <c r="V4" s="118"/>
      <c r="W4" s="118"/>
      <c r="X4" s="119"/>
      <c r="Y4" s="142" t="s">
        <v>0</v>
      </c>
      <c r="Z4" s="118"/>
      <c r="AA4" s="118"/>
      <c r="AB4" s="118"/>
      <c r="AC4" s="118"/>
      <c r="AD4" s="118"/>
      <c r="AE4" s="118"/>
      <c r="AF4" s="119"/>
    </row>
    <row r="5" spans="1:32" ht="14.25">
      <c r="A5" s="13"/>
      <c r="B5" s="14"/>
      <c r="C5" s="15"/>
      <c r="D5" s="16"/>
      <c r="E5" s="17"/>
      <c r="F5" s="17"/>
      <c r="G5" s="15"/>
      <c r="H5" s="134" t="s">
        <v>1</v>
      </c>
      <c r="I5" s="135"/>
      <c r="J5" s="136"/>
      <c r="K5" s="138" t="s">
        <v>2</v>
      </c>
      <c r="L5" s="138"/>
      <c r="M5" s="139"/>
      <c r="N5" s="134" t="s">
        <v>3</v>
      </c>
      <c r="O5" s="135"/>
      <c r="P5" s="143"/>
      <c r="Q5" s="134" t="s">
        <v>1</v>
      </c>
      <c r="R5" s="135"/>
      <c r="S5" s="135"/>
      <c r="T5" s="135"/>
      <c r="U5" s="136"/>
      <c r="V5" s="137" t="s">
        <v>2</v>
      </c>
      <c r="W5" s="138"/>
      <c r="X5" s="139"/>
      <c r="Y5" s="148" t="s">
        <v>4</v>
      </c>
      <c r="Z5" s="149"/>
      <c r="AA5" s="149" t="s">
        <v>5</v>
      </c>
      <c r="AB5" s="149"/>
      <c r="AC5" s="149" t="s">
        <v>6</v>
      </c>
      <c r="AD5" s="149"/>
      <c r="AE5" s="149" t="s">
        <v>7</v>
      </c>
      <c r="AF5" s="149"/>
    </row>
    <row r="6" spans="1:33" ht="102">
      <c r="A6" s="18" t="s">
        <v>69</v>
      </c>
      <c r="B6" s="140" t="s">
        <v>68</v>
      </c>
      <c r="C6" s="141"/>
      <c r="D6" s="18" t="s">
        <v>8</v>
      </c>
      <c r="E6" s="19" t="s">
        <v>9</v>
      </c>
      <c r="F6" s="19" t="s">
        <v>10</v>
      </c>
      <c r="G6" s="20" t="s">
        <v>11</v>
      </c>
      <c r="H6" s="18" t="s">
        <v>27</v>
      </c>
      <c r="I6" s="19" t="s">
        <v>26</v>
      </c>
      <c r="J6" s="22" t="s">
        <v>70</v>
      </c>
      <c r="K6" s="19" t="s">
        <v>12</v>
      </c>
      <c r="L6" s="19" t="s">
        <v>13</v>
      </c>
      <c r="M6" s="20" t="s">
        <v>14</v>
      </c>
      <c r="N6" s="18" t="s">
        <v>27</v>
      </c>
      <c r="O6" s="19" t="s">
        <v>26</v>
      </c>
      <c r="P6" s="20" t="s">
        <v>70</v>
      </c>
      <c r="Q6" s="23" t="s">
        <v>27</v>
      </c>
      <c r="R6" s="24" t="s">
        <v>15</v>
      </c>
      <c r="S6" s="25" t="s">
        <v>71</v>
      </c>
      <c r="T6" s="25" t="s">
        <v>26</v>
      </c>
      <c r="U6" s="22" t="s">
        <v>70</v>
      </c>
      <c r="V6" s="19" t="s">
        <v>12</v>
      </c>
      <c r="W6" s="19" t="s">
        <v>13</v>
      </c>
      <c r="X6" s="20" t="s">
        <v>14</v>
      </c>
      <c r="Y6" s="26" t="s">
        <v>16</v>
      </c>
      <c r="Z6" s="26" t="s">
        <v>17</v>
      </c>
      <c r="AA6" s="26" t="s">
        <v>18</v>
      </c>
      <c r="AB6" s="26" t="s">
        <v>19</v>
      </c>
      <c r="AC6" s="26" t="s">
        <v>20</v>
      </c>
      <c r="AD6" s="26" t="s">
        <v>21</v>
      </c>
      <c r="AE6" s="26" t="s">
        <v>22</v>
      </c>
      <c r="AF6" s="26" t="s">
        <v>23</v>
      </c>
      <c r="AG6" s="27"/>
    </row>
    <row r="7" spans="1:33" ht="12.75">
      <c r="A7" s="28" t="s">
        <v>64</v>
      </c>
      <c r="B7" s="144" t="s">
        <v>130</v>
      </c>
      <c r="C7" s="145"/>
      <c r="D7" s="29">
        <v>930</v>
      </c>
      <c r="E7" s="30">
        <v>907</v>
      </c>
      <c r="F7" s="30" t="s">
        <v>64</v>
      </c>
      <c r="G7" s="31">
        <v>120</v>
      </c>
      <c r="H7" s="32">
        <v>48500</v>
      </c>
      <c r="I7" s="33">
        <v>54744.21030378954</v>
      </c>
      <c r="J7" s="34">
        <v>-6244.210303789543</v>
      </c>
      <c r="K7" s="35">
        <v>5.036467347948638</v>
      </c>
      <c r="L7" s="35">
        <v>0.005474421030378955</v>
      </c>
      <c r="M7" s="36">
        <v>0.054744210303789544</v>
      </c>
      <c r="N7" s="37">
        <v>430</v>
      </c>
      <c r="O7" s="38">
        <v>430.1106796116505</v>
      </c>
      <c r="P7" s="39">
        <v>-0.11067961165048246</v>
      </c>
      <c r="Q7" s="32">
        <v>120000</v>
      </c>
      <c r="R7" s="32">
        <v>121460</v>
      </c>
      <c r="S7" s="33">
        <v>177537.16093317745</v>
      </c>
      <c r="T7" s="33">
        <v>161363.17497651113</v>
      </c>
      <c r="U7" s="34">
        <v>-41363.17497651113</v>
      </c>
      <c r="V7" s="35">
        <v>13.0704171730974</v>
      </c>
      <c r="W7" s="35">
        <v>0.014522685747886004</v>
      </c>
      <c r="X7" s="36">
        <v>0.055186205841966804</v>
      </c>
      <c r="Y7" s="40">
        <v>58.864742262139295</v>
      </c>
      <c r="Z7" s="40">
        <v>456.20175253157953</v>
      </c>
      <c r="AA7" s="40">
        <v>0.4624846017329575</v>
      </c>
      <c r="AB7" s="40">
        <v>3.5842556634304206</v>
      </c>
      <c r="AC7" s="40">
        <v>177.90868244378294</v>
      </c>
      <c r="AD7" s="40">
        <v>1344.6931248042595</v>
      </c>
      <c r="AE7" s="41">
        <v>18.106884521046037</v>
      </c>
      <c r="AF7" s="42">
        <v>0.01946976830220004</v>
      </c>
      <c r="AG7" s="33"/>
    </row>
    <row r="8" spans="1:33" ht="12.75">
      <c r="A8" s="28" t="s">
        <v>64</v>
      </c>
      <c r="B8" s="144" t="s">
        <v>106</v>
      </c>
      <c r="C8" s="145"/>
      <c r="D8" s="29">
        <v>902</v>
      </c>
      <c r="E8" s="30">
        <v>902</v>
      </c>
      <c r="F8" s="30" t="s">
        <v>64</v>
      </c>
      <c r="G8" s="31">
        <v>0</v>
      </c>
      <c r="H8" s="32">
        <v>11600</v>
      </c>
      <c r="I8" s="33">
        <v>10824.08235389226</v>
      </c>
      <c r="J8" s="34">
        <v>775.9176461077404</v>
      </c>
      <c r="K8" s="35">
        <v>5.682643235793436</v>
      </c>
      <c r="L8" s="35">
        <v>0.0010824082353892259</v>
      </c>
      <c r="M8" s="36">
        <v>0.01082408235389226</v>
      </c>
      <c r="N8" s="37">
        <v>300</v>
      </c>
      <c r="O8" s="38">
        <v>293.67684923838954</v>
      </c>
      <c r="P8" s="39">
        <v>6.323150761610464</v>
      </c>
      <c r="Q8" s="32">
        <v>66000</v>
      </c>
      <c r="R8" s="32">
        <v>0</v>
      </c>
      <c r="S8" s="33">
        <v>84886.35832925302</v>
      </c>
      <c r="T8" s="33">
        <v>66885.84279477962</v>
      </c>
      <c r="U8" s="34">
        <v>-885.8427947796154</v>
      </c>
      <c r="V8" s="35">
        <v>6.326731869958204</v>
      </c>
      <c r="W8" s="35">
        <v>0.006019725851530167</v>
      </c>
      <c r="X8" s="36">
        <v>0.022874958235814633</v>
      </c>
      <c r="Y8" s="40">
        <v>12.00009130143266</v>
      </c>
      <c r="Z8" s="40" t="e">
        <v>#DIV/0!</v>
      </c>
      <c r="AA8" s="40">
        <v>0.32558409006473343</v>
      </c>
      <c r="AB8" s="40" t="e">
        <v>#DIV/0!</v>
      </c>
      <c r="AC8" s="40">
        <v>74.15281906294858</v>
      </c>
      <c r="AD8" s="40" t="e">
        <v>#DIV/0!</v>
      </c>
      <c r="AE8" s="41">
        <v>12.00937510575164</v>
      </c>
      <c r="AF8" s="42">
        <v>0.013314163088416453</v>
      </c>
      <c r="AG8" s="33"/>
    </row>
    <row r="9" spans="1:33" ht="12.75">
      <c r="A9" s="28" t="s">
        <v>64</v>
      </c>
      <c r="B9" s="144" t="s">
        <v>131</v>
      </c>
      <c r="C9" s="145"/>
      <c r="D9" s="29">
        <v>432</v>
      </c>
      <c r="E9" s="30">
        <v>363</v>
      </c>
      <c r="F9" s="30" t="s">
        <v>64</v>
      </c>
      <c r="G9" s="31">
        <v>0</v>
      </c>
      <c r="H9" s="32">
        <v>35000</v>
      </c>
      <c r="I9" s="33">
        <v>33714.12188362528</v>
      </c>
      <c r="J9" s="34">
        <v>1285.878116374719</v>
      </c>
      <c r="K9" s="35">
        <v>17.699913988903273</v>
      </c>
      <c r="L9" s="35">
        <v>0.003371412188362528</v>
      </c>
      <c r="M9" s="36">
        <v>0.033714121883625284</v>
      </c>
      <c r="N9" s="37">
        <v>200</v>
      </c>
      <c r="O9" s="38">
        <v>318.72001968210805</v>
      </c>
      <c r="P9" s="39">
        <v>-118.72001968210805</v>
      </c>
      <c r="Q9" s="32">
        <v>40000</v>
      </c>
      <c r="R9" s="32">
        <v>0</v>
      </c>
      <c r="S9" s="33">
        <v>45089.10674577989</v>
      </c>
      <c r="T9" s="33">
        <v>40867.845905231254</v>
      </c>
      <c r="U9" s="34">
        <v>-867.8459052312537</v>
      </c>
      <c r="V9" s="35">
        <v>3.865689544175824</v>
      </c>
      <c r="W9" s="35">
        <v>0.0036781061314708134</v>
      </c>
      <c r="X9" s="36">
        <v>0.013976803299589089</v>
      </c>
      <c r="Y9" s="40">
        <v>78.04194880468815</v>
      </c>
      <c r="Z9" s="40" t="e">
        <v>#DIV/0!</v>
      </c>
      <c r="AA9" s="40">
        <v>0.7377778233382131</v>
      </c>
      <c r="AB9" s="40" t="e">
        <v>#DIV/0!</v>
      </c>
      <c r="AC9" s="40">
        <v>112.58359753507233</v>
      </c>
      <c r="AD9" s="40" t="e">
        <v>#DIV/0!</v>
      </c>
      <c r="AE9" s="41">
        <v>21.5656035330791</v>
      </c>
      <c r="AF9" s="42">
        <v>0.04992037854879421</v>
      </c>
      <c r="AG9" s="33"/>
    </row>
    <row r="10" spans="1:33" ht="12.75">
      <c r="A10" s="28" t="s">
        <v>64</v>
      </c>
      <c r="B10" s="144" t="s">
        <v>132</v>
      </c>
      <c r="C10" s="145"/>
      <c r="D10" s="29">
        <v>1012</v>
      </c>
      <c r="E10" s="30">
        <v>1230</v>
      </c>
      <c r="F10" s="30" t="s">
        <v>64</v>
      </c>
      <c r="G10" s="31">
        <v>350</v>
      </c>
      <c r="H10" s="32">
        <v>36748</v>
      </c>
      <c r="I10" s="33">
        <v>38274.679461746666</v>
      </c>
      <c r="J10" s="34">
        <v>-1526.6794617466658</v>
      </c>
      <c r="K10" s="35">
        <v>20.094206717417002</v>
      </c>
      <c r="L10" s="35">
        <v>0.0038274679461746666</v>
      </c>
      <c r="M10" s="36">
        <v>0.03827467946174667</v>
      </c>
      <c r="N10" s="37">
        <v>550</v>
      </c>
      <c r="O10" s="38">
        <v>557.8759259259259</v>
      </c>
      <c r="P10" s="39">
        <v>-7.8759259259259125</v>
      </c>
      <c r="Q10" s="32">
        <v>116000</v>
      </c>
      <c r="R10" s="32">
        <v>0</v>
      </c>
      <c r="S10" s="33">
        <v>142926.31174740233</v>
      </c>
      <c r="T10" s="33">
        <v>126449.50139959568</v>
      </c>
      <c r="U10" s="34">
        <v>-10449.501399595683</v>
      </c>
      <c r="V10" s="35">
        <v>11.960858337387755</v>
      </c>
      <c r="W10" s="35">
        <v>0.011380455125963614</v>
      </c>
      <c r="X10" s="36">
        <v>0.04324572947866173</v>
      </c>
      <c r="Y10" s="40">
        <v>37.82082950765481</v>
      </c>
      <c r="Z10" s="40">
        <v>109.35622703356191</v>
      </c>
      <c r="AA10" s="40">
        <v>0.551260796369492</v>
      </c>
      <c r="AB10" s="40">
        <v>1.593931216931217</v>
      </c>
      <c r="AC10" s="40">
        <v>102.80447268259812</v>
      </c>
      <c r="AD10" s="40">
        <v>361.28428971313053</v>
      </c>
      <c r="AE10" s="41">
        <v>32.05506505480476</v>
      </c>
      <c r="AF10" s="42">
        <v>0.031674965469174664</v>
      </c>
      <c r="AG10" s="33"/>
    </row>
    <row r="11" spans="1:33" ht="12.75">
      <c r="A11" s="28" t="s">
        <v>64</v>
      </c>
      <c r="B11" s="144" t="s">
        <v>133</v>
      </c>
      <c r="C11" s="145"/>
      <c r="D11" s="29">
        <v>361</v>
      </c>
      <c r="E11" s="30">
        <v>361</v>
      </c>
      <c r="F11" s="30" t="s">
        <v>64</v>
      </c>
      <c r="G11" s="31">
        <v>0</v>
      </c>
      <c r="H11" s="32">
        <v>4000</v>
      </c>
      <c r="I11" s="33">
        <v>3913.189965226031</v>
      </c>
      <c r="J11" s="34">
        <v>86.81003477396916</v>
      </c>
      <c r="K11" s="35">
        <v>2.054424731743666</v>
      </c>
      <c r="L11" s="35">
        <v>0.0003913189965226031</v>
      </c>
      <c r="M11" s="36">
        <v>0.003913189965226031</v>
      </c>
      <c r="N11" s="37">
        <v>200</v>
      </c>
      <c r="O11" s="38">
        <v>197.49660066709248</v>
      </c>
      <c r="P11" s="39">
        <v>2.50339933290752</v>
      </c>
      <c r="Q11" s="32">
        <v>50000</v>
      </c>
      <c r="R11" s="32">
        <v>0</v>
      </c>
      <c r="S11" s="33">
        <v>48657.78331095651</v>
      </c>
      <c r="T11" s="33">
        <v>45218.97957561564</v>
      </c>
      <c r="U11" s="34">
        <v>4781.020424384362</v>
      </c>
      <c r="V11" s="35">
        <v>4.277263278057483</v>
      </c>
      <c r="W11" s="35">
        <v>0.0040697081618054085</v>
      </c>
      <c r="X11" s="36">
        <v>0.01546489101486055</v>
      </c>
      <c r="Y11" s="40">
        <v>10.83986139951809</v>
      </c>
      <c r="Z11" s="40" t="e">
        <v>#DIV/0!</v>
      </c>
      <c r="AA11" s="40">
        <v>0.5470819963077354</v>
      </c>
      <c r="AB11" s="40" t="e">
        <v>#DIV/0!</v>
      </c>
      <c r="AC11" s="40">
        <v>125.26033123439235</v>
      </c>
      <c r="AD11" s="40" t="e">
        <v>#DIV/0!</v>
      </c>
      <c r="AE11" s="41">
        <v>6.33168800980115</v>
      </c>
      <c r="AF11" s="42">
        <v>0.017539301966208173</v>
      </c>
      <c r="AG11" s="33"/>
    </row>
    <row r="12" spans="1:33" ht="12.75">
      <c r="A12" s="28" t="s">
        <v>64</v>
      </c>
      <c r="B12" s="144" t="s">
        <v>134</v>
      </c>
      <c r="C12" s="145"/>
      <c r="D12" s="29">
        <v>1595</v>
      </c>
      <c r="E12" s="30"/>
      <c r="F12" s="30" t="s">
        <v>64</v>
      </c>
      <c r="G12" s="31">
        <v>0</v>
      </c>
      <c r="H12" s="32">
        <v>150000</v>
      </c>
      <c r="I12" s="33">
        <v>155900</v>
      </c>
      <c r="J12" s="34">
        <v>-5900</v>
      </c>
      <c r="K12" s="35">
        <v>81.8475</v>
      </c>
      <c r="L12" s="35">
        <v>0.015590000000000001</v>
      </c>
      <c r="M12" s="36">
        <v>0.1559</v>
      </c>
      <c r="N12" s="37">
        <v>950</v>
      </c>
      <c r="O12" s="38">
        <v>1069.1120975763943</v>
      </c>
      <c r="P12" s="39">
        <v>-119.11209757639426</v>
      </c>
      <c r="Q12" s="32">
        <v>0</v>
      </c>
      <c r="R12" s="32">
        <v>0</v>
      </c>
      <c r="S12" s="33">
        <v>0</v>
      </c>
      <c r="T12" s="33">
        <v>0</v>
      </c>
      <c r="U12" s="34" t="s">
        <v>64</v>
      </c>
      <c r="V12" s="35">
        <v>0</v>
      </c>
      <c r="W12" s="35">
        <v>0</v>
      </c>
      <c r="X12" s="36">
        <v>0</v>
      </c>
      <c r="Y12" s="40">
        <v>97.74294670846395</v>
      </c>
      <c r="Z12" s="40" t="e">
        <v>#DIV/0!</v>
      </c>
      <c r="AA12" s="40">
        <v>0.6702897163488365</v>
      </c>
      <c r="AB12" s="40" t="e">
        <v>#DIV/0!</v>
      </c>
      <c r="AC12" s="40">
        <v>0</v>
      </c>
      <c r="AD12" s="40" t="e">
        <v>#DIV/0!</v>
      </c>
      <c r="AE12" s="41">
        <v>81.8475</v>
      </c>
      <c r="AF12" s="42">
        <v>0.051315047021943574</v>
      </c>
      <c r="AG12" s="33"/>
    </row>
    <row r="13" spans="1:33" ht="12.75">
      <c r="A13" s="28" t="s">
        <v>64</v>
      </c>
      <c r="B13" s="144" t="s">
        <v>135</v>
      </c>
      <c r="C13" s="145"/>
      <c r="D13" s="29">
        <v>240</v>
      </c>
      <c r="E13" s="30">
        <v>240</v>
      </c>
      <c r="F13" s="30" t="s">
        <v>64</v>
      </c>
      <c r="G13" s="31">
        <v>0</v>
      </c>
      <c r="H13" s="32">
        <v>9100</v>
      </c>
      <c r="I13" s="33">
        <v>9017.267228936122</v>
      </c>
      <c r="J13" s="34">
        <v>82.73277106387832</v>
      </c>
      <c r="K13" s="35">
        <v>4.734065295191464</v>
      </c>
      <c r="L13" s="35">
        <v>0.0009017267228936122</v>
      </c>
      <c r="M13" s="36">
        <v>0.009017267228936122</v>
      </c>
      <c r="N13" s="37">
        <v>190</v>
      </c>
      <c r="O13" s="38">
        <v>191.73328050264624</v>
      </c>
      <c r="P13" s="39">
        <v>-1.7332805026462381</v>
      </c>
      <c r="Q13" s="32">
        <v>39561</v>
      </c>
      <c r="R13" s="32">
        <v>0</v>
      </c>
      <c r="S13" s="33">
        <v>43627.22661409996</v>
      </c>
      <c r="T13" s="33">
        <v>39560.65683638525</v>
      </c>
      <c r="U13" s="34">
        <v>0.34316361475066515</v>
      </c>
      <c r="V13" s="35">
        <v>3.74204253015368</v>
      </c>
      <c r="W13" s="35">
        <v>0.003560459115274673</v>
      </c>
      <c r="X13" s="36">
        <v>0.013529744638043755</v>
      </c>
      <c r="Y13" s="40">
        <v>37.57194678723384</v>
      </c>
      <c r="Z13" s="40" t="e">
        <v>#DIV/0!</v>
      </c>
      <c r="AA13" s="40">
        <v>0.798888668761026</v>
      </c>
      <c r="AB13" s="40" t="e">
        <v>#DIV/0!</v>
      </c>
      <c r="AC13" s="40">
        <v>164.8360701516052</v>
      </c>
      <c r="AD13" s="40" t="e">
        <v>#DIV/0!</v>
      </c>
      <c r="AE13" s="41">
        <v>8.476107825345144</v>
      </c>
      <c r="AF13" s="42">
        <v>0.0353171159389381</v>
      </c>
      <c r="AG13" s="33"/>
    </row>
    <row r="14" spans="1:33" ht="12.75">
      <c r="A14" s="28" t="s">
        <v>64</v>
      </c>
      <c r="B14" s="144" t="s">
        <v>136</v>
      </c>
      <c r="C14" s="145"/>
      <c r="D14" s="29">
        <v>505</v>
      </c>
      <c r="E14" s="30">
        <v>505</v>
      </c>
      <c r="F14" s="30" t="s">
        <v>64</v>
      </c>
      <c r="G14" s="31">
        <v>80</v>
      </c>
      <c r="H14" s="32">
        <v>21000</v>
      </c>
      <c r="I14" s="33">
        <v>25038</v>
      </c>
      <c r="J14" s="34">
        <v>-4038</v>
      </c>
      <c r="K14" s="35">
        <v>13.144950000000001</v>
      </c>
      <c r="L14" s="35">
        <v>0.0025038</v>
      </c>
      <c r="M14" s="36">
        <v>0.025038</v>
      </c>
      <c r="N14" s="37">
        <v>330</v>
      </c>
      <c r="O14" s="38">
        <v>472</v>
      </c>
      <c r="P14" s="39">
        <v>-142</v>
      </c>
      <c r="Q14" s="32">
        <v>39000</v>
      </c>
      <c r="R14" s="32">
        <v>48450</v>
      </c>
      <c r="S14" s="33">
        <v>44754.529705058754</v>
      </c>
      <c r="T14" s="33">
        <v>41423.84084044065</v>
      </c>
      <c r="U14" s="34">
        <v>-2423.840840440651</v>
      </c>
      <c r="V14" s="35">
        <v>3.918281105097281</v>
      </c>
      <c r="W14" s="35">
        <v>0.0037281456756396592</v>
      </c>
      <c r="X14" s="36">
        <v>0.014166953567430704</v>
      </c>
      <c r="Y14" s="40">
        <v>49.58019801980198</v>
      </c>
      <c r="Z14" s="40">
        <v>312.975</v>
      </c>
      <c r="AA14" s="40">
        <v>0.9346534653465347</v>
      </c>
      <c r="AB14" s="40">
        <v>5.9</v>
      </c>
      <c r="AC14" s="40">
        <v>82.02740760483297</v>
      </c>
      <c r="AD14" s="40">
        <v>517.7980105055082</v>
      </c>
      <c r="AE14" s="41">
        <v>17.063231105097284</v>
      </c>
      <c r="AF14" s="42">
        <v>0.0337885764457372</v>
      </c>
      <c r="AG14" s="33"/>
    </row>
    <row r="15" spans="1:33" ht="12.75">
      <c r="A15" s="28" t="s">
        <v>64</v>
      </c>
      <c r="B15" s="144" t="s">
        <v>107</v>
      </c>
      <c r="C15" s="145"/>
      <c r="D15" s="29">
        <v>601</v>
      </c>
      <c r="E15" s="30">
        <v>558</v>
      </c>
      <c r="F15" s="30" t="s">
        <v>64</v>
      </c>
      <c r="G15" s="31">
        <v>0</v>
      </c>
      <c r="H15" s="32">
        <v>21500</v>
      </c>
      <c r="I15" s="33">
        <v>21982.979790775593</v>
      </c>
      <c r="J15" s="34">
        <v>-482.97979077559285</v>
      </c>
      <c r="K15" s="35">
        <v>11.541064390157187</v>
      </c>
      <c r="L15" s="35">
        <v>0.0021982979790775596</v>
      </c>
      <c r="M15" s="36">
        <v>0.021982979790775594</v>
      </c>
      <c r="N15" s="37">
        <v>600</v>
      </c>
      <c r="O15" s="38">
        <v>549.1590006634772</v>
      </c>
      <c r="P15" s="39">
        <v>50.84099933652283</v>
      </c>
      <c r="Q15" s="32">
        <v>92000</v>
      </c>
      <c r="R15" s="32">
        <v>0</v>
      </c>
      <c r="S15" s="33">
        <v>106651.27581172304</v>
      </c>
      <c r="T15" s="33">
        <v>93918.97254756058</v>
      </c>
      <c r="U15" s="34">
        <v>-1918.972547560581</v>
      </c>
      <c r="V15" s="35">
        <v>8.883795613273755</v>
      </c>
      <c r="W15" s="35">
        <v>0.008452707529280455</v>
      </c>
      <c r="X15" s="36">
        <v>0.03212028861126572</v>
      </c>
      <c r="Y15" s="40">
        <v>36.57733742225556</v>
      </c>
      <c r="Z15" s="40" t="e">
        <v>#DIV/0!</v>
      </c>
      <c r="AA15" s="40">
        <v>0.913742097609779</v>
      </c>
      <c r="AB15" s="40" t="e">
        <v>#DIV/0!</v>
      </c>
      <c r="AC15" s="40">
        <v>168.3135708737645</v>
      </c>
      <c r="AD15" s="40" t="e">
        <v>#DIV/0!</v>
      </c>
      <c r="AE15" s="41">
        <v>20.424860003430943</v>
      </c>
      <c r="AF15" s="42">
        <v>0.033984792019019876</v>
      </c>
      <c r="AG15" s="33"/>
    </row>
    <row r="16" spans="1:33" ht="12.75">
      <c r="A16" s="28" t="s">
        <v>64</v>
      </c>
      <c r="B16" s="144" t="s">
        <v>137</v>
      </c>
      <c r="C16" s="145"/>
      <c r="D16" s="29">
        <v>1800</v>
      </c>
      <c r="E16" s="30">
        <v>1800</v>
      </c>
      <c r="F16" s="30" t="s">
        <v>64</v>
      </c>
      <c r="G16" s="31">
        <v>0</v>
      </c>
      <c r="H16" s="32">
        <v>64741</v>
      </c>
      <c r="I16" s="33">
        <v>65061.26058389065</v>
      </c>
      <c r="J16" s="34">
        <v>-320.2605838906529</v>
      </c>
      <c r="K16" s="35">
        <v>34.1571618065426</v>
      </c>
      <c r="L16" s="35">
        <v>0.006506126058389065</v>
      </c>
      <c r="M16" s="36">
        <v>0.06506126058389065</v>
      </c>
      <c r="N16" s="37">
        <v>1092</v>
      </c>
      <c r="O16" s="38">
        <v>1346.1996935970978</v>
      </c>
      <c r="P16" s="39">
        <v>-254.19969359709785</v>
      </c>
      <c r="Q16" s="32">
        <v>190000</v>
      </c>
      <c r="R16" s="32">
        <v>0</v>
      </c>
      <c r="S16" s="33">
        <v>204731.5445383257</v>
      </c>
      <c r="T16" s="33">
        <v>191475.23048290444</v>
      </c>
      <c r="U16" s="34">
        <v>-1475.2304829044442</v>
      </c>
      <c r="V16" s="35">
        <v>19.21711291644215</v>
      </c>
      <c r="W16" s="35">
        <v>0.017168277956280707</v>
      </c>
      <c r="X16" s="36">
        <v>0.06443974567282613</v>
      </c>
      <c r="Y16" s="40">
        <v>36.14514476882814</v>
      </c>
      <c r="Z16" s="40" t="e">
        <v>#DIV/0!</v>
      </c>
      <c r="AA16" s="40">
        <v>0.7478887186650544</v>
      </c>
      <c r="AB16" s="40" t="e">
        <v>#DIV/0!</v>
      </c>
      <c r="AC16" s="40">
        <v>106.37512804605802</v>
      </c>
      <c r="AD16" s="40" t="e">
        <v>#DIV/0!</v>
      </c>
      <c r="AE16" s="41">
        <v>53.37427472298475</v>
      </c>
      <c r="AF16" s="42">
        <v>0.029652374846102638</v>
      </c>
      <c r="AG16" s="33"/>
    </row>
    <row r="17" spans="1:33" ht="12.75">
      <c r="A17" s="28" t="s">
        <v>64</v>
      </c>
      <c r="B17" s="144" t="s">
        <v>138</v>
      </c>
      <c r="C17" s="145"/>
      <c r="D17" s="29">
        <v>866</v>
      </c>
      <c r="E17" s="30">
        <v>866</v>
      </c>
      <c r="F17" s="30" t="s">
        <v>64</v>
      </c>
      <c r="G17" s="31">
        <v>0</v>
      </c>
      <c r="H17" s="32">
        <v>20500</v>
      </c>
      <c r="I17" s="33">
        <v>27459.76775956284</v>
      </c>
      <c r="J17" s="34">
        <v>-6959.767759562841</v>
      </c>
      <c r="K17" s="35">
        <v>14.416378073770495</v>
      </c>
      <c r="L17" s="35">
        <v>0.0027459767759562843</v>
      </c>
      <c r="M17" s="36">
        <v>0.027459767759562843</v>
      </c>
      <c r="N17" s="37">
        <v>590</v>
      </c>
      <c r="O17" s="38">
        <v>646.2295081967213</v>
      </c>
      <c r="P17" s="39">
        <v>-56.229508196721326</v>
      </c>
      <c r="Q17" s="32">
        <v>111000</v>
      </c>
      <c r="R17" s="32">
        <v>0</v>
      </c>
      <c r="S17" s="33">
        <v>160246.25773247716</v>
      </c>
      <c r="T17" s="33">
        <v>123086.77595628415</v>
      </c>
      <c r="U17" s="34">
        <v>-12086.775956284153</v>
      </c>
      <c r="V17" s="35">
        <v>11.642778137704918</v>
      </c>
      <c r="W17" s="35">
        <v>0.011077809836065574</v>
      </c>
      <c r="X17" s="36">
        <v>0.04209567737704918</v>
      </c>
      <c r="Y17" s="40">
        <v>31.708738752382033</v>
      </c>
      <c r="Z17" s="40" t="e">
        <v>#DIV/0!</v>
      </c>
      <c r="AA17" s="40">
        <v>0.7462234505735812</v>
      </c>
      <c r="AB17" s="40" t="e">
        <v>#DIV/0!</v>
      </c>
      <c r="AC17" s="40">
        <v>142.13253574628655</v>
      </c>
      <c r="AD17" s="40" t="e">
        <v>#DIV/0!</v>
      </c>
      <c r="AE17" s="41">
        <v>26.05915621147541</v>
      </c>
      <c r="AF17" s="42">
        <v>0.030091404401241813</v>
      </c>
      <c r="AG17" s="33"/>
    </row>
    <row r="18" spans="1:33" ht="12.75">
      <c r="A18" s="28" t="s">
        <v>64</v>
      </c>
      <c r="B18" s="144" t="s">
        <v>139</v>
      </c>
      <c r="C18" s="145"/>
      <c r="D18" s="29">
        <v>2045</v>
      </c>
      <c r="E18" s="30">
        <v>2045</v>
      </c>
      <c r="F18" s="30" t="s">
        <v>64</v>
      </c>
      <c r="G18" s="31">
        <v>0</v>
      </c>
      <c r="H18" s="32">
        <v>80000</v>
      </c>
      <c r="I18" s="33">
        <v>84540.90148282005</v>
      </c>
      <c r="J18" s="34">
        <v>-4540.901482820045</v>
      </c>
      <c r="K18" s="35">
        <v>44.38397327848053</v>
      </c>
      <c r="L18" s="35">
        <v>0.008454090148282006</v>
      </c>
      <c r="M18" s="36">
        <v>0.08454090148282006</v>
      </c>
      <c r="N18" s="37">
        <v>1200</v>
      </c>
      <c r="O18" s="38">
        <v>1467.8708283671037</v>
      </c>
      <c r="P18" s="39">
        <v>-267.87082836710374</v>
      </c>
      <c r="Q18" s="32">
        <v>228000</v>
      </c>
      <c r="R18" s="32">
        <v>0</v>
      </c>
      <c r="S18" s="33">
        <v>240318.9602305585</v>
      </c>
      <c r="T18" s="33">
        <v>221489.11811776692</v>
      </c>
      <c r="U18" s="34">
        <v>6510.8818822330795</v>
      </c>
      <c r="V18" s="35">
        <v>20.95065568275957</v>
      </c>
      <c r="W18" s="35">
        <v>0.019934020630599025</v>
      </c>
      <c r="X18" s="36">
        <v>0.07574927839627629</v>
      </c>
      <c r="Y18" s="40">
        <v>41.34029412362838</v>
      </c>
      <c r="Z18" s="40" t="e">
        <v>#DIV/0!</v>
      </c>
      <c r="AA18" s="40">
        <v>0.717785246145283</v>
      </c>
      <c r="AB18" s="40" t="e">
        <v>#DIV/0!</v>
      </c>
      <c r="AC18" s="40">
        <v>108.30763722140192</v>
      </c>
      <c r="AD18" s="40" t="e">
        <v>#DIV/0!</v>
      </c>
      <c r="AE18" s="41">
        <v>65.3346289612401</v>
      </c>
      <c r="AF18" s="42">
        <v>0.03194847381967731</v>
      </c>
      <c r="AG18" s="33"/>
    </row>
    <row r="19" spans="1:33" ht="12.75">
      <c r="A19" s="28" t="s">
        <v>64</v>
      </c>
      <c r="B19" s="144" t="s">
        <v>140</v>
      </c>
      <c r="C19" s="145"/>
      <c r="D19" s="29">
        <v>1023</v>
      </c>
      <c r="E19" s="30">
        <v>1023</v>
      </c>
      <c r="F19" s="30" t="s">
        <v>64</v>
      </c>
      <c r="G19" s="31">
        <v>0</v>
      </c>
      <c r="H19" s="32">
        <v>38000</v>
      </c>
      <c r="I19" s="33">
        <v>33221.55948981534</v>
      </c>
      <c r="J19" s="34">
        <v>4778.440510184657</v>
      </c>
      <c r="K19" s="35">
        <v>17.441318732153057</v>
      </c>
      <c r="L19" s="35">
        <v>0.0033221559489815347</v>
      </c>
      <c r="M19" s="36">
        <v>0.033221559489815346</v>
      </c>
      <c r="N19" s="37">
        <v>600</v>
      </c>
      <c r="O19" s="38">
        <v>1093.9405279832354</v>
      </c>
      <c r="P19" s="39">
        <v>-493.94052798323537</v>
      </c>
      <c r="Q19" s="32">
        <v>95000</v>
      </c>
      <c r="R19" s="32">
        <v>0</v>
      </c>
      <c r="S19" s="33">
        <v>109026.7300240294</v>
      </c>
      <c r="T19" s="33">
        <v>95072.82714639255</v>
      </c>
      <c r="U19" s="34">
        <v>-72.82714639254846</v>
      </c>
      <c r="V19" s="35">
        <v>8.99293871977727</v>
      </c>
      <c r="W19" s="35">
        <v>0.00855655444317533</v>
      </c>
      <c r="X19" s="36">
        <v>0.032514906884066254</v>
      </c>
      <c r="Y19" s="40">
        <v>32.47464270754188</v>
      </c>
      <c r="Z19" s="40" t="e">
        <v>#DIV/0!</v>
      </c>
      <c r="AA19" s="40">
        <v>1.0693455796512565</v>
      </c>
      <c r="AB19" s="40" t="e">
        <v>#DIV/0!</v>
      </c>
      <c r="AC19" s="40">
        <v>92.93531490360952</v>
      </c>
      <c r="AD19" s="40" t="e">
        <v>#DIV/0!</v>
      </c>
      <c r="AE19" s="41">
        <v>26.43425745193033</v>
      </c>
      <c r="AF19" s="42">
        <v>0.025839938858191913</v>
      </c>
      <c r="AG19" s="33"/>
    </row>
    <row r="20" spans="1:33" ht="12.75">
      <c r="A20" s="28" t="s">
        <v>64</v>
      </c>
      <c r="B20" s="144" t="s">
        <v>141</v>
      </c>
      <c r="C20" s="145"/>
      <c r="D20" s="29">
        <v>346</v>
      </c>
      <c r="E20" s="30">
        <v>346</v>
      </c>
      <c r="F20" s="30">
        <v>45</v>
      </c>
      <c r="G20" s="31">
        <v>0</v>
      </c>
      <c r="H20" s="32">
        <v>8621.04</v>
      </c>
      <c r="I20" s="33">
        <v>6774</v>
      </c>
      <c r="J20" s="34">
        <v>1847.04</v>
      </c>
      <c r="K20" s="35">
        <v>3.5563500000000006</v>
      </c>
      <c r="L20" s="35">
        <v>0.0006774</v>
      </c>
      <c r="M20" s="36">
        <v>0.006774</v>
      </c>
      <c r="N20" s="37">
        <v>216</v>
      </c>
      <c r="O20" s="38">
        <v>194.1746062609372</v>
      </c>
      <c r="P20" s="39">
        <v>21.825393739062804</v>
      </c>
      <c r="Q20" s="32">
        <v>42000</v>
      </c>
      <c r="R20" s="32">
        <v>50600</v>
      </c>
      <c r="S20" s="33">
        <v>56159.91454891097</v>
      </c>
      <c r="T20" s="33">
        <v>43137</v>
      </c>
      <c r="U20" s="34">
        <v>-1137</v>
      </c>
      <c r="V20" s="35">
        <v>4.080328829999999</v>
      </c>
      <c r="W20" s="35">
        <v>0.0038823300000000007</v>
      </c>
      <c r="X20" s="36">
        <v>0.014752854000000001</v>
      </c>
      <c r="Y20" s="40">
        <v>19.578034682080926</v>
      </c>
      <c r="Z20" s="40" t="e">
        <v>#DIV/0!</v>
      </c>
      <c r="AA20" s="40">
        <v>0.561198283991148</v>
      </c>
      <c r="AB20" s="40" t="e">
        <v>#DIV/0!</v>
      </c>
      <c r="AC20" s="40">
        <v>124.67341040462428</v>
      </c>
      <c r="AD20" s="40" t="e">
        <v>#DIV/0!</v>
      </c>
      <c r="AE20" s="41">
        <v>7.636678829999999</v>
      </c>
      <c r="AF20" s="42">
        <v>0.022071326098265894</v>
      </c>
      <c r="AG20" s="33"/>
    </row>
    <row r="21" spans="1:33" ht="12.75">
      <c r="A21" s="28" t="s">
        <v>64</v>
      </c>
      <c r="B21" s="144" t="s">
        <v>108</v>
      </c>
      <c r="C21" s="145"/>
      <c r="D21" s="29">
        <v>294</v>
      </c>
      <c r="E21" s="30">
        <v>294</v>
      </c>
      <c r="F21" s="30">
        <v>90</v>
      </c>
      <c r="G21" s="31">
        <v>60</v>
      </c>
      <c r="H21" s="32">
        <v>6150</v>
      </c>
      <c r="I21" s="33">
        <v>6701.722487146337</v>
      </c>
      <c r="J21" s="34">
        <v>-551.7224871463368</v>
      </c>
      <c r="K21" s="35">
        <v>3.518404305751827</v>
      </c>
      <c r="L21" s="35">
        <v>0.0006701722487146337</v>
      </c>
      <c r="M21" s="36">
        <v>0.0067017224871463365</v>
      </c>
      <c r="N21" s="37">
        <v>170</v>
      </c>
      <c r="O21" s="38">
        <v>214.76477696262663</v>
      </c>
      <c r="P21" s="39">
        <v>-44.76477696262663</v>
      </c>
      <c r="Q21" s="32">
        <v>32000</v>
      </c>
      <c r="R21" s="32">
        <v>36090</v>
      </c>
      <c r="S21" s="33">
        <v>38364.85244535059</v>
      </c>
      <c r="T21" s="33">
        <v>34511.60672900568</v>
      </c>
      <c r="U21" s="34">
        <v>-2511.6067290056817</v>
      </c>
      <c r="V21" s="35">
        <v>3.264452880496647</v>
      </c>
      <c r="W21" s="35">
        <v>0.003106044605610512</v>
      </c>
      <c r="X21" s="36">
        <v>0.011802969501319944</v>
      </c>
      <c r="Y21" s="40">
        <v>22.794974446075976</v>
      </c>
      <c r="Z21" s="40">
        <v>111.69537478577227</v>
      </c>
      <c r="AA21" s="40">
        <v>0.7304924386483899</v>
      </c>
      <c r="AB21" s="40">
        <v>3.5794129493771103</v>
      </c>
      <c r="AC21" s="40">
        <v>117.38641744559756</v>
      </c>
      <c r="AD21" s="40">
        <v>575.193445483428</v>
      </c>
      <c r="AE21" s="41">
        <v>6.782857186248474</v>
      </c>
      <c r="AF21" s="42">
        <v>0.02307094281036896</v>
      </c>
      <c r="AG21" s="33"/>
    </row>
    <row r="22" spans="1:33" ht="12.75">
      <c r="A22" s="28" t="s">
        <v>64</v>
      </c>
      <c r="B22" s="144" t="s">
        <v>142</v>
      </c>
      <c r="C22" s="145"/>
      <c r="D22" s="29">
        <v>461</v>
      </c>
      <c r="E22" s="30">
        <v>461</v>
      </c>
      <c r="F22" s="30" t="s">
        <v>64</v>
      </c>
      <c r="G22" s="31">
        <v>0</v>
      </c>
      <c r="H22" s="32">
        <v>25000</v>
      </c>
      <c r="I22" s="33">
        <v>24589.09600257073</v>
      </c>
      <c r="J22" s="34">
        <v>410.9039974292682</v>
      </c>
      <c r="K22" s="35">
        <v>12.909275401349634</v>
      </c>
      <c r="L22" s="35">
        <v>0.0024589096002570732</v>
      </c>
      <c r="M22" s="36">
        <v>0.02458909600257073</v>
      </c>
      <c r="N22" s="37">
        <v>250</v>
      </c>
      <c r="O22" s="38">
        <v>374.924253031843</v>
      </c>
      <c r="P22" s="39">
        <v>-124.92425303184302</v>
      </c>
      <c r="Q22" s="32">
        <v>80000</v>
      </c>
      <c r="R22" s="32">
        <v>70510</v>
      </c>
      <c r="S22" s="33">
        <v>86647.84718651063</v>
      </c>
      <c r="T22" s="33">
        <v>81073.96127279486</v>
      </c>
      <c r="U22" s="34">
        <v>-1073.9612727948552</v>
      </c>
      <c r="V22" s="35">
        <v>7.668785996793665</v>
      </c>
      <c r="W22" s="35">
        <v>0.007296656514551539</v>
      </c>
      <c r="X22" s="36">
        <v>0.027727294755295843</v>
      </c>
      <c r="Y22" s="40">
        <v>53.33860304245278</v>
      </c>
      <c r="Z22" s="40" t="e">
        <v>#DIV/0!</v>
      </c>
      <c r="AA22" s="40">
        <v>0.8132847137350174</v>
      </c>
      <c r="AB22" s="40" t="e">
        <v>#DIV/0!</v>
      </c>
      <c r="AC22" s="40">
        <v>175.8654257544357</v>
      </c>
      <c r="AD22" s="40" t="e">
        <v>#DIV/0!</v>
      </c>
      <c r="AE22" s="41">
        <v>20.578061398143298</v>
      </c>
      <c r="AF22" s="42">
        <v>0.044637877219399776</v>
      </c>
      <c r="AG22" s="33"/>
    </row>
    <row r="23" spans="1:33" ht="12.75">
      <c r="A23" s="28" t="s">
        <v>64</v>
      </c>
      <c r="B23" s="144" t="s">
        <v>143</v>
      </c>
      <c r="C23" s="145"/>
      <c r="D23" s="29">
        <v>1270</v>
      </c>
      <c r="E23" s="30">
        <v>1270</v>
      </c>
      <c r="F23" s="30" t="s">
        <v>64</v>
      </c>
      <c r="G23" s="31">
        <v>0</v>
      </c>
      <c r="H23" s="32">
        <v>35400</v>
      </c>
      <c r="I23" s="33">
        <v>29284.269326921378</v>
      </c>
      <c r="J23" s="34">
        <v>6115.730673078622</v>
      </c>
      <c r="K23" s="35">
        <v>15.374241396633725</v>
      </c>
      <c r="L23" s="35">
        <v>0.0029284269326921375</v>
      </c>
      <c r="M23" s="36">
        <v>0.02928426932692138</v>
      </c>
      <c r="N23" s="37">
        <v>300</v>
      </c>
      <c r="O23" s="38">
        <v>315.96227789466235</v>
      </c>
      <c r="P23" s="39">
        <v>-15.96227789466235</v>
      </c>
      <c r="Q23" s="32">
        <v>82450</v>
      </c>
      <c r="R23" s="32">
        <v>0</v>
      </c>
      <c r="S23" s="33">
        <v>86355.9367454923</v>
      </c>
      <c r="T23" s="33">
        <v>80846.67392196038</v>
      </c>
      <c r="U23" s="34">
        <v>1603.326078039623</v>
      </c>
      <c r="V23" s="35">
        <v>7.647286886278231</v>
      </c>
      <c r="W23" s="35">
        <v>0.007276200652976435</v>
      </c>
      <c r="X23" s="36">
        <v>0.02764956248131045</v>
      </c>
      <c r="Y23" s="40">
        <v>23.058479784977465</v>
      </c>
      <c r="Z23" s="40" t="e">
        <v>#DIV/0!</v>
      </c>
      <c r="AA23" s="40">
        <v>0.24878919519264753</v>
      </c>
      <c r="AB23" s="40" t="e">
        <v>#DIV/0!</v>
      </c>
      <c r="AC23" s="40">
        <v>63.658798363748325</v>
      </c>
      <c r="AD23" s="40" t="e">
        <v>#DIV/0!</v>
      </c>
      <c r="AE23" s="41">
        <v>23.021528282911955</v>
      </c>
      <c r="AF23" s="42">
        <v>0.01812718762434012</v>
      </c>
      <c r="AG23" s="33"/>
    </row>
    <row r="24" spans="1:33" ht="12.75">
      <c r="A24" s="28" t="s">
        <v>64</v>
      </c>
      <c r="B24" s="144" t="s">
        <v>144</v>
      </c>
      <c r="C24" s="145"/>
      <c r="D24" s="29">
        <v>649</v>
      </c>
      <c r="E24" s="30">
        <v>649</v>
      </c>
      <c r="F24" s="30">
        <v>243</v>
      </c>
      <c r="G24" s="31">
        <v>100</v>
      </c>
      <c r="H24" s="32">
        <v>10500</v>
      </c>
      <c r="I24" s="33">
        <v>10643.992709795664</v>
      </c>
      <c r="J24" s="34">
        <v>-143.99270979566427</v>
      </c>
      <c r="K24" s="35">
        <v>5.588096172642724</v>
      </c>
      <c r="L24" s="35">
        <v>0.0010643992709795664</v>
      </c>
      <c r="M24" s="36">
        <v>0.010643992709795665</v>
      </c>
      <c r="N24" s="37">
        <v>230</v>
      </c>
      <c r="O24" s="38">
        <v>234.00176682004889</v>
      </c>
      <c r="P24" s="39">
        <v>-4.001766820048886</v>
      </c>
      <c r="Q24" s="32">
        <v>62000</v>
      </c>
      <c r="R24" s="32">
        <v>76440</v>
      </c>
      <c r="S24" s="33">
        <v>67777.51918594916</v>
      </c>
      <c r="T24" s="33">
        <v>62375.931866453495</v>
      </c>
      <c r="U24" s="34">
        <v>-375.9318664534949</v>
      </c>
      <c r="V24" s="35">
        <v>5.900139395247835</v>
      </c>
      <c r="W24" s="35">
        <v>0.005613833867980815</v>
      </c>
      <c r="X24" s="36">
        <v>0.021332568698327094</v>
      </c>
      <c r="Y24" s="40">
        <v>16.400605099839236</v>
      </c>
      <c r="Z24" s="40">
        <v>106.43992709795664</v>
      </c>
      <c r="AA24" s="40">
        <v>0.36055742191070705</v>
      </c>
      <c r="AB24" s="40">
        <v>2.3400176682004887</v>
      </c>
      <c r="AC24" s="40">
        <v>96.11083492519799</v>
      </c>
      <c r="AD24" s="40">
        <v>623.7593186645349</v>
      </c>
      <c r="AE24" s="41">
        <v>11.488235567890559</v>
      </c>
      <c r="AF24" s="42">
        <v>0.017701441552990076</v>
      </c>
      <c r="AG24" s="33"/>
    </row>
    <row r="25" spans="1:33" ht="12.75">
      <c r="A25" s="28" t="s">
        <v>64</v>
      </c>
      <c r="B25" s="144" t="s">
        <v>109</v>
      </c>
      <c r="C25" s="145"/>
      <c r="D25" s="29">
        <v>441</v>
      </c>
      <c r="E25" s="30">
        <v>441</v>
      </c>
      <c r="F25" s="30" t="s">
        <v>64</v>
      </c>
      <c r="G25" s="31">
        <v>45</v>
      </c>
      <c r="H25" s="32">
        <v>13930</v>
      </c>
      <c r="I25" s="33">
        <v>15677.951208862261</v>
      </c>
      <c r="J25" s="34">
        <v>-1747.9512088622614</v>
      </c>
      <c r="K25" s="35">
        <v>8.230924384652688</v>
      </c>
      <c r="L25" s="35">
        <v>0.0015677951208862262</v>
      </c>
      <c r="M25" s="36">
        <v>0.01567795120886226</v>
      </c>
      <c r="N25" s="37">
        <v>370</v>
      </c>
      <c r="O25" s="38">
        <v>357.49805140315755</v>
      </c>
      <c r="P25" s="39">
        <v>12.501948596842453</v>
      </c>
      <c r="Q25" s="32">
        <v>62200</v>
      </c>
      <c r="R25" s="32">
        <v>47420</v>
      </c>
      <c r="S25" s="33">
        <v>62719.31950656518</v>
      </c>
      <c r="T25" s="33">
        <v>58965.96709553835</v>
      </c>
      <c r="U25" s="34">
        <v>3234.032904461652</v>
      </c>
      <c r="V25" s="35">
        <v>5.577590827566972</v>
      </c>
      <c r="W25" s="35">
        <v>0.005306937038598452</v>
      </c>
      <c r="X25" s="36">
        <v>0.020166360746674116</v>
      </c>
      <c r="Y25" s="40">
        <v>35.55090977066273</v>
      </c>
      <c r="Z25" s="40">
        <v>348.3989157524947</v>
      </c>
      <c r="AA25" s="40">
        <v>0.8106531777849377</v>
      </c>
      <c r="AB25" s="40">
        <v>7.94440114229239</v>
      </c>
      <c r="AC25" s="40">
        <v>133.7096759536017</v>
      </c>
      <c r="AD25" s="40">
        <v>1310.3548243452967</v>
      </c>
      <c r="AE25" s="41">
        <v>13.80851521221966</v>
      </c>
      <c r="AF25" s="42">
        <v>0.031311825878049114</v>
      </c>
      <c r="AG25" s="33"/>
    </row>
    <row r="26" spans="1:33" ht="12.75">
      <c r="A26" s="44" t="s">
        <v>64</v>
      </c>
      <c r="B26" s="144" t="s">
        <v>110</v>
      </c>
      <c r="C26" s="145"/>
      <c r="D26" s="45">
        <v>665</v>
      </c>
      <c r="E26" s="46">
        <v>665</v>
      </c>
      <c r="F26" s="46" t="s">
        <v>64</v>
      </c>
      <c r="G26" s="47">
        <v>70</v>
      </c>
      <c r="H26" s="48">
        <v>11000</v>
      </c>
      <c r="I26" s="49">
        <v>14227.863335478032</v>
      </c>
      <c r="J26" s="50">
        <v>-3227.8633354780322</v>
      </c>
      <c r="K26" s="51">
        <v>7.469628251125967</v>
      </c>
      <c r="L26" s="51">
        <v>0.0014227863335478032</v>
      </c>
      <c r="M26" s="52">
        <v>0.014227863335478033</v>
      </c>
      <c r="N26" s="53">
        <v>190</v>
      </c>
      <c r="O26" s="54">
        <v>338.41853125690875</v>
      </c>
      <c r="P26" s="55">
        <v>-148.41853125690875</v>
      </c>
      <c r="Q26" s="32">
        <v>80000</v>
      </c>
      <c r="R26" s="32">
        <v>0</v>
      </c>
      <c r="S26" s="33">
        <v>78538.13005486586</v>
      </c>
      <c r="T26" s="33">
        <v>65953.12825863797</v>
      </c>
      <c r="U26" s="50">
        <v>14046.871741362032</v>
      </c>
      <c r="V26" s="51">
        <v>6.238506401984565</v>
      </c>
      <c r="W26" s="51">
        <v>0.005935781543277418</v>
      </c>
      <c r="X26" s="52">
        <v>0.022555969864454187</v>
      </c>
      <c r="Y26" s="40">
        <v>21.39528321124516</v>
      </c>
      <c r="Z26" s="40">
        <v>203.25519050682902</v>
      </c>
      <c r="AA26" s="40">
        <v>0.5089000470028703</v>
      </c>
      <c r="AB26" s="40">
        <v>4.834550446527268</v>
      </c>
      <c r="AC26" s="40">
        <v>99.17763647915484</v>
      </c>
      <c r="AD26" s="40">
        <v>942.187546551971</v>
      </c>
      <c r="AE26" s="41">
        <v>13.708134653110532</v>
      </c>
      <c r="AF26" s="42">
        <v>0.020613736320466966</v>
      </c>
      <c r="AG26" s="33"/>
    </row>
    <row r="27" spans="1:33" ht="12.75">
      <c r="A27" s="28" t="s">
        <v>64</v>
      </c>
      <c r="B27" s="144" t="s">
        <v>145</v>
      </c>
      <c r="C27" s="145"/>
      <c r="D27" s="29">
        <v>932</v>
      </c>
      <c r="E27" s="30">
        <v>915</v>
      </c>
      <c r="F27" s="30" t="s">
        <v>64</v>
      </c>
      <c r="G27" s="31">
        <v>0</v>
      </c>
      <c r="H27" s="32">
        <v>14200</v>
      </c>
      <c r="I27" s="33">
        <v>16259.55277798383</v>
      </c>
      <c r="J27" s="34">
        <v>-2059.5527779838303</v>
      </c>
      <c r="K27" s="35">
        <v>8.536265208441511</v>
      </c>
      <c r="L27" s="35">
        <v>0.001625955277798383</v>
      </c>
      <c r="M27" s="36">
        <v>0.01625955277798383</v>
      </c>
      <c r="N27" s="37">
        <v>245</v>
      </c>
      <c r="O27" s="38">
        <v>250.2713695818807</v>
      </c>
      <c r="P27" s="39">
        <v>-5.271369581880691</v>
      </c>
      <c r="Q27" s="32">
        <v>98000</v>
      </c>
      <c r="R27" s="32">
        <v>0</v>
      </c>
      <c r="S27" s="33">
        <v>102824.74406733285</v>
      </c>
      <c r="T27" s="33">
        <v>95496.28542949335</v>
      </c>
      <c r="U27" s="34">
        <v>2503.7145705066505</v>
      </c>
      <c r="V27" s="35">
        <v>9.032993638775777</v>
      </c>
      <c r="W27" s="35">
        <v>0.008594665688654404</v>
      </c>
      <c r="X27" s="36">
        <v>0.032659729616886735</v>
      </c>
      <c r="Y27" s="40">
        <v>17.445872079381793</v>
      </c>
      <c r="Z27" s="40" t="e">
        <v>#DIV/0!</v>
      </c>
      <c r="AA27" s="40">
        <v>0.2685315124269106</v>
      </c>
      <c r="AB27" s="40" t="e">
        <v>#DIV/0!</v>
      </c>
      <c r="AC27" s="40">
        <v>104.36752505955558</v>
      </c>
      <c r="AD27" s="40" t="e">
        <v>#DIV/0!</v>
      </c>
      <c r="AE27" s="41">
        <v>17.569258847217288</v>
      </c>
      <c r="AF27" s="42">
        <v>0.018851136102164472</v>
      </c>
      <c r="AG27" s="33"/>
    </row>
    <row r="28" spans="1:33" ht="12.75">
      <c r="A28" s="28" t="s">
        <v>64</v>
      </c>
      <c r="B28" s="144" t="s">
        <v>146</v>
      </c>
      <c r="C28" s="145"/>
      <c r="D28" s="29">
        <v>459</v>
      </c>
      <c r="E28" s="30">
        <v>459</v>
      </c>
      <c r="F28" s="30" t="s">
        <v>64</v>
      </c>
      <c r="G28" s="31">
        <v>0</v>
      </c>
      <c r="H28" s="32">
        <v>14000</v>
      </c>
      <c r="I28" s="33">
        <v>13522.7879445823</v>
      </c>
      <c r="J28" s="34">
        <v>477.21205541769996</v>
      </c>
      <c r="K28" s="35">
        <v>7.099463670905708</v>
      </c>
      <c r="L28" s="35">
        <v>0.00135227879445823</v>
      </c>
      <c r="M28" s="36">
        <v>0.0135227879445823</v>
      </c>
      <c r="N28" s="37">
        <v>167</v>
      </c>
      <c r="O28" s="38">
        <v>285.1428384339675</v>
      </c>
      <c r="P28" s="39">
        <v>-118.14283843396748</v>
      </c>
      <c r="Q28" s="32">
        <v>47000</v>
      </c>
      <c r="R28" s="32">
        <v>0</v>
      </c>
      <c r="S28" s="33">
        <v>54253.82863863095</v>
      </c>
      <c r="T28" s="33">
        <v>50119.55425282603</v>
      </c>
      <c r="U28" s="34">
        <v>-3119.5542528260266</v>
      </c>
      <c r="V28" s="35">
        <v>4.740808636774814</v>
      </c>
      <c r="W28" s="35">
        <v>0.004510759882754342</v>
      </c>
      <c r="X28" s="36">
        <v>0.0171408875544665</v>
      </c>
      <c r="Y28" s="40">
        <v>29.461411643970152</v>
      </c>
      <c r="Z28" s="40" t="e">
        <v>#DIV/0!</v>
      </c>
      <c r="AA28" s="40">
        <v>0.6212262275249836</v>
      </c>
      <c r="AB28" s="40" t="e">
        <v>#DIV/0!</v>
      </c>
      <c r="AC28" s="40">
        <v>109.1929286553944</v>
      </c>
      <c r="AD28" s="40" t="e">
        <v>#DIV/0!</v>
      </c>
      <c r="AE28" s="41">
        <v>11.840272307680522</v>
      </c>
      <c r="AF28" s="42">
        <v>0.025795800234598085</v>
      </c>
      <c r="AG28" s="33"/>
    </row>
    <row r="29" spans="1:33" ht="12.75">
      <c r="A29" s="28" t="s">
        <v>64</v>
      </c>
      <c r="B29" s="144" t="s">
        <v>147</v>
      </c>
      <c r="C29" s="145"/>
      <c r="D29" s="29">
        <v>498</v>
      </c>
      <c r="E29" s="30">
        <v>458</v>
      </c>
      <c r="F29" s="30">
        <v>40</v>
      </c>
      <c r="G29" s="31">
        <v>0</v>
      </c>
      <c r="H29" s="32">
        <v>11913</v>
      </c>
      <c r="I29" s="33">
        <v>9447.65856895789</v>
      </c>
      <c r="J29" s="34">
        <v>2465.3414310421103</v>
      </c>
      <c r="K29" s="35">
        <v>4.960020748702892</v>
      </c>
      <c r="L29" s="35">
        <v>0.000944765856895789</v>
      </c>
      <c r="M29" s="36">
        <v>0.009447658568957889</v>
      </c>
      <c r="N29" s="37">
        <v>234</v>
      </c>
      <c r="O29" s="38">
        <v>249.96941768773922</v>
      </c>
      <c r="P29" s="39">
        <v>-15.969417687739224</v>
      </c>
      <c r="Q29" s="32">
        <v>43813</v>
      </c>
      <c r="R29" s="32">
        <v>55750</v>
      </c>
      <c r="S29" s="33">
        <v>54112.18717707893</v>
      </c>
      <c r="T29" s="33">
        <v>46713.459437718695</v>
      </c>
      <c r="U29" s="34">
        <v>-2900.459437718695</v>
      </c>
      <c r="V29" s="35">
        <v>4.418626128213811</v>
      </c>
      <c r="W29" s="35">
        <v>0.004204211349394683</v>
      </c>
      <c r="X29" s="36">
        <v>0.015976003127699798</v>
      </c>
      <c r="Y29" s="40">
        <v>18.971201945698574</v>
      </c>
      <c r="Z29" s="40" t="e">
        <v>#DIV/0!</v>
      </c>
      <c r="AA29" s="40">
        <v>0.5019466218629302</v>
      </c>
      <c r="AB29" s="40" t="e">
        <v>#DIV/0!</v>
      </c>
      <c r="AC29" s="40">
        <v>101.99445292078317</v>
      </c>
      <c r="AD29" s="40" t="e">
        <v>#DIV/0!</v>
      </c>
      <c r="AE29" s="41">
        <v>9.378646876916703</v>
      </c>
      <c r="AF29" s="42">
        <v>0.018832624250836753</v>
      </c>
      <c r="AG29" s="33"/>
    </row>
    <row r="30" spans="1:33" ht="12.75">
      <c r="A30" s="28" t="s">
        <v>64</v>
      </c>
      <c r="B30" s="144" t="s">
        <v>148</v>
      </c>
      <c r="C30" s="145"/>
      <c r="D30" s="29">
        <v>576</v>
      </c>
      <c r="E30" s="30">
        <v>576</v>
      </c>
      <c r="F30" s="30" t="s">
        <v>64</v>
      </c>
      <c r="G30" s="31">
        <v>0</v>
      </c>
      <c r="H30" s="32">
        <v>7620</v>
      </c>
      <c r="I30" s="33">
        <v>6099</v>
      </c>
      <c r="J30" s="34">
        <v>1521</v>
      </c>
      <c r="K30" s="35">
        <v>3.201975</v>
      </c>
      <c r="L30" s="35">
        <v>0.0006099000000000001</v>
      </c>
      <c r="M30" s="36">
        <v>0.006099</v>
      </c>
      <c r="N30" s="37">
        <v>145</v>
      </c>
      <c r="O30" s="38">
        <v>175</v>
      </c>
      <c r="P30" s="39">
        <v>-30</v>
      </c>
      <c r="Q30" s="32">
        <v>50800</v>
      </c>
      <c r="R30" s="32">
        <v>0</v>
      </c>
      <c r="S30" s="33">
        <v>62564.65458105211</v>
      </c>
      <c r="T30" s="33">
        <v>47686</v>
      </c>
      <c r="U30" s="34">
        <v>3114</v>
      </c>
      <c r="V30" s="35">
        <v>4.51061874</v>
      </c>
      <c r="W30" s="35">
        <v>0.0042917400000000005</v>
      </c>
      <c r="X30" s="36">
        <v>0.016308612</v>
      </c>
      <c r="Y30" s="40">
        <v>10.588541666666666</v>
      </c>
      <c r="Z30" s="40" t="e">
        <v>#DIV/0!</v>
      </c>
      <c r="AA30" s="40">
        <v>0.3038194444444444</v>
      </c>
      <c r="AB30" s="40" t="e">
        <v>#DIV/0!</v>
      </c>
      <c r="AC30" s="40">
        <v>82.78819444444444</v>
      </c>
      <c r="AD30" s="40" t="e">
        <v>#DIV/0!</v>
      </c>
      <c r="AE30" s="41">
        <v>7.71259374</v>
      </c>
      <c r="AF30" s="42">
        <v>0.0133899196875</v>
      </c>
      <c r="AG30" s="33"/>
    </row>
    <row r="31" spans="1:33" ht="12.75">
      <c r="A31" s="28" t="s">
        <v>64</v>
      </c>
      <c r="B31" s="144" t="s">
        <v>111</v>
      </c>
      <c r="C31" s="145"/>
      <c r="D31" s="29">
        <v>392</v>
      </c>
      <c r="E31" s="30">
        <v>338</v>
      </c>
      <c r="F31" s="30" t="s">
        <v>64</v>
      </c>
      <c r="G31" s="31">
        <v>0</v>
      </c>
      <c r="H31" s="32">
        <v>14630</v>
      </c>
      <c r="I31" s="33">
        <v>12530.966517086641</v>
      </c>
      <c r="J31" s="34">
        <v>2099.033482913359</v>
      </c>
      <c r="K31" s="35">
        <v>6.5787574214704865</v>
      </c>
      <c r="L31" s="35">
        <v>0.0012530966517086642</v>
      </c>
      <c r="M31" s="36">
        <v>0.012530966517086642</v>
      </c>
      <c r="N31" s="37">
        <v>240</v>
      </c>
      <c r="O31" s="38">
        <v>268.49782878840176</v>
      </c>
      <c r="P31" s="39">
        <v>-28.497828788401762</v>
      </c>
      <c r="Q31" s="32">
        <v>41500</v>
      </c>
      <c r="R31" s="32">
        <v>48320</v>
      </c>
      <c r="S31" s="33">
        <v>53333.20771283994</v>
      </c>
      <c r="T31" s="33">
        <v>40411</v>
      </c>
      <c r="U31" s="34">
        <v>1089</v>
      </c>
      <c r="V31" s="35">
        <v>0</v>
      </c>
      <c r="W31" s="35">
        <v>0</v>
      </c>
      <c r="X31" s="36">
        <v>0</v>
      </c>
      <c r="Y31" s="40">
        <v>31.966751319098574</v>
      </c>
      <c r="Z31" s="40" t="e">
        <v>#DIV/0!</v>
      </c>
      <c r="AA31" s="40">
        <v>0.6849434407867392</v>
      </c>
      <c r="AB31" s="40" t="e">
        <v>#DIV/0!</v>
      </c>
      <c r="AC31" s="40">
        <v>119.55917159763314</v>
      </c>
      <c r="AD31" s="40" t="e">
        <v>#DIV/0!</v>
      </c>
      <c r="AE31" s="41">
        <v>6.5787574214704865</v>
      </c>
      <c r="AF31" s="42">
        <v>0.01678254444252675</v>
      </c>
      <c r="AG31" s="33"/>
    </row>
    <row r="32" spans="1:33" ht="12.75">
      <c r="A32" s="28" t="s">
        <v>64</v>
      </c>
      <c r="B32" s="144" t="s">
        <v>112</v>
      </c>
      <c r="C32" s="145"/>
      <c r="D32" s="29">
        <v>790</v>
      </c>
      <c r="E32" s="30">
        <v>790</v>
      </c>
      <c r="F32" s="30" t="s">
        <v>64</v>
      </c>
      <c r="G32" s="31">
        <v>70</v>
      </c>
      <c r="H32" s="32">
        <v>31800</v>
      </c>
      <c r="I32" s="33">
        <v>34536.34379366338</v>
      </c>
      <c r="J32" s="34">
        <v>-2736.343793663378</v>
      </c>
      <c r="K32" s="35">
        <v>18.131580491673272</v>
      </c>
      <c r="L32" s="35">
        <v>0.003453634379366338</v>
      </c>
      <c r="M32" s="36">
        <v>0.034536343793663375</v>
      </c>
      <c r="N32" s="37">
        <v>320</v>
      </c>
      <c r="O32" s="38">
        <v>387.4357597385734</v>
      </c>
      <c r="P32" s="39">
        <v>-67.43575973857338</v>
      </c>
      <c r="Q32" s="32">
        <v>95000</v>
      </c>
      <c r="R32" s="32">
        <v>81250</v>
      </c>
      <c r="S32" s="33">
        <v>104543.33975662477</v>
      </c>
      <c r="T32" s="33">
        <v>90371.13235109979</v>
      </c>
      <c r="U32" s="34">
        <v>4628.86764890021</v>
      </c>
      <c r="V32" s="35">
        <v>8.548205409090528</v>
      </c>
      <c r="W32" s="35">
        <v>0.008133401911598982</v>
      </c>
      <c r="X32" s="36">
        <v>0.03090692726407613</v>
      </c>
      <c r="Y32" s="40">
        <v>43.71689087805491</v>
      </c>
      <c r="Z32" s="40">
        <v>493.3763399094768</v>
      </c>
      <c r="AA32" s="40">
        <v>0.49042501232730806</v>
      </c>
      <c r="AB32" s="40">
        <v>5.534796567693905</v>
      </c>
      <c r="AC32" s="40">
        <v>114.39383841911366</v>
      </c>
      <c r="AD32" s="40">
        <v>1291.0161764442828</v>
      </c>
      <c r="AE32" s="41">
        <v>26.6797859007638</v>
      </c>
      <c r="AF32" s="42">
        <v>0.033771880887042784</v>
      </c>
      <c r="AG32" s="33"/>
    </row>
    <row r="33" spans="1:33" ht="12.75">
      <c r="A33" s="28" t="s">
        <v>64</v>
      </c>
      <c r="B33" s="144" t="s">
        <v>149</v>
      </c>
      <c r="C33" s="145"/>
      <c r="D33" s="29">
        <v>615</v>
      </c>
      <c r="E33" s="30">
        <v>615</v>
      </c>
      <c r="F33" s="30">
        <v>68</v>
      </c>
      <c r="G33" s="31">
        <v>105</v>
      </c>
      <c r="H33" s="32">
        <v>18000</v>
      </c>
      <c r="I33" s="33">
        <v>20917</v>
      </c>
      <c r="J33" s="34">
        <v>-2917</v>
      </c>
      <c r="K33" s="35">
        <v>10.981425000000002</v>
      </c>
      <c r="L33" s="35">
        <v>0.0020916999999999997</v>
      </c>
      <c r="M33" s="36">
        <v>0.020917</v>
      </c>
      <c r="N33" s="37">
        <v>260</v>
      </c>
      <c r="O33" s="38">
        <v>255</v>
      </c>
      <c r="P33" s="39">
        <v>5</v>
      </c>
      <c r="Q33" s="32">
        <v>70000</v>
      </c>
      <c r="R33" s="32">
        <v>78820</v>
      </c>
      <c r="S33" s="33">
        <v>87860</v>
      </c>
      <c r="T33" s="33">
        <v>87860</v>
      </c>
      <c r="U33" s="34">
        <v>-17860</v>
      </c>
      <c r="V33" s="35">
        <v>8.3106774</v>
      </c>
      <c r="W33" s="35">
        <v>0.0079074</v>
      </c>
      <c r="X33" s="36">
        <v>0.03004812</v>
      </c>
      <c r="Y33" s="40">
        <v>34.011382113821135</v>
      </c>
      <c r="Z33" s="40">
        <v>199.2095238095238</v>
      </c>
      <c r="AA33" s="40">
        <v>0.4146341463414634</v>
      </c>
      <c r="AB33" s="40">
        <v>2.4285714285714284</v>
      </c>
      <c r="AC33" s="40">
        <v>142.8617886178862</v>
      </c>
      <c r="AD33" s="40">
        <v>836.7619047619048</v>
      </c>
      <c r="AE33" s="41">
        <v>19.2921024</v>
      </c>
      <c r="AF33" s="42">
        <v>0.03136927219512195</v>
      </c>
      <c r="AG33" s="33"/>
    </row>
    <row r="34" spans="1:33" ht="12.75">
      <c r="A34" s="28" t="s">
        <v>64</v>
      </c>
      <c r="B34" s="144" t="s">
        <v>150</v>
      </c>
      <c r="C34" s="145"/>
      <c r="D34" s="29">
        <v>698</v>
      </c>
      <c r="E34" s="30">
        <v>698</v>
      </c>
      <c r="F34" s="30" t="s">
        <v>64</v>
      </c>
      <c r="G34" s="31">
        <v>120</v>
      </c>
      <c r="H34" s="32">
        <v>22194</v>
      </c>
      <c r="I34" s="33">
        <v>18487.094317237355</v>
      </c>
      <c r="J34" s="34">
        <v>3706.9056827626446</v>
      </c>
      <c r="K34" s="35">
        <v>1.7008126771858367</v>
      </c>
      <c r="L34" s="35">
        <v>0.0018487094317237356</v>
      </c>
      <c r="M34" s="36">
        <v>0.018487094317237357</v>
      </c>
      <c r="N34" s="37">
        <v>345</v>
      </c>
      <c r="O34" s="38">
        <v>443.4915237569552</v>
      </c>
      <c r="P34" s="39">
        <v>-98.49152375695519</v>
      </c>
      <c r="Q34" s="32">
        <v>57000</v>
      </c>
      <c r="R34" s="32">
        <v>47900</v>
      </c>
      <c r="S34" s="33">
        <v>63508.53492763008</v>
      </c>
      <c r="T34" s="33">
        <v>57536.34358559339</v>
      </c>
      <c r="U34" s="34">
        <v>-536.3435855933931</v>
      </c>
      <c r="V34" s="35">
        <v>4.660443830433065</v>
      </c>
      <c r="W34" s="35">
        <v>0.0051782709227034054</v>
      </c>
      <c r="X34" s="36">
        <v>0.019677429506272943</v>
      </c>
      <c r="Y34" s="40">
        <v>26.485808477417415</v>
      </c>
      <c r="Z34" s="40">
        <v>154.0591193103113</v>
      </c>
      <c r="AA34" s="40">
        <v>0.6353746758695633</v>
      </c>
      <c r="AB34" s="40">
        <v>3.6957626979746268</v>
      </c>
      <c r="AC34" s="40">
        <v>82.43029166990458</v>
      </c>
      <c r="AD34" s="40">
        <v>479.46952987994496</v>
      </c>
      <c r="AE34" s="41">
        <v>6.3612565076189025</v>
      </c>
      <c r="AF34" s="42">
        <v>0.009113548005184675</v>
      </c>
      <c r="AG34" s="33"/>
    </row>
    <row r="35" spans="1:33" ht="12.75">
      <c r="A35" s="28" t="s">
        <v>64</v>
      </c>
      <c r="B35" s="144" t="s">
        <v>151</v>
      </c>
      <c r="C35" s="145"/>
      <c r="D35" s="29">
        <v>1064</v>
      </c>
      <c r="E35" s="30">
        <v>1071</v>
      </c>
      <c r="F35" s="30" t="s">
        <v>64</v>
      </c>
      <c r="G35" s="31">
        <v>0</v>
      </c>
      <c r="H35" s="32">
        <v>55000</v>
      </c>
      <c r="I35" s="33">
        <v>58850</v>
      </c>
      <c r="J35" s="34">
        <v>-3850</v>
      </c>
      <c r="K35" s="35">
        <v>30.89625</v>
      </c>
      <c r="L35" s="35">
        <v>0.0058850000000000005</v>
      </c>
      <c r="M35" s="36">
        <v>0.05885</v>
      </c>
      <c r="N35" s="37">
        <v>620</v>
      </c>
      <c r="O35" s="38">
        <v>676</v>
      </c>
      <c r="P35" s="39">
        <v>-56</v>
      </c>
      <c r="Q35" s="32">
        <v>108000</v>
      </c>
      <c r="R35" s="32">
        <v>108140</v>
      </c>
      <c r="S35" s="33">
        <v>136437.46400564065</v>
      </c>
      <c r="T35" s="33">
        <v>104799</v>
      </c>
      <c r="U35" s="34">
        <v>3201</v>
      </c>
      <c r="V35" s="35">
        <v>9.912937409999998</v>
      </c>
      <c r="W35" s="35">
        <v>0.009431910000000002</v>
      </c>
      <c r="X35" s="36">
        <v>0.035841258</v>
      </c>
      <c r="Y35" s="40">
        <v>55.31015037593985</v>
      </c>
      <c r="Z35" s="40" t="e">
        <v>#DIV/0!</v>
      </c>
      <c r="AA35" s="40">
        <v>0.6353383458646616</v>
      </c>
      <c r="AB35" s="40" t="e">
        <v>#DIV/0!</v>
      </c>
      <c r="AC35" s="40">
        <v>97.8515406162465</v>
      </c>
      <c r="AD35" s="40" t="e">
        <v>#DIV/0!</v>
      </c>
      <c r="AE35" s="41">
        <v>40.80918740999999</v>
      </c>
      <c r="AF35" s="42">
        <v>0.038354499445488716</v>
      </c>
      <c r="AG35" s="33"/>
    </row>
    <row r="36" spans="1:33" ht="12.75">
      <c r="A36" s="28" t="s">
        <v>64</v>
      </c>
      <c r="B36" s="144" t="s">
        <v>152</v>
      </c>
      <c r="C36" s="145"/>
      <c r="D36" s="29">
        <v>621</v>
      </c>
      <c r="E36" s="30">
        <v>546</v>
      </c>
      <c r="F36" s="30" t="s">
        <v>64</v>
      </c>
      <c r="G36" s="31">
        <v>0</v>
      </c>
      <c r="H36" s="32">
        <v>19000</v>
      </c>
      <c r="I36" s="33">
        <v>19816.618855340326</v>
      </c>
      <c r="J36" s="34">
        <v>-816.6188553403263</v>
      </c>
      <c r="K36" s="35">
        <v>10.403724899053671</v>
      </c>
      <c r="L36" s="35">
        <v>0.001981661885534033</v>
      </c>
      <c r="M36" s="36">
        <v>0.019816618855340327</v>
      </c>
      <c r="N36" s="37">
        <v>380</v>
      </c>
      <c r="O36" s="38">
        <v>388.67131967956186</v>
      </c>
      <c r="P36" s="39">
        <v>-8.671319679561861</v>
      </c>
      <c r="Q36" s="32">
        <v>60000</v>
      </c>
      <c r="R36" s="32">
        <v>0</v>
      </c>
      <c r="S36" s="33">
        <v>67975.24923671808</v>
      </c>
      <c r="T36" s="33">
        <v>61759.190708775044</v>
      </c>
      <c r="U36" s="34">
        <v>-1759.1907087750442</v>
      </c>
      <c r="V36" s="35">
        <v>5.841801849143031</v>
      </c>
      <c r="W36" s="35">
        <v>0.005558327163789754</v>
      </c>
      <c r="X36" s="36">
        <v>0.021121643222401065</v>
      </c>
      <c r="Y36" s="40">
        <v>31.910819412786356</v>
      </c>
      <c r="Z36" s="40" t="e">
        <v>#DIV/0!</v>
      </c>
      <c r="AA36" s="40">
        <v>0.6258797418350432</v>
      </c>
      <c r="AB36" s="40" t="e">
        <v>#DIV/0!</v>
      </c>
      <c r="AC36" s="40">
        <v>113.11207089519239</v>
      </c>
      <c r="AD36" s="40" t="e">
        <v>#DIV/0!</v>
      </c>
      <c r="AE36" s="41">
        <v>16.245526748196703</v>
      </c>
      <c r="AF36" s="42">
        <v>0.02616026851561466</v>
      </c>
      <c r="AG36" s="33"/>
    </row>
    <row r="37" spans="1:33" ht="12.75">
      <c r="A37" s="28" t="s">
        <v>64</v>
      </c>
      <c r="B37" s="144" t="s">
        <v>153</v>
      </c>
      <c r="C37" s="145"/>
      <c r="D37" s="29">
        <v>520</v>
      </c>
      <c r="E37" s="30">
        <v>484</v>
      </c>
      <c r="F37" s="30" t="s">
        <v>64</v>
      </c>
      <c r="G37" s="31">
        <v>0</v>
      </c>
      <c r="H37" s="32">
        <v>31200</v>
      </c>
      <c r="I37" s="33">
        <v>33503.94011143761</v>
      </c>
      <c r="J37" s="34">
        <v>-2303.9401114376087</v>
      </c>
      <c r="K37" s="35">
        <v>17.589568558504745</v>
      </c>
      <c r="L37" s="35">
        <v>0.0033503940111437613</v>
      </c>
      <c r="M37" s="36">
        <v>0.033503940111437605</v>
      </c>
      <c r="N37" s="37">
        <v>220</v>
      </c>
      <c r="O37" s="38">
        <v>234.45702018231646</v>
      </c>
      <c r="P37" s="39">
        <v>-14.457020182316455</v>
      </c>
      <c r="Q37" s="32">
        <v>29658.335969629865</v>
      </c>
      <c r="R37" s="32">
        <v>0</v>
      </c>
      <c r="S37" s="33">
        <v>4629.052505041303</v>
      </c>
      <c r="T37" s="33">
        <v>4629.052505041302</v>
      </c>
      <c r="U37" s="34">
        <v>25029.283464588563</v>
      </c>
      <c r="V37" s="35">
        <v>1.2313279663409862</v>
      </c>
      <c r="W37" s="35">
        <v>0.00037032420040330414</v>
      </c>
      <c r="X37" s="36">
        <v>0.0008332294509074343</v>
      </c>
      <c r="Y37" s="40">
        <v>64.43065406045694</v>
      </c>
      <c r="Z37" s="40" t="e">
        <v>#DIV/0!</v>
      </c>
      <c r="AA37" s="40">
        <v>0.4508788849659932</v>
      </c>
      <c r="AB37" s="40" t="e">
        <v>#DIV/0!</v>
      </c>
      <c r="AC37" s="40">
        <v>9.564158068267153</v>
      </c>
      <c r="AD37" s="40" t="e">
        <v>#DIV/0!</v>
      </c>
      <c r="AE37" s="41">
        <v>18.82089652484573</v>
      </c>
      <c r="AF37" s="42">
        <v>0.036194031778549476</v>
      </c>
      <c r="AG37" s="33"/>
    </row>
    <row r="38" spans="1:33" ht="12.75">
      <c r="A38" s="28" t="s">
        <v>64</v>
      </c>
      <c r="B38" s="144" t="s">
        <v>113</v>
      </c>
      <c r="C38" s="145"/>
      <c r="D38" s="29">
        <v>439</v>
      </c>
      <c r="E38" s="30">
        <v>439</v>
      </c>
      <c r="F38" s="30" t="s">
        <v>64</v>
      </c>
      <c r="G38" s="31">
        <v>0</v>
      </c>
      <c r="H38" s="32">
        <v>10400</v>
      </c>
      <c r="I38" s="33">
        <v>10313.020176173093</v>
      </c>
      <c r="J38" s="34">
        <v>86.9798238269068</v>
      </c>
      <c r="K38" s="35">
        <v>5.414335592490874</v>
      </c>
      <c r="L38" s="35">
        <v>0.0010313020176173093</v>
      </c>
      <c r="M38" s="36">
        <v>0.010313020176173094</v>
      </c>
      <c r="N38" s="37">
        <v>240</v>
      </c>
      <c r="O38" s="38">
        <v>217.30505018866063</v>
      </c>
      <c r="P38" s="39">
        <v>22.69494981133937</v>
      </c>
      <c r="Q38" s="32">
        <v>38000</v>
      </c>
      <c r="R38" s="32">
        <v>71870</v>
      </c>
      <c r="S38" s="33">
        <v>52424.11966055079</v>
      </c>
      <c r="T38" s="33">
        <v>45207.93887530563</v>
      </c>
      <c r="U38" s="34">
        <v>-7207.938875305626</v>
      </c>
      <c r="V38" s="35">
        <v>4.276218938215159</v>
      </c>
      <c r="W38" s="35">
        <v>0.004068714498777507</v>
      </c>
      <c r="X38" s="36">
        <v>0.015461115095354526</v>
      </c>
      <c r="Y38" s="40">
        <v>23.492073294243948</v>
      </c>
      <c r="Z38" s="40" t="e">
        <v>#DIV/0!</v>
      </c>
      <c r="AA38" s="40">
        <v>0.49500011432496727</v>
      </c>
      <c r="AB38" s="40" t="e">
        <v>#DIV/0!</v>
      </c>
      <c r="AC38" s="40">
        <v>102.97935962484198</v>
      </c>
      <c r="AD38" s="40" t="e">
        <v>#DIV/0!</v>
      </c>
      <c r="AE38" s="41">
        <v>9.690554530706033</v>
      </c>
      <c r="AF38" s="42">
        <v>0.022074156106391872</v>
      </c>
      <c r="AG38" s="33"/>
    </row>
    <row r="39" spans="1:33" ht="12.75">
      <c r="A39" s="28" t="s">
        <v>64</v>
      </c>
      <c r="B39" s="144" t="s">
        <v>154</v>
      </c>
      <c r="C39" s="145"/>
      <c r="D39" s="29">
        <v>325</v>
      </c>
      <c r="E39" s="30">
        <v>325</v>
      </c>
      <c r="F39" s="30" t="s">
        <v>64</v>
      </c>
      <c r="G39" s="31">
        <v>0</v>
      </c>
      <c r="H39" s="32">
        <v>14568</v>
      </c>
      <c r="I39" s="33">
        <v>11151.694897253506</v>
      </c>
      <c r="J39" s="34">
        <v>3416.3051027464935</v>
      </c>
      <c r="K39" s="35">
        <v>5.854639821058091</v>
      </c>
      <c r="L39" s="35">
        <v>0.0011151694897253508</v>
      </c>
      <c r="M39" s="36">
        <v>0.011151694897253506</v>
      </c>
      <c r="N39" s="37">
        <v>276</v>
      </c>
      <c r="O39" s="38">
        <v>185.84358328393597</v>
      </c>
      <c r="P39" s="39">
        <v>90.15641671606403</v>
      </c>
      <c r="Q39" s="32">
        <v>35000</v>
      </c>
      <c r="R39" s="32">
        <v>38860</v>
      </c>
      <c r="S39" s="33">
        <v>46072.665009277705</v>
      </c>
      <c r="T39" s="33">
        <v>41934.86146512547</v>
      </c>
      <c r="U39" s="34">
        <v>-6934.861465125468</v>
      </c>
      <c r="V39" s="35">
        <v>3.966618545986217</v>
      </c>
      <c r="W39" s="35">
        <v>0.0037741375318612923</v>
      </c>
      <c r="X39" s="36">
        <v>0.01434172262107291</v>
      </c>
      <c r="Y39" s="40">
        <v>34.31290737616464</v>
      </c>
      <c r="Z39" s="40" t="e">
        <v>#DIV/0!</v>
      </c>
      <c r="AA39" s="40">
        <v>0.5718264101044184</v>
      </c>
      <c r="AB39" s="40" t="e">
        <v>#DIV/0!</v>
      </c>
      <c r="AC39" s="40">
        <v>129.03034296961684</v>
      </c>
      <c r="AD39" s="40" t="e">
        <v>#DIV/0!</v>
      </c>
      <c r="AE39" s="41">
        <v>9.821258367044308</v>
      </c>
      <c r="AF39" s="42">
        <v>0.030219256513982485</v>
      </c>
      <c r="AG39" s="33"/>
    </row>
    <row r="40" spans="1:33" ht="12.75">
      <c r="A40" s="28" t="s">
        <v>64</v>
      </c>
      <c r="B40" s="144" t="s">
        <v>155</v>
      </c>
      <c r="C40" s="145"/>
      <c r="D40" s="29">
        <v>1512</v>
      </c>
      <c r="E40" s="30">
        <v>1512</v>
      </c>
      <c r="F40" s="30" t="s">
        <v>64</v>
      </c>
      <c r="G40" s="31">
        <v>160</v>
      </c>
      <c r="H40" s="32">
        <v>28650</v>
      </c>
      <c r="I40" s="33">
        <v>28029.636964685822</v>
      </c>
      <c r="J40" s="34">
        <v>620.363035314178</v>
      </c>
      <c r="K40" s="35">
        <v>14.71555940646006</v>
      </c>
      <c r="L40" s="35">
        <v>0.0028029636964685824</v>
      </c>
      <c r="M40" s="36">
        <v>0.028029636964685824</v>
      </c>
      <c r="N40" s="37">
        <v>335</v>
      </c>
      <c r="O40" s="38">
        <v>381.02276634027436</v>
      </c>
      <c r="P40" s="39">
        <v>-46.02276634027436</v>
      </c>
      <c r="Q40" s="32">
        <v>106000</v>
      </c>
      <c r="R40" s="32">
        <v>0</v>
      </c>
      <c r="S40" s="33">
        <v>100376.03404289717</v>
      </c>
      <c r="T40" s="33">
        <v>94995.72626743627</v>
      </c>
      <c r="U40" s="34">
        <v>11004.273732563728</v>
      </c>
      <c r="V40" s="35">
        <v>8.985645747636793</v>
      </c>
      <c r="W40" s="35">
        <v>0.008549615364069264</v>
      </c>
      <c r="X40" s="36">
        <v>0.03248853838346321</v>
      </c>
      <c r="Y40" s="40">
        <v>18.538119685638772</v>
      </c>
      <c r="Z40" s="40">
        <v>175.1852310292864</v>
      </c>
      <c r="AA40" s="40">
        <v>0.25199918408748306</v>
      </c>
      <c r="AB40" s="40">
        <v>2.3813922896267146</v>
      </c>
      <c r="AC40" s="40">
        <v>62.827861287986956</v>
      </c>
      <c r="AD40" s="40">
        <v>593.7232891714767</v>
      </c>
      <c r="AE40" s="41">
        <v>23.701205154096854</v>
      </c>
      <c r="AF40" s="42">
        <v>0.01567540023419104</v>
      </c>
      <c r="AG40" s="33"/>
    </row>
    <row r="41" spans="1:33" ht="12.75">
      <c r="A41" s="28" t="s">
        <v>64</v>
      </c>
      <c r="B41" s="144" t="s">
        <v>156</v>
      </c>
      <c r="C41" s="145"/>
      <c r="D41" s="29">
        <v>663</v>
      </c>
      <c r="E41" s="30">
        <v>663</v>
      </c>
      <c r="F41" s="30">
        <v>129</v>
      </c>
      <c r="G41" s="31">
        <v>0</v>
      </c>
      <c r="H41" s="32">
        <v>23000</v>
      </c>
      <c r="I41" s="33">
        <v>21829.22104308612</v>
      </c>
      <c r="J41" s="34">
        <v>1170.7789569138804</v>
      </c>
      <c r="K41" s="35">
        <v>11.460341047620213</v>
      </c>
      <c r="L41" s="35">
        <v>0.002182922104308612</v>
      </c>
      <c r="M41" s="36">
        <v>0.02182922104308612</v>
      </c>
      <c r="N41" s="37">
        <v>300</v>
      </c>
      <c r="O41" s="38">
        <v>425.67432193024075</v>
      </c>
      <c r="P41" s="39">
        <v>-125.67432193024075</v>
      </c>
      <c r="Q41" s="32">
        <v>65000</v>
      </c>
      <c r="R41" s="32">
        <v>72150</v>
      </c>
      <c r="S41" s="33">
        <v>80107.38368129426</v>
      </c>
      <c r="T41" s="33">
        <v>70842.53928691133</v>
      </c>
      <c r="U41" s="34">
        <v>-5842.5392869113275</v>
      </c>
      <c r="V41" s="35">
        <v>6.700995791148942</v>
      </c>
      <c r="W41" s="35">
        <v>0.0063758285358220205</v>
      </c>
      <c r="X41" s="36">
        <v>0.024228148436123677</v>
      </c>
      <c r="Y41" s="40">
        <v>32.924918617022804</v>
      </c>
      <c r="Z41" s="40" t="e">
        <v>#DIV/0!</v>
      </c>
      <c r="AA41" s="40">
        <v>0.6420427178435004</v>
      </c>
      <c r="AB41" s="40" t="e">
        <v>#DIV/0!</v>
      </c>
      <c r="AC41" s="40">
        <v>106.85149213712116</v>
      </c>
      <c r="AD41" s="40" t="e">
        <v>#DIV/0!</v>
      </c>
      <c r="AE41" s="41">
        <v>18.161336838769156</v>
      </c>
      <c r="AF41" s="42">
        <v>0.027392664915187263</v>
      </c>
      <c r="AG41" s="33"/>
    </row>
    <row r="42" spans="1:33" ht="12.75">
      <c r="A42" s="28" t="s">
        <v>64</v>
      </c>
      <c r="B42" s="144" t="s">
        <v>157</v>
      </c>
      <c r="C42" s="145"/>
      <c r="D42" s="29">
        <v>419</v>
      </c>
      <c r="E42" s="30">
        <v>419</v>
      </c>
      <c r="F42" s="30" t="s">
        <v>64</v>
      </c>
      <c r="G42" s="31">
        <v>120</v>
      </c>
      <c r="H42" s="32">
        <v>19000</v>
      </c>
      <c r="I42" s="33">
        <v>22818.418501820703</v>
      </c>
      <c r="J42" s="34">
        <v>-3818.4185018207027</v>
      </c>
      <c r="K42" s="35">
        <v>11.97966971345587</v>
      </c>
      <c r="L42" s="35">
        <v>0.0022818418501820707</v>
      </c>
      <c r="M42" s="36">
        <v>0.022818418501820703</v>
      </c>
      <c r="N42" s="37">
        <v>230</v>
      </c>
      <c r="O42" s="38">
        <v>294.0182590601699</v>
      </c>
      <c r="P42" s="39">
        <v>-64.0182590601699</v>
      </c>
      <c r="Q42" s="32">
        <v>23000</v>
      </c>
      <c r="R42" s="32">
        <v>0</v>
      </c>
      <c r="S42" s="33">
        <v>31145.625680504865</v>
      </c>
      <c r="T42" s="33">
        <v>25726.851725333796</v>
      </c>
      <c r="U42" s="34">
        <v>-2726.851725333796</v>
      </c>
      <c r="V42" s="35">
        <v>2.4335029046993233</v>
      </c>
      <c r="W42" s="35">
        <v>0.002315416655280042</v>
      </c>
      <c r="X42" s="36">
        <v>0.008798583290064159</v>
      </c>
      <c r="Y42" s="40">
        <v>54.459232701242726</v>
      </c>
      <c r="Z42" s="40">
        <v>190.15348751517251</v>
      </c>
      <c r="AA42" s="40">
        <v>0.7017142221006442</v>
      </c>
      <c r="AB42" s="40">
        <v>2.450152158834749</v>
      </c>
      <c r="AC42" s="40">
        <v>61.400600776452976</v>
      </c>
      <c r="AD42" s="40">
        <v>214.3904310444483</v>
      </c>
      <c r="AE42" s="41">
        <v>14.413172618155194</v>
      </c>
      <c r="AF42" s="42">
        <v>0.03439897999559712</v>
      </c>
      <c r="AG42" s="33"/>
    </row>
    <row r="43" spans="1:33" ht="12.75">
      <c r="A43" s="28" t="s">
        <v>64</v>
      </c>
      <c r="B43" s="144" t="s">
        <v>158</v>
      </c>
      <c r="C43" s="145"/>
      <c r="D43" s="29">
        <v>1471</v>
      </c>
      <c r="E43" s="30">
        <v>1471</v>
      </c>
      <c r="F43" s="30" t="s">
        <v>64</v>
      </c>
      <c r="G43" s="31">
        <v>250</v>
      </c>
      <c r="H43" s="32">
        <v>46200</v>
      </c>
      <c r="I43" s="33">
        <v>50375.79841559551</v>
      </c>
      <c r="J43" s="34">
        <v>-4175.798415595513</v>
      </c>
      <c r="K43" s="35">
        <v>26.447294168187643</v>
      </c>
      <c r="L43" s="35">
        <v>0.005037579841559552</v>
      </c>
      <c r="M43" s="36">
        <v>0.05037579841559551</v>
      </c>
      <c r="N43" s="37">
        <v>830</v>
      </c>
      <c r="O43" s="38">
        <v>1001</v>
      </c>
      <c r="P43" s="39">
        <v>-171</v>
      </c>
      <c r="Q43" s="32">
        <v>125000</v>
      </c>
      <c r="R43" s="32">
        <v>127230</v>
      </c>
      <c r="S43" s="33">
        <v>178865.56560239292</v>
      </c>
      <c r="T43" s="33">
        <v>153413.17791930411</v>
      </c>
      <c r="U43" s="34">
        <v>-28413.177919304115</v>
      </c>
      <c r="V43" s="35">
        <v>14.511352499386975</v>
      </c>
      <c r="W43" s="35">
        <v>0.013807186012737371</v>
      </c>
      <c r="X43" s="36">
        <v>0.052467306848402014</v>
      </c>
      <c r="Y43" s="40">
        <v>34.24595405546942</v>
      </c>
      <c r="Z43" s="40">
        <v>201.50319366238205</v>
      </c>
      <c r="AA43" s="40">
        <v>0.6804894629503739</v>
      </c>
      <c r="AB43" s="40">
        <v>4.004</v>
      </c>
      <c r="AC43" s="40">
        <v>104.29175929252489</v>
      </c>
      <c r="AD43" s="40">
        <v>613.6527116772164</v>
      </c>
      <c r="AE43" s="41">
        <v>40.95864666757462</v>
      </c>
      <c r="AF43" s="42">
        <v>0.027844083390601373</v>
      </c>
      <c r="AG43" s="33"/>
    </row>
    <row r="44" spans="1:33" ht="12.75">
      <c r="A44" s="28" t="s">
        <v>64</v>
      </c>
      <c r="B44" s="144" t="s">
        <v>114</v>
      </c>
      <c r="C44" s="145"/>
      <c r="D44" s="29">
        <v>693</v>
      </c>
      <c r="E44" s="30">
        <v>693</v>
      </c>
      <c r="F44" s="30" t="s">
        <v>64</v>
      </c>
      <c r="G44" s="31">
        <v>200</v>
      </c>
      <c r="H44" s="32">
        <v>23920</v>
      </c>
      <c r="I44" s="33">
        <v>19996.431840204736</v>
      </c>
      <c r="J44" s="34">
        <v>3923.5681597952644</v>
      </c>
      <c r="K44" s="35">
        <v>10.498126716107487</v>
      </c>
      <c r="L44" s="35">
        <v>0.0019996431840204735</v>
      </c>
      <c r="M44" s="36">
        <v>0.019996431840204734</v>
      </c>
      <c r="N44" s="37">
        <v>350</v>
      </c>
      <c r="O44" s="38">
        <v>335.5132238048969</v>
      </c>
      <c r="P44" s="39">
        <v>14.486776195103118</v>
      </c>
      <c r="Q44" s="32">
        <v>53600</v>
      </c>
      <c r="R44" s="32">
        <v>52220</v>
      </c>
      <c r="S44" s="33">
        <v>54600.19590449304</v>
      </c>
      <c r="T44" s="33">
        <v>51607.846138058856</v>
      </c>
      <c r="U44" s="34">
        <v>1992.153861941144</v>
      </c>
      <c r="V44" s="35">
        <v>4.8815861661989866</v>
      </c>
      <c r="W44" s="35">
        <v>0.004644706152425297</v>
      </c>
      <c r="X44" s="36">
        <v>0.01764988337921613</v>
      </c>
      <c r="Y44" s="40">
        <v>28.854880000295434</v>
      </c>
      <c r="Z44" s="40">
        <v>99.98215920102368</v>
      </c>
      <c r="AA44" s="40">
        <v>0.4841460660965323</v>
      </c>
      <c r="AB44" s="40">
        <v>1.6775661190244844</v>
      </c>
      <c r="AC44" s="40">
        <v>74.47019644741538</v>
      </c>
      <c r="AD44" s="40">
        <v>258.0392306902943</v>
      </c>
      <c r="AE44" s="41">
        <v>15.379712882306475</v>
      </c>
      <c r="AF44" s="42">
        <v>0.022192947882116124</v>
      </c>
      <c r="AG44" s="33"/>
    </row>
    <row r="45" spans="1:33" ht="12.75">
      <c r="A45" s="28" t="s">
        <v>64</v>
      </c>
      <c r="B45" s="144" t="s">
        <v>115</v>
      </c>
      <c r="C45" s="145"/>
      <c r="D45" s="29">
        <v>859</v>
      </c>
      <c r="E45" s="30">
        <v>859</v>
      </c>
      <c r="F45" s="30" t="s">
        <v>64</v>
      </c>
      <c r="G45" s="31">
        <v>0</v>
      </c>
      <c r="H45" s="32">
        <v>29560</v>
      </c>
      <c r="I45" s="33">
        <v>30936</v>
      </c>
      <c r="J45" s="34">
        <v>-1376</v>
      </c>
      <c r="K45" s="35">
        <v>16.241400000000002</v>
      </c>
      <c r="L45" s="35">
        <v>0.0030936</v>
      </c>
      <c r="M45" s="36">
        <v>0.030935999999999998</v>
      </c>
      <c r="N45" s="37">
        <v>320</v>
      </c>
      <c r="O45" s="38">
        <v>304.72</v>
      </c>
      <c r="P45" s="39">
        <v>15.28</v>
      </c>
      <c r="Q45" s="32">
        <v>85000</v>
      </c>
      <c r="R45" s="32">
        <v>0</v>
      </c>
      <c r="S45" s="33">
        <v>95845.62925309656</v>
      </c>
      <c r="T45" s="33">
        <v>73620</v>
      </c>
      <c r="U45" s="34">
        <v>11380</v>
      </c>
      <c r="V45" s="35">
        <v>6.9637158</v>
      </c>
      <c r="W45" s="35">
        <v>0.006625800000000001</v>
      </c>
      <c r="X45" s="36">
        <v>0.025178040000000002</v>
      </c>
      <c r="Y45" s="40">
        <v>36.0139697322468</v>
      </c>
      <c r="Z45" s="40" t="e">
        <v>#DIV/0!</v>
      </c>
      <c r="AA45" s="40">
        <v>0.35473806752037257</v>
      </c>
      <c r="AB45" s="40" t="e">
        <v>#DIV/0!</v>
      </c>
      <c r="AC45" s="40">
        <v>85.70430733410943</v>
      </c>
      <c r="AD45" s="40" t="e">
        <v>#DIV/0!</v>
      </c>
      <c r="AE45" s="41">
        <v>23.2051158</v>
      </c>
      <c r="AF45" s="42">
        <v>0.02701410454016298</v>
      </c>
      <c r="AG45" s="33"/>
    </row>
    <row r="46" spans="1:33" ht="12.75">
      <c r="A46" s="28" t="s">
        <v>64</v>
      </c>
      <c r="B46" s="144" t="s">
        <v>159</v>
      </c>
      <c r="C46" s="145"/>
      <c r="D46" s="29">
        <v>320</v>
      </c>
      <c r="E46" s="30">
        <v>320</v>
      </c>
      <c r="F46" s="30" t="s">
        <v>64</v>
      </c>
      <c r="G46" s="31">
        <v>0</v>
      </c>
      <c r="H46" s="32">
        <v>18000</v>
      </c>
      <c r="I46" s="33">
        <v>17381.406342446084</v>
      </c>
      <c r="J46" s="34">
        <v>618.5936575539163</v>
      </c>
      <c r="K46" s="35">
        <v>9.125238329784196</v>
      </c>
      <c r="L46" s="35">
        <v>0.0017381406342446084</v>
      </c>
      <c r="M46" s="36">
        <v>0.017381406342446084</v>
      </c>
      <c r="N46" s="37">
        <v>240</v>
      </c>
      <c r="O46" s="38">
        <v>237.885208570483</v>
      </c>
      <c r="P46" s="39">
        <v>2.1147914295169983</v>
      </c>
      <c r="Q46" s="32">
        <v>33000</v>
      </c>
      <c r="R46" s="32">
        <v>30420</v>
      </c>
      <c r="S46" s="33">
        <v>37197.56777805228</v>
      </c>
      <c r="T46" s="33">
        <v>33029.85258617428</v>
      </c>
      <c r="U46" s="34">
        <v>-29.852586174281896</v>
      </c>
      <c r="V46" s="35">
        <v>3.1242937561262245</v>
      </c>
      <c r="W46" s="35">
        <v>0.0029726867327556855</v>
      </c>
      <c r="X46" s="36">
        <v>0.011296209584471605</v>
      </c>
      <c r="Y46" s="40">
        <v>54.316894820144014</v>
      </c>
      <c r="Z46" s="40" t="e">
        <v>#DIV/0!</v>
      </c>
      <c r="AA46" s="40">
        <v>0.7433912767827594</v>
      </c>
      <c r="AB46" s="40" t="e">
        <v>#DIV/0!</v>
      </c>
      <c r="AC46" s="40">
        <v>103.21828933179464</v>
      </c>
      <c r="AD46" s="40" t="e">
        <v>#DIV/0!</v>
      </c>
      <c r="AE46" s="41">
        <v>12.24953208591042</v>
      </c>
      <c r="AF46" s="42">
        <v>0.03827978776847006</v>
      </c>
      <c r="AG46" s="33"/>
    </row>
    <row r="47" spans="1:33" ht="12.75">
      <c r="A47" s="28" t="s">
        <v>64</v>
      </c>
      <c r="B47" s="144" t="s">
        <v>160</v>
      </c>
      <c r="C47" s="145"/>
      <c r="D47" s="29">
        <v>798</v>
      </c>
      <c r="E47" s="30">
        <v>695</v>
      </c>
      <c r="F47" s="30" t="s">
        <v>64</v>
      </c>
      <c r="G47" s="31">
        <v>0</v>
      </c>
      <c r="H47" s="32">
        <v>15000</v>
      </c>
      <c r="I47" s="33">
        <v>16992.729998928993</v>
      </c>
      <c r="J47" s="34">
        <v>-1992.7299989289932</v>
      </c>
      <c r="K47" s="35">
        <v>8.921183249437721</v>
      </c>
      <c r="L47" s="35">
        <v>0.0016992729998928995</v>
      </c>
      <c r="M47" s="36">
        <v>0.016992729998928993</v>
      </c>
      <c r="N47" s="37">
        <v>240</v>
      </c>
      <c r="O47" s="38">
        <v>287.09007175752384</v>
      </c>
      <c r="P47" s="39">
        <v>-47.090071757523845</v>
      </c>
      <c r="Q47" s="32">
        <v>60000</v>
      </c>
      <c r="R47" s="32">
        <v>0</v>
      </c>
      <c r="S47" s="33">
        <v>85971.27392818376</v>
      </c>
      <c r="T47" s="33">
        <v>66035.40751847488</v>
      </c>
      <c r="U47" s="34">
        <v>-6035.40751847488</v>
      </c>
      <c r="V47" s="35">
        <v>6.246289197172539</v>
      </c>
      <c r="W47" s="35">
        <v>0.00594318667666274</v>
      </c>
      <c r="X47" s="36">
        <v>0.02258410937131841</v>
      </c>
      <c r="Y47" s="40">
        <v>21.29414786833207</v>
      </c>
      <c r="Z47" s="40" t="e">
        <v>#DIV/0!</v>
      </c>
      <c r="AA47" s="40">
        <v>0.35976199468361386</v>
      </c>
      <c r="AB47" s="40" t="e">
        <v>#DIV/0!</v>
      </c>
      <c r="AC47" s="40">
        <v>95.01497484672645</v>
      </c>
      <c r="AD47" s="40" t="e">
        <v>#DIV/0!</v>
      </c>
      <c r="AE47" s="41">
        <v>15.16747244661026</v>
      </c>
      <c r="AF47" s="42">
        <v>0.01900685770251912</v>
      </c>
      <c r="AG47" s="33"/>
    </row>
    <row r="48" spans="1:33" ht="12.75">
      <c r="A48" s="28" t="s">
        <v>64</v>
      </c>
      <c r="B48" s="144" t="s">
        <v>161</v>
      </c>
      <c r="C48" s="145"/>
      <c r="D48" s="29">
        <v>874</v>
      </c>
      <c r="E48" s="30">
        <v>874</v>
      </c>
      <c r="F48" s="30">
        <v>134</v>
      </c>
      <c r="G48" s="31">
        <v>100</v>
      </c>
      <c r="H48" s="32">
        <v>32000</v>
      </c>
      <c r="I48" s="33">
        <v>30771.855703135698</v>
      </c>
      <c r="J48" s="34">
        <v>1228.1442968643023</v>
      </c>
      <c r="K48" s="35">
        <v>16.155224244146243</v>
      </c>
      <c r="L48" s="35">
        <v>0.00307718557031357</v>
      </c>
      <c r="M48" s="36">
        <v>0.0307718557031357</v>
      </c>
      <c r="N48" s="37">
        <v>347</v>
      </c>
      <c r="O48" s="38">
        <v>347.40361495275914</v>
      </c>
      <c r="P48" s="39">
        <v>-0.40361495275914194</v>
      </c>
      <c r="Q48" s="32">
        <v>89000</v>
      </c>
      <c r="R48" s="32">
        <v>67030</v>
      </c>
      <c r="S48" s="33">
        <v>91561.88076133096</v>
      </c>
      <c r="T48" s="33">
        <v>91561.88076133096</v>
      </c>
      <c r="U48" s="34">
        <v>-2561.880761330962</v>
      </c>
      <c r="V48" s="35">
        <v>8.660838301214294</v>
      </c>
      <c r="W48" s="35">
        <v>0.008240569268519788</v>
      </c>
      <c r="X48" s="36">
        <v>0.03131416322037519</v>
      </c>
      <c r="Y48" s="40">
        <v>35.20807288688295</v>
      </c>
      <c r="Z48" s="40">
        <v>307.71855703135697</v>
      </c>
      <c r="AA48" s="40">
        <v>0.3974869736301592</v>
      </c>
      <c r="AB48" s="40">
        <v>3.4740361495275915</v>
      </c>
      <c r="AC48" s="40">
        <v>104.761877301294</v>
      </c>
      <c r="AD48" s="40">
        <v>915.6188076133096</v>
      </c>
      <c r="AE48" s="41">
        <v>24.816062545360538</v>
      </c>
      <c r="AF48" s="42">
        <v>0.02839366423954295</v>
      </c>
      <c r="AG48" s="33"/>
    </row>
    <row r="49" spans="1:33" ht="12.75">
      <c r="A49" s="28" t="s">
        <v>64</v>
      </c>
      <c r="B49" s="144" t="s">
        <v>116</v>
      </c>
      <c r="C49" s="145"/>
      <c r="D49" s="29">
        <v>331</v>
      </c>
      <c r="E49" s="30">
        <v>331</v>
      </c>
      <c r="F49" s="30" t="s">
        <v>64</v>
      </c>
      <c r="G49" s="31">
        <v>0</v>
      </c>
      <c r="H49" s="32">
        <v>7971</v>
      </c>
      <c r="I49" s="33">
        <v>9413.201034482758</v>
      </c>
      <c r="J49" s="34">
        <v>-1442.2010344827577</v>
      </c>
      <c r="K49" s="35">
        <v>4.941930543103448</v>
      </c>
      <c r="L49" s="35">
        <v>0.0009413201034482758</v>
      </c>
      <c r="M49" s="36">
        <v>0.009413201034482756</v>
      </c>
      <c r="N49" s="37">
        <v>186</v>
      </c>
      <c r="O49" s="38">
        <v>251.42960000000008</v>
      </c>
      <c r="P49" s="39">
        <v>-65.42960000000008</v>
      </c>
      <c r="Q49" s="32">
        <v>41000</v>
      </c>
      <c r="R49" s="32">
        <v>0</v>
      </c>
      <c r="S49" s="33">
        <v>51301.24446660087</v>
      </c>
      <c r="T49" s="33">
        <v>45920.753448275864</v>
      </c>
      <c r="U49" s="34">
        <v>-4920.753448275864</v>
      </c>
      <c r="V49" s="35">
        <v>4.343644068672413</v>
      </c>
      <c r="W49" s="35">
        <v>0.004132867810344828</v>
      </c>
      <c r="X49" s="36">
        <v>0.015704897679310346</v>
      </c>
      <c r="Y49" s="40">
        <v>28.4386738201896</v>
      </c>
      <c r="Z49" s="40" t="e">
        <v>#DIV/0!</v>
      </c>
      <c r="AA49" s="40">
        <v>0.7596060422960728</v>
      </c>
      <c r="AB49" s="40" t="e">
        <v>#DIV/0!</v>
      </c>
      <c r="AC49" s="40">
        <v>138.73339410355246</v>
      </c>
      <c r="AD49" s="40" t="e">
        <v>#DIV/0!</v>
      </c>
      <c r="AE49" s="41">
        <v>9.28557461177586</v>
      </c>
      <c r="AF49" s="42">
        <v>0.028053095503854562</v>
      </c>
      <c r="AG49" s="33"/>
    </row>
    <row r="50" spans="1:33" ht="12.75">
      <c r="A50" s="28" t="s">
        <v>64</v>
      </c>
      <c r="B50" s="144" t="s">
        <v>162</v>
      </c>
      <c r="C50" s="145"/>
      <c r="D50" s="29">
        <v>470</v>
      </c>
      <c r="E50" s="30">
        <v>470</v>
      </c>
      <c r="F50" s="30" t="s">
        <v>64</v>
      </c>
      <c r="G50" s="31">
        <v>0</v>
      </c>
      <c r="H50" s="32">
        <v>9900</v>
      </c>
      <c r="I50" s="33">
        <v>13798.536117936117</v>
      </c>
      <c r="J50" s="34">
        <v>-3898.536117936117</v>
      </c>
      <c r="K50" s="35">
        <v>7.244231461916462</v>
      </c>
      <c r="L50" s="35">
        <v>0.0013798536117936118</v>
      </c>
      <c r="M50" s="36">
        <v>0.013798536117936118</v>
      </c>
      <c r="N50" s="37">
        <v>416.04</v>
      </c>
      <c r="O50" s="38">
        <v>284.15675785106896</v>
      </c>
      <c r="P50" s="39">
        <v>131.88324214893106</v>
      </c>
      <c r="Q50" s="32">
        <v>62000</v>
      </c>
      <c r="R50" s="32">
        <v>0</v>
      </c>
      <c r="S50" s="33">
        <v>59668.057932804455</v>
      </c>
      <c r="T50" s="33">
        <v>53852.56855036855</v>
      </c>
      <c r="U50" s="34">
        <v>8147.431449631447</v>
      </c>
      <c r="V50" s="35">
        <v>5.093914459179361</v>
      </c>
      <c r="W50" s="35">
        <v>0.00484673116953317</v>
      </c>
      <c r="X50" s="36">
        <v>0.018417578444226045</v>
      </c>
      <c r="Y50" s="40">
        <v>29.35858748497046</v>
      </c>
      <c r="Z50" s="40" t="e">
        <v>#DIV/0!</v>
      </c>
      <c r="AA50" s="40">
        <v>0.6045888464916361</v>
      </c>
      <c r="AB50" s="40" t="e">
        <v>#DIV/0!</v>
      </c>
      <c r="AC50" s="40">
        <v>114.57993308589053</v>
      </c>
      <c r="AD50" s="40" t="e">
        <v>#DIV/0!</v>
      </c>
      <c r="AE50" s="41">
        <v>12.338145921095823</v>
      </c>
      <c r="AF50" s="42">
        <v>0.026251374300203877</v>
      </c>
      <c r="AG50" s="33"/>
    </row>
    <row r="51" spans="1:33" ht="12.75">
      <c r="A51" s="28" t="s">
        <v>64</v>
      </c>
      <c r="B51" s="144" t="s">
        <v>117</v>
      </c>
      <c r="C51" s="145"/>
      <c r="D51" s="29">
        <v>730</v>
      </c>
      <c r="E51" s="30">
        <v>730</v>
      </c>
      <c r="F51" s="30" t="s">
        <v>64</v>
      </c>
      <c r="G51" s="31">
        <v>0</v>
      </c>
      <c r="H51" s="32">
        <v>22000</v>
      </c>
      <c r="I51" s="33">
        <v>23930.97444348187</v>
      </c>
      <c r="J51" s="34">
        <v>-1930.9744434818713</v>
      </c>
      <c r="K51" s="35">
        <v>12.563761582827983</v>
      </c>
      <c r="L51" s="35">
        <v>0.002393097444348187</v>
      </c>
      <c r="M51" s="36">
        <v>0.023930974443481873</v>
      </c>
      <c r="N51" s="37">
        <v>350</v>
      </c>
      <c r="O51" s="38">
        <v>361.8454981296026</v>
      </c>
      <c r="P51" s="39">
        <v>-11.845498129602618</v>
      </c>
      <c r="Q51" s="32">
        <v>122681.11357165454</v>
      </c>
      <c r="R51" s="32">
        <v>104970</v>
      </c>
      <c r="S51" s="33">
        <v>155022.57617223085</v>
      </c>
      <c r="T51" s="33">
        <v>146525.88960963205</v>
      </c>
      <c r="U51" s="34">
        <v>-23844.776037977514</v>
      </c>
      <c r="V51" s="35">
        <v>5.825970377881112</v>
      </c>
      <c r="W51" s="35">
        <v>0.0017521715422198834</v>
      </c>
      <c r="X51" s="36">
        <v>0.003942385969994737</v>
      </c>
      <c r="Y51" s="40">
        <v>32.78215677189297</v>
      </c>
      <c r="Z51" s="40" t="e">
        <v>#DIV/0!</v>
      </c>
      <c r="AA51" s="40">
        <v>0.4956787645610995</v>
      </c>
      <c r="AB51" s="40" t="e">
        <v>#DIV/0!</v>
      </c>
      <c r="AC51" s="40">
        <v>200.72039672552336</v>
      </c>
      <c r="AD51" s="40" t="e">
        <v>#DIV/0!</v>
      </c>
      <c r="AE51" s="41">
        <v>18.389731960709096</v>
      </c>
      <c r="AF51" s="42">
        <v>0.02519141364480698</v>
      </c>
      <c r="AG51" s="33"/>
    </row>
    <row r="52" spans="1:33" ht="12.75">
      <c r="A52" s="28" t="s">
        <v>64</v>
      </c>
      <c r="B52" s="144" t="s">
        <v>163</v>
      </c>
      <c r="C52" s="145"/>
      <c r="D52" s="29">
        <v>458</v>
      </c>
      <c r="E52" s="30">
        <v>456</v>
      </c>
      <c r="F52" s="30" t="s">
        <v>64</v>
      </c>
      <c r="G52" s="31">
        <v>0</v>
      </c>
      <c r="H52" s="32">
        <v>14700</v>
      </c>
      <c r="I52" s="33">
        <v>13766</v>
      </c>
      <c r="J52" s="34">
        <v>934</v>
      </c>
      <c r="K52" s="35">
        <v>7.227150000000001</v>
      </c>
      <c r="L52" s="35">
        <v>0.0013766</v>
      </c>
      <c r="M52" s="36">
        <v>0.013766</v>
      </c>
      <c r="N52" s="37">
        <v>203.04</v>
      </c>
      <c r="O52" s="38">
        <v>309.221699012863</v>
      </c>
      <c r="P52" s="39">
        <v>-106.18169901286299</v>
      </c>
      <c r="Q52" s="32">
        <v>65313</v>
      </c>
      <c r="R52" s="32">
        <v>66600</v>
      </c>
      <c r="S52" s="33">
        <v>82559.77423370168</v>
      </c>
      <c r="T52" s="33">
        <v>63415</v>
      </c>
      <c r="U52" s="34">
        <v>1898</v>
      </c>
      <c r="V52" s="35">
        <v>5.998424849999999</v>
      </c>
      <c r="W52" s="35">
        <v>0.005707350000000001</v>
      </c>
      <c r="X52" s="36">
        <v>0.02168793</v>
      </c>
      <c r="Y52" s="40">
        <v>30.056768558951966</v>
      </c>
      <c r="Z52" s="40" t="e">
        <v>#DIV/0!</v>
      </c>
      <c r="AA52" s="40">
        <v>0.6751565480630196</v>
      </c>
      <c r="AB52" s="40" t="e">
        <v>#DIV/0!</v>
      </c>
      <c r="AC52" s="40">
        <v>139.06798245614036</v>
      </c>
      <c r="AD52" s="40" t="e">
        <v>#DIV/0!</v>
      </c>
      <c r="AE52" s="41">
        <v>13.225574850000001</v>
      </c>
      <c r="AF52" s="42">
        <v>0.028876800982532754</v>
      </c>
      <c r="AG52" s="33"/>
    </row>
    <row r="53" spans="1:33" ht="12.75">
      <c r="A53" s="28" t="s">
        <v>64</v>
      </c>
      <c r="B53" s="144" t="s">
        <v>164</v>
      </c>
      <c r="C53" s="145"/>
      <c r="D53" s="29">
        <v>877</v>
      </c>
      <c r="E53" s="30">
        <v>877</v>
      </c>
      <c r="F53" s="30">
        <v>76</v>
      </c>
      <c r="G53" s="31">
        <v>0</v>
      </c>
      <c r="H53" s="32">
        <v>5300</v>
      </c>
      <c r="I53" s="33">
        <v>9378.901231490852</v>
      </c>
      <c r="J53" s="34">
        <v>-4078.9012314908523</v>
      </c>
      <c r="K53" s="35">
        <v>4.923923146532697</v>
      </c>
      <c r="L53" s="35">
        <v>0.0009378901231490853</v>
      </c>
      <c r="M53" s="36">
        <v>0.009378901231490853</v>
      </c>
      <c r="N53" s="37">
        <v>300</v>
      </c>
      <c r="O53" s="38">
        <v>279.9570464639306</v>
      </c>
      <c r="P53" s="39">
        <v>20.042953536069376</v>
      </c>
      <c r="Q53" s="32">
        <v>80000</v>
      </c>
      <c r="R53" s="32">
        <v>91480</v>
      </c>
      <c r="S53" s="33">
        <v>90156.74304339691</v>
      </c>
      <c r="T53" s="33">
        <v>79472.73612132933</v>
      </c>
      <c r="U53" s="34">
        <v>527.2638786706666</v>
      </c>
      <c r="V53" s="35">
        <v>7.5173261097165405</v>
      </c>
      <c r="W53" s="35">
        <v>0.007152546250919641</v>
      </c>
      <c r="X53" s="36">
        <v>0.027179675753494635</v>
      </c>
      <c r="Y53" s="40">
        <v>10.694300149932557</v>
      </c>
      <c r="Z53" s="40" t="e">
        <v>#DIV/0!</v>
      </c>
      <c r="AA53" s="40">
        <v>0.31922126164644316</v>
      </c>
      <c r="AB53" s="40" t="e">
        <v>#DIV/0!</v>
      </c>
      <c r="AC53" s="40">
        <v>90.61885532648726</v>
      </c>
      <c r="AD53" s="40" t="e">
        <v>#DIV/0!</v>
      </c>
      <c r="AE53" s="41">
        <v>12.441249256249238</v>
      </c>
      <c r="AF53" s="42">
        <v>0.014186145104047022</v>
      </c>
      <c r="AG53" s="33"/>
    </row>
    <row r="54" spans="1:33" ht="12.75">
      <c r="A54" s="28" t="s">
        <v>64</v>
      </c>
      <c r="B54" s="144" t="s">
        <v>118</v>
      </c>
      <c r="C54" s="145"/>
      <c r="D54" s="29">
        <v>398</v>
      </c>
      <c r="E54" s="30">
        <v>398</v>
      </c>
      <c r="F54" s="30" t="s">
        <v>64</v>
      </c>
      <c r="G54" s="31">
        <v>0</v>
      </c>
      <c r="H54" s="32">
        <v>12640</v>
      </c>
      <c r="I54" s="33">
        <v>13285.713978316433</v>
      </c>
      <c r="J54" s="34">
        <v>-645.713978316433</v>
      </c>
      <c r="K54" s="35">
        <v>6.974999838616128</v>
      </c>
      <c r="L54" s="35">
        <v>0.0013285713978316435</v>
      </c>
      <c r="M54" s="36">
        <v>0.013285713978316434</v>
      </c>
      <c r="N54" s="37">
        <v>300</v>
      </c>
      <c r="O54" s="38">
        <v>319.6107793209385</v>
      </c>
      <c r="P54" s="39">
        <v>-19.61077932093849</v>
      </c>
      <c r="Q54" s="32">
        <v>47000</v>
      </c>
      <c r="R54" s="32">
        <v>47150</v>
      </c>
      <c r="S54" s="33">
        <v>58984.65596225739</v>
      </c>
      <c r="T54" s="33">
        <v>52382.38415480615</v>
      </c>
      <c r="U54" s="34">
        <v>-5382.384154806146</v>
      </c>
      <c r="V54" s="35">
        <v>4.954849717203113</v>
      </c>
      <c r="W54" s="35">
        <v>0.0047144145739325535</v>
      </c>
      <c r="X54" s="36">
        <v>0.0179147753809437</v>
      </c>
      <c r="Y54" s="40">
        <v>33.381190900292545</v>
      </c>
      <c r="Z54" s="40" t="e">
        <v>#DIV/0!</v>
      </c>
      <c r="AA54" s="40">
        <v>0.8030421590978354</v>
      </c>
      <c r="AB54" s="40" t="e">
        <v>#DIV/0!</v>
      </c>
      <c r="AC54" s="40">
        <v>131.61403053971392</v>
      </c>
      <c r="AD54" s="40" t="e">
        <v>#DIV/0!</v>
      </c>
      <c r="AE54" s="41">
        <v>11.929849555819242</v>
      </c>
      <c r="AF54" s="42">
        <v>0.029974496371405132</v>
      </c>
      <c r="AG54" s="33"/>
    </row>
    <row r="55" spans="1:33" ht="12.75">
      <c r="A55" s="28" t="s">
        <v>64</v>
      </c>
      <c r="B55" s="144" t="s">
        <v>165</v>
      </c>
      <c r="C55" s="145"/>
      <c r="D55" s="29">
        <v>868</v>
      </c>
      <c r="E55" s="30">
        <v>868</v>
      </c>
      <c r="F55" s="30" t="s">
        <v>64</v>
      </c>
      <c r="G55" s="31">
        <v>0</v>
      </c>
      <c r="H55" s="32">
        <v>29000</v>
      </c>
      <c r="I55" s="33">
        <v>31609.94710147046</v>
      </c>
      <c r="J55" s="34">
        <v>-2609.9471014704613</v>
      </c>
      <c r="K55" s="35">
        <v>16.595222228271993</v>
      </c>
      <c r="L55" s="35">
        <v>0.003160994710147046</v>
      </c>
      <c r="M55" s="36">
        <v>0.03160994710147046</v>
      </c>
      <c r="N55" s="37">
        <v>570</v>
      </c>
      <c r="O55" s="38">
        <v>572.0241763381764</v>
      </c>
      <c r="P55" s="39">
        <v>-2.024176338176403</v>
      </c>
      <c r="Q55" s="32">
        <v>150000</v>
      </c>
      <c r="R55" s="32">
        <v>0</v>
      </c>
      <c r="S55" s="33">
        <v>152113.26289940657</v>
      </c>
      <c r="T55" s="33">
        <v>152113.26289940655</v>
      </c>
      <c r="U55" s="34">
        <v>-2113.2628994065453</v>
      </c>
      <c r="V55" s="35">
        <v>14.388393537654864</v>
      </c>
      <c r="W55" s="35">
        <v>0.01369019366094659</v>
      </c>
      <c r="X55" s="36">
        <v>0.05202273591159705</v>
      </c>
      <c r="Y55" s="40">
        <v>36.41698974823786</v>
      </c>
      <c r="Z55" s="40" t="e">
        <v>#DIV/0!</v>
      </c>
      <c r="AA55" s="40">
        <v>0.6590140280393737</v>
      </c>
      <c r="AB55" s="40" t="e">
        <v>#DIV/0!</v>
      </c>
      <c r="AC55" s="40">
        <v>175.24569458456975</v>
      </c>
      <c r="AD55" s="40" t="e">
        <v>#DIV/0!</v>
      </c>
      <c r="AE55" s="41">
        <v>30.983615765926857</v>
      </c>
      <c r="AF55" s="42">
        <v>0.03569540986857933</v>
      </c>
      <c r="AG55" s="33"/>
    </row>
    <row r="56" spans="1:33" ht="12.75">
      <c r="A56" s="28" t="s">
        <v>64</v>
      </c>
      <c r="B56" s="144" t="s">
        <v>119</v>
      </c>
      <c r="C56" s="145"/>
      <c r="D56" s="29">
        <v>1252</v>
      </c>
      <c r="E56" s="30">
        <v>1252</v>
      </c>
      <c r="F56" s="30" t="s">
        <v>64</v>
      </c>
      <c r="G56" s="31">
        <v>160</v>
      </c>
      <c r="H56" s="32">
        <v>35000</v>
      </c>
      <c r="I56" s="33">
        <v>40913.56360085163</v>
      </c>
      <c r="J56" s="34">
        <v>-5913.56360085163</v>
      </c>
      <c r="K56" s="35">
        <v>21.479620890447105</v>
      </c>
      <c r="L56" s="35">
        <v>0.004091356360085163</v>
      </c>
      <c r="M56" s="36">
        <v>0.04091356360085163</v>
      </c>
      <c r="N56" s="37">
        <v>650</v>
      </c>
      <c r="O56" s="38">
        <v>697.7780256268677</v>
      </c>
      <c r="P56" s="39">
        <v>-47.7780256268677</v>
      </c>
      <c r="Q56" s="32">
        <v>125000</v>
      </c>
      <c r="R56" s="32">
        <v>111180</v>
      </c>
      <c r="S56" s="33">
        <v>147117.02375647178</v>
      </c>
      <c r="T56" s="33">
        <v>133683.60044552747</v>
      </c>
      <c r="U56" s="34">
        <v>-8683.600445527467</v>
      </c>
      <c r="V56" s="35">
        <v>12.645131766142441</v>
      </c>
      <c r="W56" s="35">
        <v>0.012031524040097474</v>
      </c>
      <c r="X56" s="36">
        <v>0.0457197913523704</v>
      </c>
      <c r="Y56" s="40">
        <v>32.67856517639907</v>
      </c>
      <c r="Z56" s="40">
        <v>255.7097725053227</v>
      </c>
      <c r="AA56" s="40">
        <v>0.5573306913952617</v>
      </c>
      <c r="AB56" s="40">
        <v>4.361112660167923</v>
      </c>
      <c r="AC56" s="40">
        <v>106.77603869451076</v>
      </c>
      <c r="AD56" s="40">
        <v>835.5225027845466</v>
      </c>
      <c r="AE56" s="41">
        <v>34.12475265658955</v>
      </c>
      <c r="AF56" s="42">
        <v>0.027256192217723282</v>
      </c>
      <c r="AG56" s="33"/>
    </row>
    <row r="57" spans="1:33" ht="12.75">
      <c r="A57" s="28" t="s">
        <v>64</v>
      </c>
      <c r="B57" s="144" t="s">
        <v>120</v>
      </c>
      <c r="C57" s="145"/>
      <c r="D57" s="29">
        <v>649</v>
      </c>
      <c r="E57" s="30">
        <v>580</v>
      </c>
      <c r="F57" s="30" t="s">
        <v>64</v>
      </c>
      <c r="G57" s="31">
        <v>0</v>
      </c>
      <c r="H57" s="32">
        <v>34000</v>
      </c>
      <c r="I57" s="33">
        <v>35367.44406045773</v>
      </c>
      <c r="J57" s="34">
        <v>-1367.4440604577321</v>
      </c>
      <c r="K57" s="35">
        <v>18.56790813174031</v>
      </c>
      <c r="L57" s="35">
        <v>0.0035367444060457735</v>
      </c>
      <c r="M57" s="36">
        <v>0.035367444060457734</v>
      </c>
      <c r="N57" s="37">
        <v>370</v>
      </c>
      <c r="O57" s="38">
        <v>558.0559422316647</v>
      </c>
      <c r="P57" s="39">
        <v>-188.05594223166474</v>
      </c>
      <c r="Q57" s="32">
        <v>68000</v>
      </c>
      <c r="R57" s="32">
        <v>70250</v>
      </c>
      <c r="S57" s="33">
        <v>85915.5407307248</v>
      </c>
      <c r="T57" s="33">
        <v>79070.92674455684</v>
      </c>
      <c r="U57" s="34">
        <v>-11070.92674455684</v>
      </c>
      <c r="V57" s="35">
        <v>7.479318960767631</v>
      </c>
      <c r="W57" s="35">
        <v>0.007116383407010117</v>
      </c>
      <c r="X57" s="36">
        <v>0.027042256946638442</v>
      </c>
      <c r="Y57" s="40">
        <v>54.49529131041253</v>
      </c>
      <c r="Z57" s="40" t="e">
        <v>#DIV/0!</v>
      </c>
      <c r="AA57" s="40">
        <v>0.8598704810965558</v>
      </c>
      <c r="AB57" s="40" t="e">
        <v>#DIV/0!</v>
      </c>
      <c r="AC57" s="40">
        <v>136.3291840423394</v>
      </c>
      <c r="AD57" s="40" t="e">
        <v>#DIV/0!</v>
      </c>
      <c r="AE57" s="41">
        <v>26.047227092507942</v>
      </c>
      <c r="AF57" s="42">
        <v>0.040134402299704074</v>
      </c>
      <c r="AG57" s="33"/>
    </row>
    <row r="58" spans="1:33" ht="12.75">
      <c r="A58" s="28" t="s">
        <v>64</v>
      </c>
      <c r="B58" s="144" t="s">
        <v>121</v>
      </c>
      <c r="C58" s="145"/>
      <c r="D58" s="29">
        <v>554</v>
      </c>
      <c r="E58" s="30">
        <v>554</v>
      </c>
      <c r="F58" s="30" t="s">
        <v>64</v>
      </c>
      <c r="G58" s="31">
        <v>50</v>
      </c>
      <c r="H58" s="32">
        <v>15000</v>
      </c>
      <c r="I58" s="33">
        <v>15132.774806892454</v>
      </c>
      <c r="J58" s="34">
        <v>-132.77480689245385</v>
      </c>
      <c r="K58" s="35">
        <v>7.944706773618539</v>
      </c>
      <c r="L58" s="35">
        <v>0.0015132774806892455</v>
      </c>
      <c r="M58" s="36">
        <v>0.015132774806892454</v>
      </c>
      <c r="N58" s="37">
        <v>220</v>
      </c>
      <c r="O58" s="38">
        <v>291.63220439691025</v>
      </c>
      <c r="P58" s="39">
        <v>-71.63220439691025</v>
      </c>
      <c r="Q58" s="32">
        <v>61000</v>
      </c>
      <c r="R58" s="32">
        <v>0</v>
      </c>
      <c r="S58" s="33">
        <v>57611.638813503916</v>
      </c>
      <c r="T58" s="33">
        <v>55036.94474153298</v>
      </c>
      <c r="U58" s="34">
        <v>5963.055258467022</v>
      </c>
      <c r="V58" s="35">
        <v>5.205944603101604</v>
      </c>
      <c r="W58" s="35">
        <v>0.004953325026737968</v>
      </c>
      <c r="X58" s="36">
        <v>0.01882263510160428</v>
      </c>
      <c r="Y58" s="40">
        <v>27.315477990780604</v>
      </c>
      <c r="Z58" s="40">
        <v>302.65549613784907</v>
      </c>
      <c r="AA58" s="40">
        <v>0.5264119212940618</v>
      </c>
      <c r="AB58" s="40">
        <v>5.832644087938205</v>
      </c>
      <c r="AC58" s="40">
        <v>99.34466559843497</v>
      </c>
      <c r="AD58" s="40">
        <v>1100.7388948306595</v>
      </c>
      <c r="AE58" s="41">
        <v>13.150651376720143</v>
      </c>
      <c r="AF58" s="42">
        <v>0.02373763786411578</v>
      </c>
      <c r="AG58" s="33"/>
    </row>
    <row r="59" spans="1:33" ht="12.75">
      <c r="A59" s="28" t="s">
        <v>64</v>
      </c>
      <c r="B59" s="144" t="s">
        <v>166</v>
      </c>
      <c r="C59" s="145"/>
      <c r="D59" s="29">
        <v>1050</v>
      </c>
      <c r="E59" s="30">
        <v>1050</v>
      </c>
      <c r="F59" s="30" t="s">
        <v>64</v>
      </c>
      <c r="G59" s="31">
        <v>0</v>
      </c>
      <c r="H59" s="32">
        <v>26060</v>
      </c>
      <c r="I59" s="33">
        <v>25718.257565901236</v>
      </c>
      <c r="J59" s="34">
        <v>341.7424340987636</v>
      </c>
      <c r="K59" s="35">
        <v>13.50208522209815</v>
      </c>
      <c r="L59" s="35">
        <v>0.002571825756590124</v>
      </c>
      <c r="M59" s="36">
        <v>0.025718257565901237</v>
      </c>
      <c r="N59" s="37">
        <v>0</v>
      </c>
      <c r="O59" s="38">
        <v>0</v>
      </c>
      <c r="P59" s="39" t="s">
        <v>64</v>
      </c>
      <c r="Q59" s="32">
        <v>0</v>
      </c>
      <c r="R59" s="32">
        <v>0</v>
      </c>
      <c r="S59" s="33">
        <v>0</v>
      </c>
      <c r="T59" s="33">
        <v>0</v>
      </c>
      <c r="U59" s="34" t="s">
        <v>64</v>
      </c>
      <c r="V59" s="35">
        <v>0</v>
      </c>
      <c r="W59" s="35">
        <v>0</v>
      </c>
      <c r="X59" s="36">
        <v>0</v>
      </c>
      <c r="Y59" s="40">
        <v>24.493578634191653</v>
      </c>
      <c r="Z59" s="40" t="e">
        <v>#DIV/0!</v>
      </c>
      <c r="AA59" s="40">
        <v>0</v>
      </c>
      <c r="AB59" s="40" t="e">
        <v>#DIV/0!</v>
      </c>
      <c r="AC59" s="40">
        <v>0</v>
      </c>
      <c r="AD59" s="40" t="e">
        <v>#DIV/0!</v>
      </c>
      <c r="AE59" s="41">
        <v>13.50208522209815</v>
      </c>
      <c r="AF59" s="42">
        <v>0.01285912878295062</v>
      </c>
      <c r="AG59" s="33"/>
    </row>
    <row r="60" spans="1:33" ht="12.75">
      <c r="A60" s="28" t="s">
        <v>64</v>
      </c>
      <c r="B60" s="144" t="s">
        <v>122</v>
      </c>
      <c r="C60" s="145"/>
      <c r="D60" s="29">
        <v>601</v>
      </c>
      <c r="E60" s="30">
        <v>601</v>
      </c>
      <c r="F60" s="30" t="s">
        <v>64</v>
      </c>
      <c r="G60" s="31">
        <v>107</v>
      </c>
      <c r="H60" s="32">
        <v>15000</v>
      </c>
      <c r="I60" s="33">
        <v>16113.126224126667</v>
      </c>
      <c r="J60" s="34">
        <v>-1113.1262241266668</v>
      </c>
      <c r="K60" s="35">
        <v>8.4593912676665</v>
      </c>
      <c r="L60" s="35">
        <v>0.001611312622412667</v>
      </c>
      <c r="M60" s="36">
        <v>0.016113126224126667</v>
      </c>
      <c r="N60" s="37">
        <v>250</v>
      </c>
      <c r="O60" s="38">
        <v>268.46992424150204</v>
      </c>
      <c r="P60" s="39">
        <v>-18.469924241502042</v>
      </c>
      <c r="Q60" s="32">
        <v>56000</v>
      </c>
      <c r="R60" s="32">
        <v>48790</v>
      </c>
      <c r="S60" s="33">
        <v>68202.08528590565</v>
      </c>
      <c r="T60" s="33">
        <v>58257.400418761485</v>
      </c>
      <c r="U60" s="34">
        <v>-2257.4004187614846</v>
      </c>
      <c r="V60" s="35">
        <v>5.5105675056106485</v>
      </c>
      <c r="W60" s="35">
        <v>0.005243166037688534</v>
      </c>
      <c r="X60" s="36">
        <v>0.01992403094321643</v>
      </c>
      <c r="Y60" s="40">
        <v>26.810526163272325</v>
      </c>
      <c r="Z60" s="40">
        <v>150.58996471146418</v>
      </c>
      <c r="AA60" s="40">
        <v>0.44670536479451256</v>
      </c>
      <c r="AB60" s="40">
        <v>2.5090647125374024</v>
      </c>
      <c r="AC60" s="40">
        <v>96.93411051374623</v>
      </c>
      <c r="AD60" s="40">
        <v>544.4616861566494</v>
      </c>
      <c r="AE60" s="41">
        <v>13.969958773277149</v>
      </c>
      <c r="AF60" s="42">
        <v>0.023244523749213226</v>
      </c>
      <c r="AG60" s="33"/>
    </row>
    <row r="61" spans="1:33" ht="12.75">
      <c r="A61" s="28" t="s">
        <v>64</v>
      </c>
      <c r="B61" s="144" t="s">
        <v>167</v>
      </c>
      <c r="C61" s="145"/>
      <c r="D61" s="29">
        <v>278</v>
      </c>
      <c r="E61" s="30">
        <v>278</v>
      </c>
      <c r="F61" s="30" t="s">
        <v>64</v>
      </c>
      <c r="G61" s="31">
        <v>0</v>
      </c>
      <c r="H61" s="32">
        <v>6047.04</v>
      </c>
      <c r="I61" s="33">
        <v>9907.57809719527</v>
      </c>
      <c r="J61" s="34">
        <v>-3860.53809719527</v>
      </c>
      <c r="K61" s="35">
        <v>5.201478501027517</v>
      </c>
      <c r="L61" s="35">
        <v>0.0009907578097195272</v>
      </c>
      <c r="M61" s="36">
        <v>0.00990757809719527</v>
      </c>
      <c r="N61" s="37">
        <v>168</v>
      </c>
      <c r="O61" s="38">
        <v>226.95735370461364</v>
      </c>
      <c r="P61" s="39">
        <v>-58.95735370461364</v>
      </c>
      <c r="Q61" s="32">
        <v>29000</v>
      </c>
      <c r="R61" s="32">
        <v>0</v>
      </c>
      <c r="S61" s="33">
        <v>26879.370119732986</v>
      </c>
      <c r="T61" s="33">
        <v>24608.485530089143</v>
      </c>
      <c r="U61" s="34">
        <v>4391.514469910857</v>
      </c>
      <c r="V61" s="35">
        <v>2.327716646291132</v>
      </c>
      <c r="W61" s="35">
        <v>0.0022147636977080235</v>
      </c>
      <c r="X61" s="36">
        <v>0.00841610205129049</v>
      </c>
      <c r="Y61" s="40">
        <v>35.63877013379594</v>
      </c>
      <c r="Z61" s="40" t="e">
        <v>#DIV/0!</v>
      </c>
      <c r="AA61" s="40">
        <v>0.8163933586496893</v>
      </c>
      <c r="AB61" s="40" t="e">
        <v>#DIV/0!</v>
      </c>
      <c r="AC61" s="40">
        <v>88.51973212262281</v>
      </c>
      <c r="AD61" s="40" t="e">
        <v>#DIV/0!</v>
      </c>
      <c r="AE61" s="41">
        <v>7.529195147318649</v>
      </c>
      <c r="AF61" s="42">
        <v>0.02708343578172176</v>
      </c>
      <c r="AG61" s="33"/>
    </row>
    <row r="62" spans="1:33" ht="12.75">
      <c r="A62" s="28" t="s">
        <v>64</v>
      </c>
      <c r="B62" s="144" t="s">
        <v>168</v>
      </c>
      <c r="C62" s="145"/>
      <c r="D62" s="29">
        <v>802</v>
      </c>
      <c r="E62" s="30">
        <v>802</v>
      </c>
      <c r="F62" s="30">
        <v>184</v>
      </c>
      <c r="G62" s="31">
        <v>0</v>
      </c>
      <c r="H62" s="32">
        <v>22300</v>
      </c>
      <c r="I62" s="33">
        <v>24735.784401671208</v>
      </c>
      <c r="J62" s="34">
        <v>-2435.784401671208</v>
      </c>
      <c r="K62" s="35">
        <v>12.986286810877386</v>
      </c>
      <c r="L62" s="35">
        <v>0.0024735784401671208</v>
      </c>
      <c r="M62" s="36">
        <v>0.024735784401671207</v>
      </c>
      <c r="N62" s="37">
        <v>416.04</v>
      </c>
      <c r="O62" s="38">
        <v>481.50914794045264</v>
      </c>
      <c r="P62" s="39">
        <v>-65.46914794045261</v>
      </c>
      <c r="Q62" s="32">
        <v>58000</v>
      </c>
      <c r="R62" s="32">
        <v>84160</v>
      </c>
      <c r="S62" s="33">
        <v>76936.75707124308</v>
      </c>
      <c r="T62" s="33">
        <v>66398.85480093677</v>
      </c>
      <c r="U62" s="34">
        <v>-8398.854800936766</v>
      </c>
      <c r="V62" s="35">
        <v>6.280667675620607</v>
      </c>
      <c r="W62" s="35">
        <v>0.005975896932084309</v>
      </c>
      <c r="X62" s="36">
        <v>0.022708408341920373</v>
      </c>
      <c r="Y62" s="40">
        <v>30.842623942233427</v>
      </c>
      <c r="Z62" s="40" t="e">
        <v>#DIV/0!</v>
      </c>
      <c r="AA62" s="40">
        <v>0.6003854712474471</v>
      </c>
      <c r="AB62" s="40" t="e">
        <v>#DIV/0!</v>
      </c>
      <c r="AC62" s="40">
        <v>82.79158952735257</v>
      </c>
      <c r="AD62" s="40" t="e">
        <v>#DIV/0!</v>
      </c>
      <c r="AE62" s="41">
        <v>19.266954486497994</v>
      </c>
      <c r="AF62" s="42">
        <v>0.02402363402306483</v>
      </c>
      <c r="AG62" s="33"/>
    </row>
    <row r="63" spans="1:33" ht="12.75">
      <c r="A63" s="28" t="s">
        <v>64</v>
      </c>
      <c r="B63" s="144" t="s">
        <v>169</v>
      </c>
      <c r="C63" s="145"/>
      <c r="D63" s="29">
        <v>981</v>
      </c>
      <c r="E63" s="30">
        <v>981</v>
      </c>
      <c r="F63" s="30" t="s">
        <v>64</v>
      </c>
      <c r="G63" s="31">
        <v>0</v>
      </c>
      <c r="H63" s="32">
        <v>10000</v>
      </c>
      <c r="I63" s="33">
        <v>11560</v>
      </c>
      <c r="J63" s="34">
        <v>-1560</v>
      </c>
      <c r="K63" s="35">
        <v>6.069</v>
      </c>
      <c r="L63" s="35">
        <v>0.0011560000000000001</v>
      </c>
      <c r="M63" s="36">
        <v>0.01156</v>
      </c>
      <c r="N63" s="37">
        <v>200</v>
      </c>
      <c r="O63" s="38">
        <v>206.4344262295082</v>
      </c>
      <c r="P63" s="39">
        <v>-6.434426229508205</v>
      </c>
      <c r="Q63" s="32">
        <v>79088.89591901297</v>
      </c>
      <c r="R63" s="32">
        <v>0</v>
      </c>
      <c r="S63" s="33">
        <v>91801.84930463288</v>
      </c>
      <c r="T63" s="33">
        <v>75048.44194875039</v>
      </c>
      <c r="U63" s="34">
        <v>4040.453970262577</v>
      </c>
      <c r="V63" s="35">
        <v>19.962885558367606</v>
      </c>
      <c r="W63" s="35">
        <v>0.006003875355900032</v>
      </c>
      <c r="X63" s="36">
        <v>0.01350871955077507</v>
      </c>
      <c r="Y63" s="40">
        <v>11.783893985728849</v>
      </c>
      <c r="Z63" s="40" t="e">
        <v>#DIV/0!</v>
      </c>
      <c r="AA63" s="40">
        <v>0.21043264651326016</v>
      </c>
      <c r="AB63" s="40" t="e">
        <v>#DIV/0!</v>
      </c>
      <c r="AC63" s="40">
        <v>76.50197956039796</v>
      </c>
      <c r="AD63" s="40" t="e">
        <v>#DIV/0!</v>
      </c>
      <c r="AE63" s="41">
        <v>26.031885558367605</v>
      </c>
      <c r="AF63" s="42">
        <v>0.026536070905573503</v>
      </c>
      <c r="AG63" s="33"/>
    </row>
    <row r="64" spans="1:33" ht="12.75">
      <c r="A64" s="28" t="s">
        <v>64</v>
      </c>
      <c r="B64" s="144" t="s">
        <v>123</v>
      </c>
      <c r="C64" s="145"/>
      <c r="D64" s="29">
        <v>402</v>
      </c>
      <c r="E64" s="30">
        <v>390</v>
      </c>
      <c r="F64" s="30" t="s">
        <v>64</v>
      </c>
      <c r="G64" s="31">
        <v>0</v>
      </c>
      <c r="H64" s="32">
        <v>11000</v>
      </c>
      <c r="I64" s="33">
        <v>21185.629722921913</v>
      </c>
      <c r="J64" s="34">
        <v>-10185.629722921913</v>
      </c>
      <c r="K64" s="35">
        <v>11.122455604534006</v>
      </c>
      <c r="L64" s="35">
        <v>0.0021185629722921917</v>
      </c>
      <c r="M64" s="36">
        <v>0.021185629722921914</v>
      </c>
      <c r="N64" s="37">
        <v>339</v>
      </c>
      <c r="O64" s="38">
        <v>437.74034246575366</v>
      </c>
      <c r="P64" s="39">
        <v>-98.74034246575366</v>
      </c>
      <c r="Q64" s="32">
        <v>32000</v>
      </c>
      <c r="R64" s="32">
        <v>53878</v>
      </c>
      <c r="S64" s="33">
        <v>49899.54095327561</v>
      </c>
      <c r="T64" s="33">
        <v>38381.36015054089</v>
      </c>
      <c r="U64" s="34">
        <v>-6381.360150540888</v>
      </c>
      <c r="V64" s="35">
        <v>3.630492856639662</v>
      </c>
      <c r="W64" s="35">
        <v>0.0034543224135486802</v>
      </c>
      <c r="X64" s="36">
        <v>0.013126425171484983</v>
      </c>
      <c r="Y64" s="40">
        <v>52.70057145005451</v>
      </c>
      <c r="Z64" s="40" t="e">
        <v>#DIV/0!</v>
      </c>
      <c r="AA64" s="40">
        <v>1.0889063245416757</v>
      </c>
      <c r="AB64" s="40" t="e">
        <v>#DIV/0!</v>
      </c>
      <c r="AC64" s="40">
        <v>98.41374397574586</v>
      </c>
      <c r="AD64" s="40" t="e">
        <v>#DIV/0!</v>
      </c>
      <c r="AE64" s="41">
        <v>14.752948461173668</v>
      </c>
      <c r="AF64" s="42">
        <v>0.03669887676908873</v>
      </c>
      <c r="AG64" s="33"/>
    </row>
    <row r="65" spans="1:33" ht="12.75">
      <c r="A65" s="28" t="s">
        <v>64</v>
      </c>
      <c r="B65" s="144" t="s">
        <v>124</v>
      </c>
      <c r="C65" s="145"/>
      <c r="D65" s="29">
        <v>347</v>
      </c>
      <c r="E65" s="30">
        <v>347</v>
      </c>
      <c r="F65" s="30" t="s">
        <v>64</v>
      </c>
      <c r="G65" s="31">
        <v>0</v>
      </c>
      <c r="H65" s="32">
        <v>11900</v>
      </c>
      <c r="I65" s="33">
        <v>16432.265497497996</v>
      </c>
      <c r="J65" s="34">
        <v>-4532.265497497996</v>
      </c>
      <c r="K65" s="35">
        <v>8.626939386186448</v>
      </c>
      <c r="L65" s="35">
        <v>0.0016432265497497997</v>
      </c>
      <c r="M65" s="36">
        <v>0.016432265497498</v>
      </c>
      <c r="N65" s="37">
        <v>70</v>
      </c>
      <c r="O65" s="38">
        <v>248.6653520015776</v>
      </c>
      <c r="P65" s="39">
        <v>-178.6653520015776</v>
      </c>
      <c r="Q65" s="32">
        <v>54692.05469205469</v>
      </c>
      <c r="R65" s="32">
        <v>0</v>
      </c>
      <c r="S65" s="33">
        <v>59838.237370904826</v>
      </c>
      <c r="T65" s="33">
        <v>51543.325937752474</v>
      </c>
      <c r="U65" s="34">
        <v>3148.7287543022176</v>
      </c>
      <c r="V65" s="35">
        <v>10.566381817239257</v>
      </c>
      <c r="W65" s="35">
        <v>5.6697658531527726E-05</v>
      </c>
      <c r="X65" s="36">
        <v>0.011339531706305543</v>
      </c>
      <c r="Y65" s="40">
        <v>47.355231981262236</v>
      </c>
      <c r="Z65" s="40" t="e">
        <v>#DIV/0!</v>
      </c>
      <c r="AA65" s="40">
        <v>0.7166148472667943</v>
      </c>
      <c r="AB65" s="40" t="e">
        <v>#DIV/0!</v>
      </c>
      <c r="AC65" s="40">
        <v>148.53984420101577</v>
      </c>
      <c r="AD65" s="40" t="e">
        <v>#DIV/0!</v>
      </c>
      <c r="AE65" s="41">
        <v>19.193321203425704</v>
      </c>
      <c r="AF65" s="42">
        <v>0.0553121648513709</v>
      </c>
      <c r="AG65" s="33"/>
    </row>
    <row r="66" spans="1:33" ht="12.75">
      <c r="A66" s="28" t="s">
        <v>64</v>
      </c>
      <c r="B66" s="144" t="s">
        <v>125</v>
      </c>
      <c r="C66" s="145"/>
      <c r="D66" s="29">
        <v>318</v>
      </c>
      <c r="E66" s="30">
        <v>318</v>
      </c>
      <c r="F66" s="30">
        <v>70</v>
      </c>
      <c r="G66" s="31">
        <v>62</v>
      </c>
      <c r="H66" s="32">
        <v>12000</v>
      </c>
      <c r="I66" s="33">
        <v>10788.089825625992</v>
      </c>
      <c r="J66" s="34">
        <v>1211.9101743740084</v>
      </c>
      <c r="K66" s="35">
        <v>5.6637471584536465</v>
      </c>
      <c r="L66" s="35">
        <v>0.0010788089825625993</v>
      </c>
      <c r="M66" s="36">
        <v>0.010788089825625992</v>
      </c>
      <c r="N66" s="37">
        <v>250</v>
      </c>
      <c r="O66" s="38">
        <v>339.2767109277788</v>
      </c>
      <c r="P66" s="39">
        <v>-89.27671092777882</v>
      </c>
      <c r="Q66" s="32">
        <v>38000</v>
      </c>
      <c r="R66" s="32">
        <v>0</v>
      </c>
      <c r="S66" s="33">
        <v>43456.27148279337</v>
      </c>
      <c r="T66" s="33">
        <v>38897.63070891643</v>
      </c>
      <c r="U66" s="34">
        <v>-897.6307089164329</v>
      </c>
      <c r="V66" s="35">
        <v>3.679326888756405</v>
      </c>
      <c r="W66" s="35">
        <v>0.0035007867638024793</v>
      </c>
      <c r="X66" s="36">
        <v>0.01330298970244942</v>
      </c>
      <c r="Y66" s="40">
        <v>33.924810772408776</v>
      </c>
      <c r="Z66" s="40">
        <v>174.0014488004192</v>
      </c>
      <c r="AA66" s="40">
        <v>1.0669078959993046</v>
      </c>
      <c r="AB66" s="40">
        <v>5.4722050149641746</v>
      </c>
      <c r="AC66" s="40">
        <v>122.3195934242655</v>
      </c>
      <c r="AD66" s="40">
        <v>627.3811404663941</v>
      </c>
      <c r="AE66" s="41">
        <v>9.343074047210052</v>
      </c>
      <c r="AF66" s="42">
        <v>0.029380735997515887</v>
      </c>
      <c r="AG66" s="33"/>
    </row>
    <row r="67" spans="1:33" ht="12.75">
      <c r="A67" s="28" t="s">
        <v>64</v>
      </c>
      <c r="B67" s="144" t="s">
        <v>170</v>
      </c>
      <c r="C67" s="145"/>
      <c r="D67" s="29">
        <v>862</v>
      </c>
      <c r="E67" s="30">
        <v>689</v>
      </c>
      <c r="F67" s="30" t="s">
        <v>64</v>
      </c>
      <c r="G67" s="31">
        <v>0</v>
      </c>
      <c r="H67" s="32">
        <v>20000</v>
      </c>
      <c r="I67" s="33">
        <v>18544.95045654912</v>
      </c>
      <c r="J67" s="34">
        <v>1455.0495434508812</v>
      </c>
      <c r="K67" s="35">
        <v>9.736098989688287</v>
      </c>
      <c r="L67" s="35">
        <v>0.0018544950456549118</v>
      </c>
      <c r="M67" s="36">
        <v>0.01854495045654912</v>
      </c>
      <c r="N67" s="37">
        <v>390</v>
      </c>
      <c r="O67" s="38">
        <v>375.9831391687658</v>
      </c>
      <c r="P67" s="39">
        <v>14.016860831234226</v>
      </c>
      <c r="Q67" s="32">
        <v>110000</v>
      </c>
      <c r="R67" s="32">
        <v>0</v>
      </c>
      <c r="S67" s="33">
        <v>106079.54743537522</v>
      </c>
      <c r="T67" s="33">
        <v>98892.27348866499</v>
      </c>
      <c r="U67" s="34">
        <v>11107.726511335015</v>
      </c>
      <c r="V67" s="35">
        <v>9.354220149292821</v>
      </c>
      <c r="W67" s="35">
        <v>0.00890030461397985</v>
      </c>
      <c r="X67" s="36">
        <v>0.03382115753312343</v>
      </c>
      <c r="Y67" s="40">
        <v>21.513863638688072</v>
      </c>
      <c r="Z67" s="40" t="e">
        <v>#DIV/0!</v>
      </c>
      <c r="AA67" s="40">
        <v>0.4361753354626053</v>
      </c>
      <c r="AB67" s="40" t="e">
        <v>#DIV/0!</v>
      </c>
      <c r="AC67" s="40">
        <v>143.53015020125542</v>
      </c>
      <c r="AD67" s="40" t="e">
        <v>#DIV/0!</v>
      </c>
      <c r="AE67" s="41">
        <v>19.09031913898111</v>
      </c>
      <c r="AF67" s="42">
        <v>0.022146541924572053</v>
      </c>
      <c r="AG67" s="33"/>
    </row>
    <row r="68" spans="1:33" ht="12.75">
      <c r="A68" s="28" t="s">
        <v>64</v>
      </c>
      <c r="B68" s="144" t="s">
        <v>171</v>
      </c>
      <c r="C68" s="145"/>
      <c r="D68" s="29">
        <v>621</v>
      </c>
      <c r="E68" s="30">
        <v>621</v>
      </c>
      <c r="F68" s="30" t="s">
        <v>64</v>
      </c>
      <c r="G68" s="31">
        <v>125</v>
      </c>
      <c r="H68" s="32">
        <v>15000</v>
      </c>
      <c r="I68" s="33">
        <v>15511.400187576935</v>
      </c>
      <c r="J68" s="34">
        <v>-511.4001875769354</v>
      </c>
      <c r="K68" s="35">
        <v>8.14348509847789</v>
      </c>
      <c r="L68" s="35">
        <v>0.0015511400187576936</v>
      </c>
      <c r="M68" s="36">
        <v>0.015511400187576935</v>
      </c>
      <c r="N68" s="37">
        <v>440</v>
      </c>
      <c r="O68" s="38">
        <v>440.2721832522454</v>
      </c>
      <c r="P68" s="39">
        <v>-0.27218325224538376</v>
      </c>
      <c r="Q68" s="32">
        <v>60000</v>
      </c>
      <c r="R68" s="32">
        <v>0</v>
      </c>
      <c r="S68" s="33">
        <v>75122.12340449597</v>
      </c>
      <c r="T68" s="33">
        <v>66907.22066081793</v>
      </c>
      <c r="U68" s="34">
        <v>-6907.220660817926</v>
      </c>
      <c r="V68" s="35">
        <v>6.328754002306767</v>
      </c>
      <c r="W68" s="35">
        <v>0.006021649859473614</v>
      </c>
      <c r="X68" s="36">
        <v>0.022882269465999736</v>
      </c>
      <c r="Y68" s="40">
        <v>24.97810014102566</v>
      </c>
      <c r="Z68" s="40">
        <v>124.09120150061548</v>
      </c>
      <c r="AA68" s="40">
        <v>0.7089729198908944</v>
      </c>
      <c r="AB68" s="40">
        <v>3.522177466017963</v>
      </c>
      <c r="AC68" s="40">
        <v>107.74109607217058</v>
      </c>
      <c r="AD68" s="40">
        <v>535.2577652865434</v>
      </c>
      <c r="AE68" s="41">
        <v>14.472239100784659</v>
      </c>
      <c r="AF68" s="42">
        <v>0.023304732851505087</v>
      </c>
      <c r="AG68" s="33"/>
    </row>
    <row r="69" spans="1:33" ht="12.75">
      <c r="A69" s="28" t="s">
        <v>64</v>
      </c>
      <c r="B69" s="144" t="s">
        <v>172</v>
      </c>
      <c r="C69" s="145"/>
      <c r="D69" s="29">
        <v>1353</v>
      </c>
      <c r="E69" s="30">
        <v>1353</v>
      </c>
      <c r="F69" s="30" t="s">
        <v>64</v>
      </c>
      <c r="G69" s="31">
        <v>0</v>
      </c>
      <c r="H69" s="32">
        <v>44000</v>
      </c>
      <c r="I69" s="33">
        <v>48909</v>
      </c>
      <c r="J69" s="34">
        <v>-4909</v>
      </c>
      <c r="K69" s="35">
        <v>25.677225</v>
      </c>
      <c r="L69" s="35">
        <v>0.0048909</v>
      </c>
      <c r="M69" s="36">
        <v>0.048909</v>
      </c>
      <c r="N69" s="37">
        <v>970</v>
      </c>
      <c r="O69" s="38">
        <v>1053</v>
      </c>
      <c r="P69" s="39">
        <v>-83</v>
      </c>
      <c r="Q69" s="32">
        <v>170000</v>
      </c>
      <c r="R69" s="32">
        <v>0</v>
      </c>
      <c r="S69" s="33">
        <v>243662.37244238742</v>
      </c>
      <c r="T69" s="33">
        <v>194771</v>
      </c>
      <c r="U69" s="34">
        <v>-24771</v>
      </c>
      <c r="V69" s="35">
        <v>18.42338889</v>
      </c>
      <c r="W69" s="35">
        <v>0.01752939</v>
      </c>
      <c r="X69" s="36">
        <v>0.066611682</v>
      </c>
      <c r="Y69" s="40">
        <v>36.148558758314856</v>
      </c>
      <c r="Z69" s="40" t="e">
        <v>#DIV/0!</v>
      </c>
      <c r="AA69" s="40">
        <v>0.7782705099778271</v>
      </c>
      <c r="AB69" s="40" t="e">
        <v>#DIV/0!</v>
      </c>
      <c r="AC69" s="40">
        <v>143.9549150036955</v>
      </c>
      <c r="AD69" s="40" t="e">
        <v>#DIV/0!</v>
      </c>
      <c r="AE69" s="41">
        <v>44.10061389</v>
      </c>
      <c r="AF69" s="42">
        <v>0.03259468875831485</v>
      </c>
      <c r="AG69" s="33"/>
    </row>
    <row r="70" spans="1:33" ht="12.75">
      <c r="A70" s="28" t="s">
        <v>64</v>
      </c>
      <c r="B70" s="144" t="s">
        <v>126</v>
      </c>
      <c r="C70" s="145"/>
      <c r="D70" s="29">
        <v>310</v>
      </c>
      <c r="E70" s="30">
        <v>299</v>
      </c>
      <c r="F70" s="30" t="s">
        <v>64</v>
      </c>
      <c r="G70" s="31">
        <v>0</v>
      </c>
      <c r="H70" s="32">
        <v>5000</v>
      </c>
      <c r="I70" s="33">
        <v>6510.742140678328</v>
      </c>
      <c r="J70" s="34">
        <v>-1510.7421406783278</v>
      </c>
      <c r="K70" s="35">
        <v>3.4181396238561224</v>
      </c>
      <c r="L70" s="35">
        <v>0.0006510742140678329</v>
      </c>
      <c r="M70" s="36">
        <v>0.006510742140678328</v>
      </c>
      <c r="N70" s="37">
        <v>171</v>
      </c>
      <c r="O70" s="38">
        <v>262.8965639269404</v>
      </c>
      <c r="P70" s="39">
        <v>-91.89656392694042</v>
      </c>
      <c r="Q70" s="32">
        <v>39000</v>
      </c>
      <c r="R70" s="32">
        <v>45120</v>
      </c>
      <c r="S70" s="33">
        <v>48454.51602288483</v>
      </c>
      <c r="T70" s="33">
        <v>37261.63181603186</v>
      </c>
      <c r="U70" s="34">
        <v>1738.3681839681376</v>
      </c>
      <c r="V70" s="35">
        <v>3.5245777534784537</v>
      </c>
      <c r="W70" s="35">
        <v>0.0033535468634428686</v>
      </c>
      <c r="X70" s="36">
        <v>0.012743478081082898</v>
      </c>
      <c r="Y70" s="40">
        <v>21.002394002188154</v>
      </c>
      <c r="Z70" s="40" t="e">
        <v>#DIV/0!</v>
      </c>
      <c r="AA70" s="40">
        <v>0.8480534320223885</v>
      </c>
      <c r="AB70" s="40" t="e">
        <v>#DIV/0!</v>
      </c>
      <c r="AC70" s="40">
        <v>124.62084219408649</v>
      </c>
      <c r="AD70" s="40" t="e">
        <v>#DIV/0!</v>
      </c>
      <c r="AE70" s="41">
        <v>6.942717377334576</v>
      </c>
      <c r="AF70" s="42">
        <v>0.02239586250753089</v>
      </c>
      <c r="AG70" s="33"/>
    </row>
    <row r="71" spans="1:33" ht="12.75">
      <c r="A71" s="28" t="s">
        <v>64</v>
      </c>
      <c r="B71" s="144" t="s">
        <v>127</v>
      </c>
      <c r="C71" s="145"/>
      <c r="D71" s="29">
        <v>484</v>
      </c>
      <c r="E71" s="30">
        <v>484</v>
      </c>
      <c r="F71" s="30" t="s">
        <v>64</v>
      </c>
      <c r="G71" s="31">
        <v>0</v>
      </c>
      <c r="H71" s="32">
        <v>27000</v>
      </c>
      <c r="I71" s="33">
        <v>27165.61764059175</v>
      </c>
      <c r="J71" s="34">
        <v>-165.6176405917504</v>
      </c>
      <c r="K71" s="35">
        <v>14.26194926131067</v>
      </c>
      <c r="L71" s="35">
        <v>0.002716561764059175</v>
      </c>
      <c r="M71" s="36">
        <v>0.027165617640591753</v>
      </c>
      <c r="N71" s="37">
        <v>300</v>
      </c>
      <c r="O71" s="38">
        <v>271</v>
      </c>
      <c r="P71" s="39">
        <v>29</v>
      </c>
      <c r="Q71" s="32">
        <v>89100.0891000891</v>
      </c>
      <c r="R71" s="32">
        <v>0</v>
      </c>
      <c r="S71" s="33">
        <v>103974.90327521825</v>
      </c>
      <c r="T71" s="33">
        <v>90627.95941947021</v>
      </c>
      <c r="U71" s="34">
        <v>-1527.8703193811089</v>
      </c>
      <c r="V71" s="35">
        <v>18.57873168099139</v>
      </c>
      <c r="W71" s="35">
        <v>9.969075536141722E-05</v>
      </c>
      <c r="X71" s="36">
        <v>0.019938151072283444</v>
      </c>
      <c r="Y71" s="40">
        <v>56.12730917477634</v>
      </c>
      <c r="Z71" s="40" t="e">
        <v>#DIV/0!</v>
      </c>
      <c r="AA71" s="40">
        <v>0.5599173553719008</v>
      </c>
      <c r="AB71" s="40" t="e">
        <v>#DIV/0!</v>
      </c>
      <c r="AC71" s="40">
        <v>187.2478500402277</v>
      </c>
      <c r="AD71" s="40" t="e">
        <v>#DIV/0!</v>
      </c>
      <c r="AE71" s="41">
        <v>32.84068094230206</v>
      </c>
      <c r="AF71" s="42">
        <v>0.06785264657500426</v>
      </c>
      <c r="AG71" s="33"/>
    </row>
    <row r="72" spans="1:33" ht="12.75">
      <c r="A72" s="44" t="s">
        <v>64</v>
      </c>
      <c r="B72" s="144" t="s">
        <v>128</v>
      </c>
      <c r="C72" s="145"/>
      <c r="D72" s="45">
        <v>183</v>
      </c>
      <c r="E72" s="46"/>
      <c r="F72" s="46" t="s">
        <v>64</v>
      </c>
      <c r="G72" s="47">
        <v>0</v>
      </c>
      <c r="H72" s="48">
        <v>25000</v>
      </c>
      <c r="I72" s="49">
        <v>21951.163113927938</v>
      </c>
      <c r="J72" s="50">
        <v>3048.836886072062</v>
      </c>
      <c r="K72" s="51">
        <v>11.524360634812169</v>
      </c>
      <c r="L72" s="51">
        <v>0.002195116311392794</v>
      </c>
      <c r="M72" s="52">
        <v>0.02195116311392794</v>
      </c>
      <c r="N72" s="53">
        <v>150</v>
      </c>
      <c r="O72" s="54">
        <v>168.36916090965423</v>
      </c>
      <c r="P72" s="55">
        <v>-18.369160909654227</v>
      </c>
      <c r="Q72" s="32">
        <v>0</v>
      </c>
      <c r="R72" s="32">
        <v>0</v>
      </c>
      <c r="S72" s="33">
        <v>0</v>
      </c>
      <c r="T72" s="33">
        <v>0</v>
      </c>
      <c r="U72" s="50" t="s">
        <v>64</v>
      </c>
      <c r="V72" s="51">
        <v>0</v>
      </c>
      <c r="W72" s="51">
        <v>0</v>
      </c>
      <c r="X72" s="52">
        <v>0</v>
      </c>
      <c r="Y72" s="40">
        <v>119.9517110050707</v>
      </c>
      <c r="Z72" s="40" t="e">
        <v>#DIV/0!</v>
      </c>
      <c r="AA72" s="40">
        <v>0.9200500596155968</v>
      </c>
      <c r="AB72" s="40" t="e">
        <v>#DIV/0!</v>
      </c>
      <c r="AC72" s="40">
        <v>0</v>
      </c>
      <c r="AD72" s="40" t="e">
        <v>#DIV/0!</v>
      </c>
      <c r="AE72" s="41">
        <v>11.524360634812169</v>
      </c>
      <c r="AF72" s="42">
        <v>0.06297464827766212</v>
      </c>
      <c r="AG72" s="33"/>
    </row>
    <row r="73" spans="1:33" ht="12.75">
      <c r="A73" s="28" t="s">
        <v>64</v>
      </c>
      <c r="B73" s="144" t="s">
        <v>173</v>
      </c>
      <c r="C73" s="145"/>
      <c r="D73" s="29">
        <v>432</v>
      </c>
      <c r="E73" s="30">
        <v>432</v>
      </c>
      <c r="F73" s="30" t="s">
        <v>64</v>
      </c>
      <c r="G73" s="31">
        <v>56</v>
      </c>
      <c r="H73" s="32">
        <v>35000</v>
      </c>
      <c r="I73" s="33">
        <v>31042.896005412247</v>
      </c>
      <c r="J73" s="34">
        <v>3957.103994587753</v>
      </c>
      <c r="K73" s="35">
        <v>16.29752040284143</v>
      </c>
      <c r="L73" s="35">
        <v>0.003104289600541225</v>
      </c>
      <c r="M73" s="36">
        <v>0.031042896005412247</v>
      </c>
      <c r="N73" s="37">
        <v>230</v>
      </c>
      <c r="O73" s="38">
        <v>270.0754932991848</v>
      </c>
      <c r="P73" s="39">
        <v>-40.075493299184814</v>
      </c>
      <c r="Q73" s="32">
        <v>65000</v>
      </c>
      <c r="R73" s="32">
        <v>53430</v>
      </c>
      <c r="S73" s="33">
        <v>76528.37563358362</v>
      </c>
      <c r="T73" s="33">
        <v>61261.756974101576</v>
      </c>
      <c r="U73" s="34">
        <v>3738.243025898424</v>
      </c>
      <c r="V73" s="35">
        <v>5.794749592180268</v>
      </c>
      <c r="W73" s="35">
        <v>0.005513558127669143</v>
      </c>
      <c r="X73" s="36">
        <v>0.020951520885142738</v>
      </c>
      <c r="Y73" s="40">
        <v>71.8585555680839</v>
      </c>
      <c r="Z73" s="40">
        <v>554.3374286680759</v>
      </c>
      <c r="AA73" s="40">
        <v>0.6251747530073722</v>
      </c>
      <c r="AB73" s="40">
        <v>4.822776666056872</v>
      </c>
      <c r="AC73" s="40">
        <v>141.80962262523514</v>
      </c>
      <c r="AD73" s="40">
        <v>1093.9599459660997</v>
      </c>
      <c r="AE73" s="41">
        <v>22.0922699950217</v>
      </c>
      <c r="AF73" s="42">
        <v>0.051139513877365046</v>
      </c>
      <c r="AG73" s="33"/>
    </row>
    <row r="74" ht="13.5" thickBot="1"/>
    <row r="75" spans="1:33" ht="13.5" thickBot="1">
      <c r="A75" s="76"/>
      <c r="B75" s="76" t="s">
        <v>72</v>
      </c>
      <c r="C75" s="77"/>
      <c r="D75" s="103">
        <f>SUM(D7:D74)</f>
        <v>47587</v>
      </c>
      <c r="E75" s="103">
        <f>SUM(E7:E74)</f>
        <v>45307</v>
      </c>
      <c r="F75" s="78"/>
      <c r="G75" s="103">
        <f>SUM(G7:G74)</f>
        <v>2510</v>
      </c>
      <c r="H75" s="79">
        <f>SUM(H7:H74)</f>
        <v>1621963.08</v>
      </c>
      <c r="I75" s="79">
        <f aca="true" t="shared" si="0" ref="I75:AG75">SUM(I7:I74)</f>
        <v>1688831.6493995308</v>
      </c>
      <c r="J75" s="79">
        <f t="shared" si="0"/>
        <v>-66868.56939953129</v>
      </c>
      <c r="K75" s="79">
        <f t="shared" si="0"/>
        <v>854.9274610338493</v>
      </c>
      <c r="L75" s="79">
        <f t="shared" si="0"/>
        <v>0.1688831649399532</v>
      </c>
      <c r="M75" s="79">
        <f t="shared" si="0"/>
        <v>1.6888316493995312</v>
      </c>
      <c r="N75" s="79">
        <f t="shared" si="0"/>
        <v>23751.120000000003</v>
      </c>
      <c r="O75" s="79">
        <f t="shared" si="0"/>
        <v>27271.64398082036</v>
      </c>
      <c r="P75" s="79">
        <f t="shared" si="0"/>
        <v>-3520.523980820367</v>
      </c>
      <c r="Q75" s="79">
        <f t="shared" si="0"/>
        <v>4742457.489252441</v>
      </c>
      <c r="R75" s="79">
        <f t="shared" si="0"/>
        <v>2107938</v>
      </c>
      <c r="S75" s="79">
        <f t="shared" si="0"/>
        <v>5542513.437120683</v>
      </c>
      <c r="T75" s="79">
        <f t="shared" si="0"/>
        <v>4873365.545108132</v>
      </c>
      <c r="U75" s="79">
        <f t="shared" si="0"/>
        <v>-130908.05585569055</v>
      </c>
      <c r="V75" s="79">
        <f t="shared" si="0"/>
        <v>476.6005342499047</v>
      </c>
      <c r="W75" s="79">
        <f t="shared" si="0"/>
        <v>0.4100304555371092</v>
      </c>
      <c r="X75" s="79">
        <f t="shared" si="0"/>
        <v>1.5754035520830592</v>
      </c>
      <c r="Y75" s="43">
        <f>I75/D75</f>
        <v>35.48934896924645</v>
      </c>
      <c r="Z75" s="43"/>
      <c r="AA75" s="43">
        <f>O75/D75</f>
        <v>0.5730902133107858</v>
      </c>
      <c r="AB75" s="43"/>
      <c r="AC75" s="43">
        <f>T75/E75</f>
        <v>107.56319211398089</v>
      </c>
      <c r="AD75" s="43"/>
      <c r="AE75" s="104">
        <f>SUM(AE34:AE73)</f>
        <v>746.3699341531944</v>
      </c>
      <c r="AF75" s="43">
        <f>AE75/D75</f>
        <v>0.01568432416738173</v>
      </c>
      <c r="AG75" s="79">
        <f t="shared" si="0"/>
        <v>0</v>
      </c>
    </row>
  </sheetData>
  <sheetProtection/>
  <mergeCells count="84">
    <mergeCell ref="B67:C67"/>
    <mergeCell ref="B72:C72"/>
    <mergeCell ref="B68:C68"/>
    <mergeCell ref="B69:C69"/>
    <mergeCell ref="B70:C70"/>
    <mergeCell ref="B71:C71"/>
    <mergeCell ref="B66:C66"/>
    <mergeCell ref="B58:C58"/>
    <mergeCell ref="B59:C59"/>
    <mergeCell ref="B60:C60"/>
    <mergeCell ref="B61:C61"/>
    <mergeCell ref="B62:C62"/>
    <mergeCell ref="B63:C63"/>
    <mergeCell ref="B51:C51"/>
    <mergeCell ref="B52:C52"/>
    <mergeCell ref="B73:C73"/>
    <mergeCell ref="B64:C64"/>
    <mergeCell ref="B53:C53"/>
    <mergeCell ref="B54:C54"/>
    <mergeCell ref="B55:C55"/>
    <mergeCell ref="B56:C56"/>
    <mergeCell ref="B57:C57"/>
    <mergeCell ref="B65:C65"/>
    <mergeCell ref="B48:C48"/>
    <mergeCell ref="B49:C49"/>
    <mergeCell ref="B50:C50"/>
    <mergeCell ref="B47:C47"/>
    <mergeCell ref="H5:J5"/>
    <mergeCell ref="B6:C6"/>
    <mergeCell ref="A4:C4"/>
    <mergeCell ref="N4:P4"/>
    <mergeCell ref="N5:P5"/>
    <mergeCell ref="K5:M5"/>
    <mergeCell ref="B21:C21"/>
    <mergeCell ref="B26:C26"/>
    <mergeCell ref="B22:C22"/>
    <mergeCell ref="B23:C23"/>
    <mergeCell ref="B24:C24"/>
    <mergeCell ref="B25:C25"/>
    <mergeCell ref="B19:C19"/>
    <mergeCell ref="B20:C20"/>
    <mergeCell ref="B12:C12"/>
    <mergeCell ref="B13:C13"/>
    <mergeCell ref="B14:C14"/>
    <mergeCell ref="B15:C15"/>
    <mergeCell ref="B16:C16"/>
    <mergeCell ref="B17:C17"/>
    <mergeCell ref="B32:C32"/>
    <mergeCell ref="B33:C33"/>
    <mergeCell ref="B34:C34"/>
    <mergeCell ref="Q4:X4"/>
    <mergeCell ref="B18:C18"/>
    <mergeCell ref="B7:C7"/>
    <mergeCell ref="B8:C8"/>
    <mergeCell ref="B9:C9"/>
    <mergeCell ref="B10:C10"/>
    <mergeCell ref="B11:C11"/>
    <mergeCell ref="B27:C27"/>
    <mergeCell ref="B28:C28"/>
    <mergeCell ref="B45:C45"/>
    <mergeCell ref="B46:C46"/>
    <mergeCell ref="B42:C42"/>
    <mergeCell ref="B43:C43"/>
    <mergeCell ref="B44:C44"/>
    <mergeCell ref="B29:C29"/>
    <mergeCell ref="B30:C30"/>
    <mergeCell ref="B31:C31"/>
    <mergeCell ref="B39:C39"/>
    <mergeCell ref="B40:C40"/>
    <mergeCell ref="B41:C41"/>
    <mergeCell ref="B35:C35"/>
    <mergeCell ref="B36:C36"/>
    <mergeCell ref="B37:C37"/>
    <mergeCell ref="B38:C38"/>
    <mergeCell ref="A1:X1"/>
    <mergeCell ref="A2:X2"/>
    <mergeCell ref="Y4:AF4"/>
    <mergeCell ref="Y5:Z5"/>
    <mergeCell ref="AA5:AB5"/>
    <mergeCell ref="AC5:AD5"/>
    <mergeCell ref="AE5:AF5"/>
    <mergeCell ref="V5:X5"/>
    <mergeCell ref="H4:M4"/>
    <mergeCell ref="Q5:U5"/>
  </mergeCells>
  <printOptions/>
  <pageMargins left="0.17" right="0.29" top="0.26" bottom="0.17" header="0.19" footer="0"/>
  <pageSetup fitToHeight="1" fitToWidth="1" horizontalDpi="600" verticalDpi="600" orientation="landscape" paperSize="8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G49"/>
  <sheetViews>
    <sheetView workbookViewId="0" topLeftCell="A1">
      <selection activeCell="B26" sqref="B26:C26"/>
    </sheetView>
  </sheetViews>
  <sheetFormatPr defaultColWidth="9.140625" defaultRowHeight="12.75"/>
  <cols>
    <col min="12" max="13" width="0" style="0" hidden="1" customWidth="1"/>
    <col min="23" max="24" width="0" style="0" hidden="1" customWidth="1"/>
    <col min="26" max="26" width="0" style="0" hidden="1" customWidth="1"/>
    <col min="28" max="28" width="0" style="0" hidden="1" customWidth="1"/>
    <col min="30" max="30" width="0" style="0" hidden="1" customWidth="1"/>
    <col min="33" max="33" width="0" style="0" hidden="1" customWidth="1"/>
  </cols>
  <sheetData>
    <row r="1" spans="1:33" ht="27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/>
      <c r="Y1" s="4"/>
      <c r="Z1" s="4"/>
      <c r="AA1" s="4"/>
      <c r="AB1" s="4"/>
      <c r="AC1" s="4"/>
      <c r="AD1" s="4"/>
      <c r="AE1" s="4"/>
      <c r="AF1" s="4"/>
      <c r="AG1" s="4"/>
    </row>
    <row r="2" spans="1:33" ht="27">
      <c r="A2" s="131" t="s">
        <v>105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3"/>
      <c r="Y2" s="4"/>
      <c r="Z2" s="4"/>
      <c r="AA2" s="4"/>
      <c r="AB2" s="4"/>
      <c r="AC2" s="4"/>
      <c r="AD2" s="4"/>
      <c r="AE2" s="4"/>
      <c r="AF2" s="4"/>
      <c r="AG2" s="4"/>
    </row>
    <row r="3" spans="1:24" ht="13.5" thickBot="1">
      <c r="A3" s="8" t="s">
        <v>64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2" ht="12.75">
      <c r="A4" s="142" t="s">
        <v>67</v>
      </c>
      <c r="B4" s="118"/>
      <c r="C4" s="119"/>
      <c r="D4" s="10"/>
      <c r="E4" s="11"/>
      <c r="F4" s="11"/>
      <c r="G4" s="12"/>
      <c r="H4" s="142" t="s">
        <v>24</v>
      </c>
      <c r="I4" s="118"/>
      <c r="J4" s="118"/>
      <c r="K4" s="118"/>
      <c r="L4" s="118"/>
      <c r="M4" s="119"/>
      <c r="N4" s="142" t="s">
        <v>25</v>
      </c>
      <c r="O4" s="118"/>
      <c r="P4" s="119"/>
      <c r="Q4" s="142" t="s">
        <v>6</v>
      </c>
      <c r="R4" s="118"/>
      <c r="S4" s="118"/>
      <c r="T4" s="118"/>
      <c r="U4" s="118"/>
      <c r="V4" s="118"/>
      <c r="W4" s="118"/>
      <c r="X4" s="119"/>
      <c r="Y4" s="142" t="s">
        <v>0</v>
      </c>
      <c r="Z4" s="118"/>
      <c r="AA4" s="118"/>
      <c r="AB4" s="118"/>
      <c r="AC4" s="118"/>
      <c r="AD4" s="118"/>
      <c r="AE4" s="118"/>
      <c r="AF4" s="119"/>
    </row>
    <row r="5" spans="1:32" ht="14.25">
      <c r="A5" s="13"/>
      <c r="B5" s="14"/>
      <c r="C5" s="15"/>
      <c r="D5" s="16"/>
      <c r="E5" s="17"/>
      <c r="F5" s="17"/>
      <c r="G5" s="15"/>
      <c r="H5" s="134" t="s">
        <v>1</v>
      </c>
      <c r="I5" s="135"/>
      <c r="J5" s="136"/>
      <c r="K5" s="138" t="s">
        <v>2</v>
      </c>
      <c r="L5" s="138"/>
      <c r="M5" s="139"/>
      <c r="N5" s="134" t="s">
        <v>3</v>
      </c>
      <c r="O5" s="135"/>
      <c r="P5" s="143"/>
      <c r="Q5" s="134" t="s">
        <v>1</v>
      </c>
      <c r="R5" s="135"/>
      <c r="S5" s="135"/>
      <c r="T5" s="135"/>
      <c r="U5" s="136"/>
      <c r="V5" s="137" t="s">
        <v>2</v>
      </c>
      <c r="W5" s="138"/>
      <c r="X5" s="139"/>
      <c r="Y5" s="148" t="s">
        <v>4</v>
      </c>
      <c r="Z5" s="149"/>
      <c r="AA5" s="149" t="s">
        <v>5</v>
      </c>
      <c r="AB5" s="149"/>
      <c r="AC5" s="149" t="s">
        <v>6</v>
      </c>
      <c r="AD5" s="149"/>
      <c r="AE5" s="149" t="s">
        <v>7</v>
      </c>
      <c r="AF5" s="149"/>
    </row>
    <row r="6" spans="1:33" ht="63.75">
      <c r="A6" s="18" t="s">
        <v>69</v>
      </c>
      <c r="B6" s="140" t="s">
        <v>68</v>
      </c>
      <c r="C6" s="141"/>
      <c r="D6" s="18" t="s">
        <v>8</v>
      </c>
      <c r="E6" s="19" t="s">
        <v>9</v>
      </c>
      <c r="F6" s="19" t="s">
        <v>10</v>
      </c>
      <c r="G6" s="20" t="s">
        <v>11</v>
      </c>
      <c r="H6" s="18" t="s">
        <v>27</v>
      </c>
      <c r="I6" s="19" t="s">
        <v>26</v>
      </c>
      <c r="J6" s="22" t="s">
        <v>70</v>
      </c>
      <c r="K6" s="19" t="s">
        <v>12</v>
      </c>
      <c r="L6" s="19" t="s">
        <v>13</v>
      </c>
      <c r="M6" s="20" t="s">
        <v>14</v>
      </c>
      <c r="N6" s="18" t="s">
        <v>27</v>
      </c>
      <c r="O6" s="19" t="s">
        <v>26</v>
      </c>
      <c r="P6" s="20" t="s">
        <v>70</v>
      </c>
      <c r="Q6" s="23" t="s">
        <v>27</v>
      </c>
      <c r="R6" s="24" t="s">
        <v>15</v>
      </c>
      <c r="S6" s="25" t="s">
        <v>71</v>
      </c>
      <c r="T6" s="25" t="s">
        <v>26</v>
      </c>
      <c r="U6" s="22" t="s">
        <v>70</v>
      </c>
      <c r="V6" s="19" t="s">
        <v>12</v>
      </c>
      <c r="W6" s="19" t="s">
        <v>13</v>
      </c>
      <c r="X6" s="20" t="s">
        <v>14</v>
      </c>
      <c r="Y6" s="26" t="s">
        <v>16</v>
      </c>
      <c r="Z6" s="26" t="s">
        <v>17</v>
      </c>
      <c r="AA6" s="26" t="s">
        <v>18</v>
      </c>
      <c r="AB6" s="26" t="s">
        <v>19</v>
      </c>
      <c r="AC6" s="26" t="s">
        <v>20</v>
      </c>
      <c r="AD6" s="26" t="s">
        <v>21</v>
      </c>
      <c r="AE6" s="26" t="s">
        <v>22</v>
      </c>
      <c r="AF6" s="26" t="s">
        <v>23</v>
      </c>
      <c r="AG6" s="27"/>
    </row>
    <row r="7" spans="1:33" ht="12.75">
      <c r="A7" s="28" t="s">
        <v>64</v>
      </c>
      <c r="B7" s="144" t="s">
        <v>92</v>
      </c>
      <c r="C7" s="145"/>
      <c r="D7" s="29">
        <v>1316</v>
      </c>
      <c r="E7" s="30">
        <v>1316</v>
      </c>
      <c r="F7" s="30" t="s">
        <v>64</v>
      </c>
      <c r="G7" s="31">
        <v>100</v>
      </c>
      <c r="H7" s="32">
        <v>35950</v>
      </c>
      <c r="I7" s="33">
        <v>30916.895720524015</v>
      </c>
      <c r="J7" s="34">
        <v>5033.104279475985</v>
      </c>
      <c r="K7" s="35">
        <v>16.23137025327511</v>
      </c>
      <c r="L7" s="35">
        <v>0.0030916895720524014</v>
      </c>
      <c r="M7" s="36">
        <v>0.030916895720524015</v>
      </c>
      <c r="N7" s="37">
        <v>267</v>
      </c>
      <c r="O7" s="38">
        <v>307.4762488916678</v>
      </c>
      <c r="P7" s="39">
        <v>-40.47624889166781</v>
      </c>
      <c r="Q7" s="32">
        <v>135000</v>
      </c>
      <c r="R7" s="32" t="s">
        <v>64</v>
      </c>
      <c r="S7" s="33">
        <v>107836.93074673472</v>
      </c>
      <c r="T7" s="33">
        <v>101950.49108812818</v>
      </c>
      <c r="U7" s="34">
        <v>33049.50891187182</v>
      </c>
      <c r="V7" s="35">
        <v>9.643496952026045</v>
      </c>
      <c r="W7" s="35">
        <v>0.009175544197931538</v>
      </c>
      <c r="X7" s="36">
        <v>0.03486706795213984</v>
      </c>
      <c r="Y7" s="40">
        <v>23.493081854501533</v>
      </c>
      <c r="Z7" s="40">
        <v>309.16895720524013</v>
      </c>
      <c r="AA7" s="40">
        <v>0.2336445660271032</v>
      </c>
      <c r="AB7" s="40">
        <v>3.074762488916678</v>
      </c>
      <c r="AC7" s="40">
        <v>77.46997803049254</v>
      </c>
      <c r="AD7" s="40">
        <v>1019.5049108812818</v>
      </c>
      <c r="AE7" s="41">
        <v>25.874867205301154</v>
      </c>
      <c r="AF7" s="42">
        <v>0.019661753195517596</v>
      </c>
      <c r="AG7" s="33"/>
    </row>
    <row r="8" spans="1:33" ht="12.75">
      <c r="A8" s="28" t="s">
        <v>64</v>
      </c>
      <c r="B8" s="144" t="s">
        <v>93</v>
      </c>
      <c r="C8" s="145"/>
      <c r="D8" s="29">
        <v>266</v>
      </c>
      <c r="E8" s="30">
        <v>266</v>
      </c>
      <c r="F8" s="30" t="s">
        <v>64</v>
      </c>
      <c r="G8" s="31">
        <v>0</v>
      </c>
      <c r="H8" s="32">
        <v>15600</v>
      </c>
      <c r="I8" s="33">
        <v>14684.76</v>
      </c>
      <c r="J8" s="34">
        <v>915.24</v>
      </c>
      <c r="K8" s="35">
        <v>7.709499</v>
      </c>
      <c r="L8" s="35">
        <v>0.0014684759999999998</v>
      </c>
      <c r="M8" s="36">
        <v>0.014684760000000002</v>
      </c>
      <c r="N8" s="37">
        <v>150</v>
      </c>
      <c r="O8" s="38">
        <v>137.9336789500724</v>
      </c>
      <c r="P8" s="39">
        <v>12.066321049927609</v>
      </c>
      <c r="Q8" s="32">
        <v>40000</v>
      </c>
      <c r="R8" s="32" t="s">
        <v>64</v>
      </c>
      <c r="S8" s="33">
        <v>35807.66723585767</v>
      </c>
      <c r="T8" s="33">
        <v>34745.81135864742</v>
      </c>
      <c r="U8" s="34">
        <v>5254.188641352579</v>
      </c>
      <c r="V8" s="35">
        <v>3.2866062964144596</v>
      </c>
      <c r="W8" s="35">
        <v>0.003127123022278268</v>
      </c>
      <c r="X8" s="36">
        <v>0.011883067484657419</v>
      </c>
      <c r="Y8" s="40">
        <v>55.20586466165414</v>
      </c>
      <c r="Z8" s="40" t="e">
        <v>#DIV/0!</v>
      </c>
      <c r="AA8" s="40">
        <v>0.5185476652258361</v>
      </c>
      <c r="AB8" s="40" t="e">
        <v>#DIV/0!</v>
      </c>
      <c r="AC8" s="40">
        <v>130.62335097235874</v>
      </c>
      <c r="AD8" s="40" t="e">
        <v>#DIV/0!</v>
      </c>
      <c r="AE8" s="41">
        <v>10.99610529641446</v>
      </c>
      <c r="AF8" s="42">
        <v>0.041338741715843834</v>
      </c>
      <c r="AG8" s="33"/>
    </row>
    <row r="9" spans="1:33" ht="12.75">
      <c r="A9" s="28" t="s">
        <v>64</v>
      </c>
      <c r="B9" s="144" t="s">
        <v>94</v>
      </c>
      <c r="C9" s="145"/>
      <c r="D9" s="29">
        <v>1686</v>
      </c>
      <c r="E9" s="30">
        <v>1686</v>
      </c>
      <c r="F9" s="30" t="s">
        <v>64</v>
      </c>
      <c r="G9" s="31">
        <v>0</v>
      </c>
      <c r="H9" s="32">
        <v>48800</v>
      </c>
      <c r="I9" s="33">
        <v>42866.880659548595</v>
      </c>
      <c r="J9" s="34">
        <v>5933.119340451405</v>
      </c>
      <c r="K9" s="35">
        <v>22.50511234626301</v>
      </c>
      <c r="L9" s="35">
        <v>0.00428668806595486</v>
      </c>
      <c r="M9" s="36">
        <v>0.0428668806595486</v>
      </c>
      <c r="N9" s="37">
        <v>73</v>
      </c>
      <c r="O9" s="38">
        <v>129.11243457053575</v>
      </c>
      <c r="P9" s="39">
        <v>-56.112434570535754</v>
      </c>
      <c r="Q9" s="32">
        <v>110000</v>
      </c>
      <c r="R9" s="32" t="s">
        <v>64</v>
      </c>
      <c r="S9" s="33">
        <v>109681.08976105668</v>
      </c>
      <c r="T9" s="33">
        <v>104492.88768752533</v>
      </c>
      <c r="U9" s="34">
        <v>5507.112312474666</v>
      </c>
      <c r="V9" s="35">
        <v>9.88398224636302</v>
      </c>
      <c r="W9" s="35">
        <v>0.009404359891877281</v>
      </c>
      <c r="X9" s="36">
        <v>0.03573656758913367</v>
      </c>
      <c r="Y9" s="40">
        <v>25.425196120728703</v>
      </c>
      <c r="Z9" s="40" t="e">
        <v>#DIV/0!</v>
      </c>
      <c r="AA9" s="40">
        <v>0.0765791426871505</v>
      </c>
      <c r="AB9" s="40" t="e">
        <v>#DIV/0!</v>
      </c>
      <c r="AC9" s="40">
        <v>61.97680171264848</v>
      </c>
      <c r="AD9" s="40" t="e">
        <v>#DIV/0!</v>
      </c>
      <c r="AE9" s="41">
        <v>32.38909459262603</v>
      </c>
      <c r="AF9" s="42">
        <v>0.019210613637381985</v>
      </c>
      <c r="AG9" s="33"/>
    </row>
    <row r="10" spans="1:33" ht="12.75">
      <c r="A10" s="28" t="s">
        <v>64</v>
      </c>
      <c r="B10" s="144" t="s">
        <v>95</v>
      </c>
      <c r="C10" s="145"/>
      <c r="D10" s="29">
        <v>217</v>
      </c>
      <c r="E10" s="30">
        <v>217</v>
      </c>
      <c r="F10" s="30">
        <v>134</v>
      </c>
      <c r="G10" s="31">
        <v>0</v>
      </c>
      <c r="H10" s="32">
        <v>9450</v>
      </c>
      <c r="I10" s="33">
        <v>10430.425186958175</v>
      </c>
      <c r="J10" s="34">
        <v>-980.4251869581749</v>
      </c>
      <c r="K10" s="35">
        <v>5.475973223153042</v>
      </c>
      <c r="L10" s="35">
        <v>0.0010430425186958175</v>
      </c>
      <c r="M10" s="36">
        <v>0.010430425186958176</v>
      </c>
      <c r="N10" s="37">
        <v>60</v>
      </c>
      <c r="O10" s="38">
        <v>68.45788422813911</v>
      </c>
      <c r="P10" s="39">
        <v>-8.457884228139108</v>
      </c>
      <c r="Q10" s="32">
        <v>42000</v>
      </c>
      <c r="R10" s="32" t="s">
        <v>64</v>
      </c>
      <c r="S10" s="33">
        <v>53778.77352383504</v>
      </c>
      <c r="T10" s="33">
        <v>51351.96449726959</v>
      </c>
      <c r="U10" s="34">
        <v>-9351.96449726959</v>
      </c>
      <c r="V10" s="35">
        <v>4.85738232179673</v>
      </c>
      <c r="W10" s="35">
        <v>0.004621676804754264</v>
      </c>
      <c r="X10" s="36">
        <v>0.0175623718580662</v>
      </c>
      <c r="Y10" s="40">
        <v>48.06647551593629</v>
      </c>
      <c r="Z10" s="40" t="e">
        <v>#DIV/0!</v>
      </c>
      <c r="AA10" s="40">
        <v>0.3154741208670005</v>
      </c>
      <c r="AB10" s="40" t="e">
        <v>#DIV/0!</v>
      </c>
      <c r="AC10" s="40">
        <v>236.64499768327</v>
      </c>
      <c r="AD10" s="40" t="e">
        <v>#DIV/0!</v>
      </c>
      <c r="AE10" s="41">
        <v>10.333355544949772</v>
      </c>
      <c r="AF10" s="42">
        <v>0.04761914997672706</v>
      </c>
      <c r="AG10" s="33"/>
    </row>
    <row r="11" spans="1:33" ht="12.75">
      <c r="A11" s="28" t="s">
        <v>64</v>
      </c>
      <c r="B11" s="144" t="s">
        <v>96</v>
      </c>
      <c r="C11" s="145"/>
      <c r="D11" s="29">
        <v>6457</v>
      </c>
      <c r="E11" s="30">
        <v>5303</v>
      </c>
      <c r="F11" s="30" t="s">
        <v>64</v>
      </c>
      <c r="G11" s="31">
        <v>100</v>
      </c>
      <c r="H11" s="32">
        <v>408500</v>
      </c>
      <c r="I11" s="33">
        <v>404725</v>
      </c>
      <c r="J11" s="34">
        <v>3775</v>
      </c>
      <c r="K11" s="35">
        <v>212.480625</v>
      </c>
      <c r="L11" s="35">
        <v>0.0404725</v>
      </c>
      <c r="M11" s="36">
        <v>0.404725</v>
      </c>
      <c r="N11" s="37">
        <v>712</v>
      </c>
      <c r="O11" s="38">
        <v>748.6150582190995</v>
      </c>
      <c r="P11" s="39">
        <v>-36.615058219099524</v>
      </c>
      <c r="Q11" s="32">
        <v>548000</v>
      </c>
      <c r="R11" s="32" t="s">
        <v>64</v>
      </c>
      <c r="S11" s="33">
        <v>466534.13753918686</v>
      </c>
      <c r="T11" s="33">
        <v>452310.78067263507</v>
      </c>
      <c r="U11" s="34">
        <v>95689.21932736493</v>
      </c>
      <c r="V11" s="35">
        <v>42.78407674382454</v>
      </c>
      <c r="W11" s="35">
        <v>0.04070797026053716</v>
      </c>
      <c r="X11" s="36">
        <v>0.15469028699004123</v>
      </c>
      <c r="Y11" s="40">
        <v>62.68003716896391</v>
      </c>
      <c r="Z11" s="40">
        <v>4047.25</v>
      </c>
      <c r="AA11" s="40">
        <v>0.11593852535528876</v>
      </c>
      <c r="AB11" s="40">
        <v>7.486150582190995</v>
      </c>
      <c r="AC11" s="40">
        <v>85.29337746042525</v>
      </c>
      <c r="AD11" s="40">
        <v>4523.107806726351</v>
      </c>
      <c r="AE11" s="41">
        <v>255.26470174382456</v>
      </c>
      <c r="AF11" s="42">
        <v>0.039533018699678575</v>
      </c>
      <c r="AG11" s="33"/>
    </row>
    <row r="12" spans="1:33" ht="12.75">
      <c r="A12" s="28" t="s">
        <v>64</v>
      </c>
      <c r="B12" s="144" t="s">
        <v>97</v>
      </c>
      <c r="C12" s="145"/>
      <c r="D12" s="29">
        <v>3602</v>
      </c>
      <c r="E12" s="30">
        <v>3602</v>
      </c>
      <c r="F12" s="30" t="s">
        <v>64</v>
      </c>
      <c r="G12" s="31">
        <v>0</v>
      </c>
      <c r="H12" s="32">
        <v>612000</v>
      </c>
      <c r="I12" s="33">
        <v>541485</v>
      </c>
      <c r="J12" s="34">
        <v>70515</v>
      </c>
      <c r="K12" s="35">
        <v>284.279625</v>
      </c>
      <c r="L12" s="35">
        <v>0.0541485</v>
      </c>
      <c r="M12" s="36">
        <v>0.541485</v>
      </c>
      <c r="N12" s="37">
        <v>17000</v>
      </c>
      <c r="O12" s="38">
        <v>20914.108290416807</v>
      </c>
      <c r="P12" s="39">
        <v>-3914.108290416807</v>
      </c>
      <c r="Q12" s="32">
        <v>2330000</v>
      </c>
      <c r="R12" s="32" t="s">
        <v>64</v>
      </c>
      <c r="S12" s="33">
        <v>2490437.7522100923</v>
      </c>
      <c r="T12" s="33">
        <v>2384721.771959505</v>
      </c>
      <c r="U12" s="34">
        <v>-54721.771959505044</v>
      </c>
      <c r="V12" s="35">
        <v>225.57083240964957</v>
      </c>
      <c r="W12" s="35">
        <v>0.2146249594763555</v>
      </c>
      <c r="X12" s="36">
        <v>0.8155748460101508</v>
      </c>
      <c r="Y12" s="40">
        <v>150.32898389783455</v>
      </c>
      <c r="Z12" s="40" t="e">
        <v>#DIV/0!</v>
      </c>
      <c r="AA12" s="40">
        <v>5.806248831320602</v>
      </c>
      <c r="AB12" s="40" t="e">
        <v>#DIV/0!</v>
      </c>
      <c r="AC12" s="40">
        <v>662.0549061520003</v>
      </c>
      <c r="AD12" s="40" t="e">
        <v>#DIV/0!</v>
      </c>
      <c r="AE12" s="41">
        <v>509.8504574096496</v>
      </c>
      <c r="AF12" s="42">
        <v>0.14154649011928083</v>
      </c>
      <c r="AG12" s="33"/>
    </row>
    <row r="13" spans="1:33" ht="12.75">
      <c r="A13" s="28" t="s">
        <v>64</v>
      </c>
      <c r="B13" s="144" t="s">
        <v>98</v>
      </c>
      <c r="C13" s="145"/>
      <c r="D13" s="29">
        <v>282</v>
      </c>
      <c r="E13" s="30">
        <v>282</v>
      </c>
      <c r="F13" s="30" t="s">
        <v>64</v>
      </c>
      <c r="G13" s="31">
        <v>0</v>
      </c>
      <c r="H13" s="32">
        <v>9970</v>
      </c>
      <c r="I13" s="33">
        <v>10088.78356798774</v>
      </c>
      <c r="J13" s="34">
        <v>-118.78356798774075</v>
      </c>
      <c r="K13" s="35">
        <v>5.296611373193564</v>
      </c>
      <c r="L13" s="35">
        <v>0.001008878356798774</v>
      </c>
      <c r="M13" s="36">
        <v>0.010088783567987742</v>
      </c>
      <c r="N13" s="37">
        <v>87</v>
      </c>
      <c r="O13" s="38">
        <v>77.92670824510924</v>
      </c>
      <c r="P13" s="39">
        <v>9.07329175489076</v>
      </c>
      <c r="Q13" s="32">
        <v>32000</v>
      </c>
      <c r="R13" s="32" t="s">
        <v>64</v>
      </c>
      <c r="S13" s="33">
        <v>32770.80178194319</v>
      </c>
      <c r="T13" s="33">
        <v>31722.08063717337</v>
      </c>
      <c r="U13" s="34">
        <v>277.91936282662937</v>
      </c>
      <c r="V13" s="35">
        <v>3.000591607470229</v>
      </c>
      <c r="W13" s="35">
        <v>0.0028549872573456034</v>
      </c>
      <c r="X13" s="36">
        <v>0.010848951577913294</v>
      </c>
      <c r="Y13" s="40">
        <v>35.77582825527568</v>
      </c>
      <c r="Z13" s="40" t="e">
        <v>#DIV/0!</v>
      </c>
      <c r="AA13" s="40">
        <v>0.2763358448408129</v>
      </c>
      <c r="AB13" s="40" t="e">
        <v>#DIV/0!</v>
      </c>
      <c r="AC13" s="40">
        <v>112.48964764955096</v>
      </c>
      <c r="AD13" s="40" t="e">
        <v>#DIV/0!</v>
      </c>
      <c r="AE13" s="41">
        <v>8.297202980663792</v>
      </c>
      <c r="AF13" s="42">
        <v>0.029422705605190752</v>
      </c>
      <c r="AG13" s="33"/>
    </row>
    <row r="14" spans="1:33" ht="12.75">
      <c r="A14" s="28" t="s">
        <v>64</v>
      </c>
      <c r="B14" s="144" t="s">
        <v>99</v>
      </c>
      <c r="C14" s="145"/>
      <c r="D14" s="29">
        <v>7875</v>
      </c>
      <c r="E14" s="30">
        <v>7875</v>
      </c>
      <c r="F14" s="30" t="s">
        <v>64</v>
      </c>
      <c r="G14" s="31">
        <v>0</v>
      </c>
      <c r="H14" s="32">
        <v>280000</v>
      </c>
      <c r="I14" s="33">
        <v>285002.5</v>
      </c>
      <c r="J14" s="34">
        <v>-5002.499999999884</v>
      </c>
      <c r="K14" s="35">
        <v>149.62631249999995</v>
      </c>
      <c r="L14" s="35">
        <v>0.02850024999999999</v>
      </c>
      <c r="M14" s="36">
        <v>0.2850024999999999</v>
      </c>
      <c r="N14" s="37">
        <v>1356</v>
      </c>
      <c r="O14" s="38">
        <v>1402.4007575186029</v>
      </c>
      <c r="P14" s="39">
        <v>-46.40075751860286</v>
      </c>
      <c r="Q14" s="32">
        <v>743105</v>
      </c>
      <c r="R14" s="32" t="s">
        <v>64</v>
      </c>
      <c r="S14" s="33">
        <v>735233.7823803119</v>
      </c>
      <c r="T14" s="33">
        <v>715077.7399464528</v>
      </c>
      <c r="U14" s="34">
        <v>28027.260053547216</v>
      </c>
      <c r="V14" s="35">
        <v>67.63920342153497</v>
      </c>
      <c r="W14" s="35">
        <v>0.06435699659518077</v>
      </c>
      <c r="X14" s="36">
        <v>0.24455658706168684</v>
      </c>
      <c r="Y14" s="40">
        <v>36.19079365079364</v>
      </c>
      <c r="Z14" s="40" t="e">
        <v>#DIV/0!</v>
      </c>
      <c r="AA14" s="40">
        <v>0.17808263587537815</v>
      </c>
      <c r="AB14" s="40" t="e">
        <v>#DIV/0!</v>
      </c>
      <c r="AC14" s="40">
        <v>90.8035225328829</v>
      </c>
      <c r="AD14" s="40" t="e">
        <v>#DIV/0!</v>
      </c>
      <c r="AE14" s="41">
        <v>217.26551592153493</v>
      </c>
      <c r="AF14" s="42">
        <v>0.027589271863052055</v>
      </c>
      <c r="AG14" s="33"/>
    </row>
    <row r="15" spans="1:33" ht="12.75">
      <c r="A15" s="28" t="s">
        <v>64</v>
      </c>
      <c r="B15" s="144" t="s">
        <v>100</v>
      </c>
      <c r="C15" s="145"/>
      <c r="D15" s="29">
        <v>425</v>
      </c>
      <c r="E15" s="30">
        <v>425</v>
      </c>
      <c r="F15" s="30" t="s">
        <v>64</v>
      </c>
      <c r="G15" s="31">
        <v>0</v>
      </c>
      <c r="H15" s="32">
        <v>3300</v>
      </c>
      <c r="I15" s="33">
        <v>3011.486696117633</v>
      </c>
      <c r="J15" s="34">
        <v>288.5133038823669</v>
      </c>
      <c r="K15" s="35">
        <v>1.5810305154617574</v>
      </c>
      <c r="L15" s="35">
        <v>0.00030114866961176333</v>
      </c>
      <c r="M15" s="36">
        <v>0.003011486696117633</v>
      </c>
      <c r="N15" s="37">
        <v>0</v>
      </c>
      <c r="O15" s="38">
        <v>0</v>
      </c>
      <c r="P15" s="39" t="s">
        <v>64</v>
      </c>
      <c r="Q15" s="32">
        <v>11500</v>
      </c>
      <c r="R15" s="32" t="s">
        <v>64</v>
      </c>
      <c r="S15" s="33">
        <v>13121.345805056226</v>
      </c>
      <c r="T15" s="33">
        <v>13038.467435407812</v>
      </c>
      <c r="U15" s="34">
        <v>-1538.4674354078124</v>
      </c>
      <c r="V15" s="35">
        <v>1.233308634715225</v>
      </c>
      <c r="W15" s="35">
        <v>0.0011734620691867034</v>
      </c>
      <c r="X15" s="36">
        <v>0.0044591558629094715</v>
      </c>
      <c r="Y15" s="40">
        <v>7.085851049688548</v>
      </c>
      <c r="Z15" s="40" t="e">
        <v>#DIV/0!</v>
      </c>
      <c r="AA15" s="40">
        <v>0</v>
      </c>
      <c r="AB15" s="40" t="e">
        <v>#DIV/0!</v>
      </c>
      <c r="AC15" s="40">
        <v>30.678746906841912</v>
      </c>
      <c r="AD15" s="40" t="e">
        <v>#DIV/0!</v>
      </c>
      <c r="AE15" s="41">
        <v>2.8143391501769823</v>
      </c>
      <c r="AF15" s="42">
        <v>0.006621974471004664</v>
      </c>
      <c r="AG15" s="33"/>
    </row>
    <row r="16" spans="1:33" ht="12.75">
      <c r="A16" s="28" t="s">
        <v>64</v>
      </c>
      <c r="B16" s="144" t="s">
        <v>101</v>
      </c>
      <c r="C16" s="145"/>
      <c r="D16" s="29">
        <v>1208</v>
      </c>
      <c r="E16" s="30">
        <v>1008</v>
      </c>
      <c r="F16" s="30" t="s">
        <v>64</v>
      </c>
      <c r="G16" s="31">
        <v>0</v>
      </c>
      <c r="H16" s="32">
        <v>125000</v>
      </c>
      <c r="I16" s="33">
        <v>144222.2</v>
      </c>
      <c r="J16" s="34">
        <v>-19222.2000000001</v>
      </c>
      <c r="K16" s="35">
        <v>75.71665500000006</v>
      </c>
      <c r="L16" s="35">
        <v>0.01442222000000001</v>
      </c>
      <c r="M16" s="36">
        <v>0.1442222000000001</v>
      </c>
      <c r="N16" s="37">
        <v>1750</v>
      </c>
      <c r="O16" s="38">
        <v>1990.2169347631814</v>
      </c>
      <c r="P16" s="39">
        <v>-240.21693476318137</v>
      </c>
      <c r="Q16" s="32">
        <v>371000</v>
      </c>
      <c r="R16" s="32" t="s">
        <v>64</v>
      </c>
      <c r="S16" s="33">
        <v>399021.7809751222</v>
      </c>
      <c r="T16" s="33">
        <v>376881.39415085694</v>
      </c>
      <c r="U16" s="34">
        <v>-5881.3941508569405</v>
      </c>
      <c r="V16" s="35">
        <v>35.64921107272955</v>
      </c>
      <c r="W16" s="35">
        <v>0.03391932547357712</v>
      </c>
      <c r="X16" s="36">
        <v>0.1288934367995931</v>
      </c>
      <c r="Y16" s="40">
        <v>119.3892384105961</v>
      </c>
      <c r="Z16" s="40" t="e">
        <v>#DIV/0!</v>
      </c>
      <c r="AA16" s="40">
        <v>1.647530575135084</v>
      </c>
      <c r="AB16" s="40" t="e">
        <v>#DIV/0!</v>
      </c>
      <c r="AC16" s="40">
        <v>373.89027197505646</v>
      </c>
      <c r="AD16" s="40" t="e">
        <v>#DIV/0!</v>
      </c>
      <c r="AE16" s="41">
        <v>111.3658660727296</v>
      </c>
      <c r="AF16" s="42">
        <v>0.09219028648404769</v>
      </c>
      <c r="AG16" s="33"/>
    </row>
    <row r="17" spans="1:33" ht="12.75">
      <c r="A17" s="28" t="s">
        <v>64</v>
      </c>
      <c r="B17" s="144" t="s">
        <v>102</v>
      </c>
      <c r="C17" s="145"/>
      <c r="D17" s="29">
        <v>160</v>
      </c>
      <c r="E17" s="30">
        <v>160</v>
      </c>
      <c r="F17" s="30" t="s">
        <v>64</v>
      </c>
      <c r="G17" s="31">
        <v>0</v>
      </c>
      <c r="H17" s="32">
        <v>11960</v>
      </c>
      <c r="I17" s="33">
        <v>10734.026204314507</v>
      </c>
      <c r="J17" s="34">
        <v>1225.9737956854933</v>
      </c>
      <c r="K17" s="35">
        <v>5.635363757265116</v>
      </c>
      <c r="L17" s="35">
        <v>0.0010734026204314506</v>
      </c>
      <c r="M17" s="36">
        <v>0.010734026204314507</v>
      </c>
      <c r="N17" s="37">
        <v>50</v>
      </c>
      <c r="O17" s="38">
        <v>55.68308436653694</v>
      </c>
      <c r="P17" s="39">
        <v>-5.683084366536939</v>
      </c>
      <c r="Q17" s="32">
        <v>32300</v>
      </c>
      <c r="R17" s="32" t="s">
        <v>64</v>
      </c>
      <c r="S17" s="33">
        <v>31551.809514092507</v>
      </c>
      <c r="T17" s="33">
        <v>29531.502623872595</v>
      </c>
      <c r="U17" s="34">
        <v>2768.4973761274014</v>
      </c>
      <c r="V17" s="35">
        <v>2.7933848331921087</v>
      </c>
      <c r="W17" s="35">
        <v>0.002657835236148534</v>
      </c>
      <c r="X17" s="36">
        <v>0.010099773897364427</v>
      </c>
      <c r="Y17" s="40">
        <v>67.08766377696567</v>
      </c>
      <c r="Z17" s="40" t="e">
        <v>#DIV/0!</v>
      </c>
      <c r="AA17" s="40">
        <v>0.34801927729085586</v>
      </c>
      <c r="AB17" s="40" t="e">
        <v>#DIV/0!</v>
      </c>
      <c r="AC17" s="40">
        <v>184.5718913992037</v>
      </c>
      <c r="AD17" s="40" t="e">
        <v>#DIV/0!</v>
      </c>
      <c r="AE17" s="41">
        <v>8.428748590457225</v>
      </c>
      <c r="AF17" s="42">
        <v>0.052679678690357654</v>
      </c>
      <c r="AG17" s="33"/>
    </row>
    <row r="18" spans="1:33" ht="12.75">
      <c r="A18" s="28" t="s">
        <v>64</v>
      </c>
      <c r="B18" s="144" t="s">
        <v>103</v>
      </c>
      <c r="C18" s="145"/>
      <c r="D18" s="29">
        <v>146</v>
      </c>
      <c r="E18" s="30">
        <v>294</v>
      </c>
      <c r="F18" s="30" t="s">
        <v>64</v>
      </c>
      <c r="G18" s="31">
        <v>0</v>
      </c>
      <c r="H18" s="32">
        <v>8000</v>
      </c>
      <c r="I18" s="33">
        <v>8830.997748455613</v>
      </c>
      <c r="J18" s="34">
        <v>-830.997748455613</v>
      </c>
      <c r="K18" s="35">
        <v>4.636273817939197</v>
      </c>
      <c r="L18" s="35">
        <v>0.0008830997748455613</v>
      </c>
      <c r="M18" s="36">
        <v>0.008830997748455614</v>
      </c>
      <c r="N18" s="37">
        <v>40</v>
      </c>
      <c r="O18" s="38">
        <v>40.02536380272784</v>
      </c>
      <c r="P18" s="39">
        <v>-0.025363802727838447</v>
      </c>
      <c r="Q18" s="32">
        <v>38000</v>
      </c>
      <c r="R18" s="32" t="s">
        <v>64</v>
      </c>
      <c r="S18" s="33">
        <v>38728.467848983484</v>
      </c>
      <c r="T18" s="33">
        <v>37426.89596519219</v>
      </c>
      <c r="U18" s="34">
        <v>573.1040348078095</v>
      </c>
      <c r="V18" s="35">
        <v>3.5402100893475286</v>
      </c>
      <c r="W18" s="35">
        <v>0.003368420636867297</v>
      </c>
      <c r="X18" s="36">
        <v>0.012799998420095729</v>
      </c>
      <c r="Y18" s="40">
        <v>60.48628594832611</v>
      </c>
      <c r="Z18" s="40" t="e">
        <v>#DIV/0!</v>
      </c>
      <c r="AA18" s="40">
        <v>0.2741463274159441</v>
      </c>
      <c r="AB18" s="40" t="e">
        <v>#DIV/0!</v>
      </c>
      <c r="AC18" s="40">
        <v>127.30236722854487</v>
      </c>
      <c r="AD18" s="40" t="e">
        <v>#DIV/0!</v>
      </c>
      <c r="AE18" s="41">
        <v>8.176483907286727</v>
      </c>
      <c r="AF18" s="42">
        <v>0.05600331443347073</v>
      </c>
      <c r="AG18" s="33"/>
    </row>
    <row r="19" spans="1:33" ht="12.75">
      <c r="A19" s="28" t="s">
        <v>64</v>
      </c>
      <c r="B19" s="144" t="s">
        <v>104</v>
      </c>
      <c r="C19" s="145"/>
      <c r="D19" s="29">
        <v>229</v>
      </c>
      <c r="E19" s="30">
        <v>152</v>
      </c>
      <c r="F19" s="30" t="s">
        <v>64</v>
      </c>
      <c r="G19" s="31">
        <v>0</v>
      </c>
      <c r="H19" s="32">
        <v>6000</v>
      </c>
      <c r="I19" s="33">
        <v>5529.968634868827</v>
      </c>
      <c r="J19" s="34">
        <v>470.0313651311726</v>
      </c>
      <c r="K19" s="35">
        <v>2.9032335333061345</v>
      </c>
      <c r="L19" s="35">
        <v>0.0005529968634868828</v>
      </c>
      <c r="M19" s="36">
        <v>0.005529968634868828</v>
      </c>
      <c r="N19" s="37">
        <v>31</v>
      </c>
      <c r="O19" s="38">
        <v>26.32788430630764</v>
      </c>
      <c r="P19" s="39">
        <v>4.6721156936923585</v>
      </c>
      <c r="Q19" s="32">
        <v>32000</v>
      </c>
      <c r="R19" s="32" t="s">
        <v>64</v>
      </c>
      <c r="S19" s="33">
        <v>37896.62928990326</v>
      </c>
      <c r="T19" s="33">
        <v>36360.660723359346</v>
      </c>
      <c r="U19" s="34">
        <v>-4360.660723359346</v>
      </c>
      <c r="V19" s="35">
        <v>3.43935489782256</v>
      </c>
      <c r="W19" s="35">
        <v>0.0032724594651023413</v>
      </c>
      <c r="X19" s="36">
        <v>0.012435345967388899</v>
      </c>
      <c r="Y19" s="40">
        <v>24.148334650082216</v>
      </c>
      <c r="Z19" s="40" t="e">
        <v>#DIV/0!</v>
      </c>
      <c r="AA19" s="40">
        <v>0.1149689271017801</v>
      </c>
      <c r="AB19" s="40" t="e">
        <v>#DIV/0!</v>
      </c>
      <c r="AC19" s="40">
        <v>239.2148731799957</v>
      </c>
      <c r="AD19" s="40" t="e">
        <v>#DIV/0!</v>
      </c>
      <c r="AE19" s="41">
        <v>6.342588431128695</v>
      </c>
      <c r="AF19" s="42">
        <v>0.02769689271235238</v>
      </c>
      <c r="AG19" s="33"/>
    </row>
    <row r="20" spans="1:33" ht="12.75">
      <c r="A20" s="28" t="s">
        <v>64</v>
      </c>
      <c r="B20" s="144" t="s">
        <v>64</v>
      </c>
      <c r="C20" s="145"/>
      <c r="D20" s="29" t="s">
        <v>64</v>
      </c>
      <c r="E20" s="30" t="s">
        <v>64</v>
      </c>
      <c r="F20" s="30" t="s">
        <v>64</v>
      </c>
      <c r="G20" s="31" t="s">
        <v>64</v>
      </c>
      <c r="H20" s="32">
        <v>0</v>
      </c>
      <c r="I20" s="33">
        <v>0</v>
      </c>
      <c r="J20" s="34" t="s">
        <v>64</v>
      </c>
      <c r="K20" s="35" t="s">
        <v>64</v>
      </c>
      <c r="L20" s="35" t="s">
        <v>64</v>
      </c>
      <c r="M20" s="36" t="s">
        <v>64</v>
      </c>
      <c r="N20" s="37">
        <v>0</v>
      </c>
      <c r="O20" s="38">
        <v>0</v>
      </c>
      <c r="P20" s="39" t="s">
        <v>64</v>
      </c>
      <c r="Q20" s="32">
        <v>0</v>
      </c>
      <c r="R20" s="32" t="s">
        <v>64</v>
      </c>
      <c r="S20" s="33">
        <v>0</v>
      </c>
      <c r="T20" s="33">
        <v>0</v>
      </c>
      <c r="U20" s="34" t="s">
        <v>64</v>
      </c>
      <c r="V20" s="35" t="s">
        <v>64</v>
      </c>
      <c r="W20" s="35" t="s">
        <v>64</v>
      </c>
      <c r="X20" s="36" t="s">
        <v>64</v>
      </c>
      <c r="Y20" s="40" t="e">
        <v>#VALUE!</v>
      </c>
      <c r="Z20" s="40" t="e">
        <v>#VALUE!</v>
      </c>
      <c r="AA20" s="40" t="e">
        <v>#VALUE!</v>
      </c>
      <c r="AB20" s="40" t="e">
        <v>#VALUE!</v>
      </c>
      <c r="AC20" s="40" t="e">
        <v>#VALUE!</v>
      </c>
      <c r="AD20" s="40" t="e">
        <v>#VALUE!</v>
      </c>
      <c r="AE20" s="41" t="e">
        <v>#VALUE!</v>
      </c>
      <c r="AF20" s="42" t="e">
        <v>#VALUE!</v>
      </c>
      <c r="AG20" s="33"/>
    </row>
    <row r="21" spans="1:33" ht="12.75">
      <c r="A21" s="28" t="s">
        <v>64</v>
      </c>
      <c r="B21" s="144" t="s">
        <v>64</v>
      </c>
      <c r="C21" s="145"/>
      <c r="D21" s="29" t="s">
        <v>64</v>
      </c>
      <c r="E21" s="30" t="s">
        <v>64</v>
      </c>
      <c r="F21" s="30" t="s">
        <v>64</v>
      </c>
      <c r="G21" s="31" t="s">
        <v>64</v>
      </c>
      <c r="H21" s="32">
        <v>0</v>
      </c>
      <c r="I21" s="33">
        <v>0</v>
      </c>
      <c r="J21" s="34" t="s">
        <v>64</v>
      </c>
      <c r="K21" s="35" t="s">
        <v>64</v>
      </c>
      <c r="L21" s="35" t="s">
        <v>64</v>
      </c>
      <c r="M21" s="36" t="s">
        <v>64</v>
      </c>
      <c r="N21" s="37">
        <v>0</v>
      </c>
      <c r="O21" s="38">
        <v>0</v>
      </c>
      <c r="P21" s="39" t="s">
        <v>64</v>
      </c>
      <c r="Q21" s="32">
        <v>0</v>
      </c>
      <c r="R21" s="32" t="s">
        <v>64</v>
      </c>
      <c r="S21" s="33">
        <v>0</v>
      </c>
      <c r="T21" s="33">
        <v>0</v>
      </c>
      <c r="U21" s="34" t="s">
        <v>64</v>
      </c>
      <c r="V21" s="35" t="s">
        <v>64</v>
      </c>
      <c r="W21" s="35" t="s">
        <v>64</v>
      </c>
      <c r="X21" s="36" t="s">
        <v>64</v>
      </c>
      <c r="Y21" s="40" t="e">
        <v>#VALUE!</v>
      </c>
      <c r="Z21" s="40" t="e">
        <v>#VALUE!</v>
      </c>
      <c r="AA21" s="40" t="e">
        <v>#VALUE!</v>
      </c>
      <c r="AB21" s="40" t="e">
        <v>#VALUE!</v>
      </c>
      <c r="AC21" s="40" t="e">
        <v>#VALUE!</v>
      </c>
      <c r="AD21" s="40" t="e">
        <v>#VALUE!</v>
      </c>
      <c r="AE21" s="41" t="e">
        <v>#VALUE!</v>
      </c>
      <c r="AF21" s="42" t="e">
        <v>#VALUE!</v>
      </c>
      <c r="AG21" s="33"/>
    </row>
    <row r="22" spans="1:33" ht="12.75">
      <c r="A22" s="28" t="s">
        <v>64</v>
      </c>
      <c r="B22" s="144" t="s">
        <v>64</v>
      </c>
      <c r="C22" s="145"/>
      <c r="D22" s="29" t="s">
        <v>64</v>
      </c>
      <c r="E22" s="30" t="s">
        <v>64</v>
      </c>
      <c r="F22" s="30" t="s">
        <v>64</v>
      </c>
      <c r="G22" s="31" t="s">
        <v>64</v>
      </c>
      <c r="H22" s="32">
        <v>0</v>
      </c>
      <c r="I22" s="33">
        <v>0</v>
      </c>
      <c r="J22" s="34" t="s">
        <v>64</v>
      </c>
      <c r="K22" s="35" t="s">
        <v>64</v>
      </c>
      <c r="L22" s="35" t="s">
        <v>64</v>
      </c>
      <c r="M22" s="36" t="s">
        <v>64</v>
      </c>
      <c r="N22" s="37">
        <v>0</v>
      </c>
      <c r="O22" s="38">
        <v>0</v>
      </c>
      <c r="P22" s="39" t="s">
        <v>64</v>
      </c>
      <c r="Q22" s="32">
        <v>0</v>
      </c>
      <c r="R22" s="32" t="s">
        <v>64</v>
      </c>
      <c r="S22" s="33">
        <v>0</v>
      </c>
      <c r="T22" s="33">
        <v>0</v>
      </c>
      <c r="U22" s="34" t="s">
        <v>64</v>
      </c>
      <c r="V22" s="35" t="s">
        <v>64</v>
      </c>
      <c r="W22" s="35" t="s">
        <v>64</v>
      </c>
      <c r="X22" s="36" t="s">
        <v>64</v>
      </c>
      <c r="Y22" s="40" t="e">
        <v>#VALUE!</v>
      </c>
      <c r="Z22" s="40" t="e">
        <v>#VALUE!</v>
      </c>
      <c r="AA22" s="40" t="e">
        <v>#VALUE!</v>
      </c>
      <c r="AB22" s="40" t="e">
        <v>#VALUE!</v>
      </c>
      <c r="AC22" s="40" t="e">
        <v>#VALUE!</v>
      </c>
      <c r="AD22" s="40" t="e">
        <v>#VALUE!</v>
      </c>
      <c r="AE22" s="41" t="e">
        <v>#VALUE!</v>
      </c>
      <c r="AF22" s="42" t="e">
        <v>#VALUE!</v>
      </c>
      <c r="AG22" s="33"/>
    </row>
    <row r="23" spans="1:33" ht="12.75">
      <c r="A23" s="28" t="s">
        <v>64</v>
      </c>
      <c r="B23" s="144" t="s">
        <v>64</v>
      </c>
      <c r="C23" s="145"/>
      <c r="D23" s="29" t="s">
        <v>64</v>
      </c>
      <c r="E23" s="30" t="s">
        <v>64</v>
      </c>
      <c r="F23" s="30" t="s">
        <v>64</v>
      </c>
      <c r="G23" s="31" t="s">
        <v>64</v>
      </c>
      <c r="H23" s="32">
        <v>0</v>
      </c>
      <c r="I23" s="33">
        <v>0</v>
      </c>
      <c r="J23" s="34" t="s">
        <v>64</v>
      </c>
      <c r="K23" s="35" t="s">
        <v>64</v>
      </c>
      <c r="L23" s="35" t="s">
        <v>64</v>
      </c>
      <c r="M23" s="36" t="s">
        <v>64</v>
      </c>
      <c r="N23" s="37">
        <v>0</v>
      </c>
      <c r="O23" s="38">
        <v>0</v>
      </c>
      <c r="P23" s="39" t="s">
        <v>64</v>
      </c>
      <c r="Q23" s="32">
        <v>0</v>
      </c>
      <c r="R23" s="32" t="s">
        <v>64</v>
      </c>
      <c r="S23" s="33">
        <v>0</v>
      </c>
      <c r="T23" s="33">
        <v>0</v>
      </c>
      <c r="U23" s="34" t="s">
        <v>64</v>
      </c>
      <c r="V23" s="35" t="s">
        <v>64</v>
      </c>
      <c r="W23" s="35" t="s">
        <v>64</v>
      </c>
      <c r="X23" s="36" t="s">
        <v>64</v>
      </c>
      <c r="Y23" s="40" t="e">
        <v>#VALUE!</v>
      </c>
      <c r="Z23" s="40" t="e">
        <v>#VALUE!</v>
      </c>
      <c r="AA23" s="40" t="e">
        <v>#VALUE!</v>
      </c>
      <c r="AB23" s="40" t="e">
        <v>#VALUE!</v>
      </c>
      <c r="AC23" s="40" t="e">
        <v>#VALUE!</v>
      </c>
      <c r="AD23" s="40" t="e">
        <v>#VALUE!</v>
      </c>
      <c r="AE23" s="41" t="e">
        <v>#VALUE!</v>
      </c>
      <c r="AF23" s="42" t="e">
        <v>#VALUE!</v>
      </c>
      <c r="AG23" s="33"/>
    </row>
    <row r="24" spans="1:33" ht="12.75">
      <c r="A24" s="28" t="s">
        <v>64</v>
      </c>
      <c r="B24" s="144" t="s">
        <v>64</v>
      </c>
      <c r="C24" s="145"/>
      <c r="D24" s="29" t="s">
        <v>64</v>
      </c>
      <c r="E24" s="30" t="s">
        <v>64</v>
      </c>
      <c r="F24" s="30" t="s">
        <v>64</v>
      </c>
      <c r="G24" s="31" t="s">
        <v>64</v>
      </c>
      <c r="H24" s="32">
        <v>0</v>
      </c>
      <c r="I24" s="33">
        <v>0</v>
      </c>
      <c r="J24" s="34" t="s">
        <v>64</v>
      </c>
      <c r="K24" s="35" t="s">
        <v>64</v>
      </c>
      <c r="L24" s="35" t="s">
        <v>64</v>
      </c>
      <c r="M24" s="36" t="s">
        <v>64</v>
      </c>
      <c r="N24" s="37">
        <v>0</v>
      </c>
      <c r="O24" s="38">
        <v>0</v>
      </c>
      <c r="P24" s="39" t="s">
        <v>64</v>
      </c>
      <c r="Q24" s="32">
        <v>0</v>
      </c>
      <c r="R24" s="32" t="s">
        <v>64</v>
      </c>
      <c r="S24" s="33">
        <v>0</v>
      </c>
      <c r="T24" s="33">
        <v>0</v>
      </c>
      <c r="U24" s="34" t="s">
        <v>64</v>
      </c>
      <c r="V24" s="35" t="s">
        <v>64</v>
      </c>
      <c r="W24" s="35" t="s">
        <v>64</v>
      </c>
      <c r="X24" s="36" t="s">
        <v>64</v>
      </c>
      <c r="Y24" s="40" t="e">
        <v>#VALUE!</v>
      </c>
      <c r="Z24" s="40" t="e">
        <v>#VALUE!</v>
      </c>
      <c r="AA24" s="40" t="e">
        <v>#VALUE!</v>
      </c>
      <c r="AB24" s="40" t="e">
        <v>#VALUE!</v>
      </c>
      <c r="AC24" s="40" t="e">
        <v>#VALUE!</v>
      </c>
      <c r="AD24" s="40" t="e">
        <v>#VALUE!</v>
      </c>
      <c r="AE24" s="41" t="e">
        <v>#VALUE!</v>
      </c>
      <c r="AF24" s="42" t="e">
        <v>#VALUE!</v>
      </c>
      <c r="AG24" s="33"/>
    </row>
    <row r="25" spans="1:33" ht="12.75">
      <c r="A25" s="28" t="s">
        <v>64</v>
      </c>
      <c r="B25" s="144" t="s">
        <v>64</v>
      </c>
      <c r="C25" s="145"/>
      <c r="D25" s="29" t="s">
        <v>64</v>
      </c>
      <c r="E25" s="30" t="s">
        <v>64</v>
      </c>
      <c r="F25" s="30" t="s">
        <v>64</v>
      </c>
      <c r="G25" s="31" t="s">
        <v>64</v>
      </c>
      <c r="H25" s="32">
        <v>0</v>
      </c>
      <c r="I25" s="33">
        <v>0</v>
      </c>
      <c r="J25" s="34" t="s">
        <v>64</v>
      </c>
      <c r="K25" s="35" t="s">
        <v>64</v>
      </c>
      <c r="L25" s="35" t="s">
        <v>64</v>
      </c>
      <c r="M25" s="36" t="s">
        <v>64</v>
      </c>
      <c r="N25" s="37">
        <v>0</v>
      </c>
      <c r="O25" s="38">
        <v>0</v>
      </c>
      <c r="P25" s="39" t="s">
        <v>64</v>
      </c>
      <c r="Q25" s="32">
        <v>0</v>
      </c>
      <c r="R25" s="32" t="s">
        <v>64</v>
      </c>
      <c r="S25" s="33">
        <v>0</v>
      </c>
      <c r="T25" s="33">
        <v>0</v>
      </c>
      <c r="U25" s="34" t="s">
        <v>64</v>
      </c>
      <c r="V25" s="35" t="s">
        <v>64</v>
      </c>
      <c r="W25" s="35" t="s">
        <v>64</v>
      </c>
      <c r="X25" s="36" t="s">
        <v>64</v>
      </c>
      <c r="Y25" s="40" t="e">
        <v>#VALUE!</v>
      </c>
      <c r="Z25" s="40" t="e">
        <v>#VALUE!</v>
      </c>
      <c r="AA25" s="40" t="e">
        <v>#VALUE!</v>
      </c>
      <c r="AB25" s="40" t="e">
        <v>#VALUE!</v>
      </c>
      <c r="AC25" s="40" t="e">
        <v>#VALUE!</v>
      </c>
      <c r="AD25" s="40" t="e">
        <v>#VALUE!</v>
      </c>
      <c r="AE25" s="41" t="e">
        <v>#VALUE!</v>
      </c>
      <c r="AF25" s="42" t="e">
        <v>#VALUE!</v>
      </c>
      <c r="AG25" s="33"/>
    </row>
    <row r="26" spans="1:33" ht="12.75">
      <c r="A26" s="44" t="s">
        <v>64</v>
      </c>
      <c r="B26" s="144" t="s">
        <v>64</v>
      </c>
      <c r="C26" s="145"/>
      <c r="D26" s="45" t="s">
        <v>64</v>
      </c>
      <c r="E26" s="46" t="s">
        <v>64</v>
      </c>
      <c r="F26" s="46" t="s">
        <v>64</v>
      </c>
      <c r="G26" s="47" t="s">
        <v>64</v>
      </c>
      <c r="H26" s="48">
        <v>0</v>
      </c>
      <c r="I26" s="49">
        <v>0</v>
      </c>
      <c r="J26" s="50" t="s">
        <v>64</v>
      </c>
      <c r="K26" s="51" t="s">
        <v>64</v>
      </c>
      <c r="L26" s="51" t="s">
        <v>64</v>
      </c>
      <c r="M26" s="52" t="s">
        <v>64</v>
      </c>
      <c r="N26" s="53">
        <v>0</v>
      </c>
      <c r="O26" s="54">
        <v>0</v>
      </c>
      <c r="P26" s="55" t="s">
        <v>64</v>
      </c>
      <c r="Q26" s="32">
        <v>0</v>
      </c>
      <c r="R26" s="32" t="s">
        <v>64</v>
      </c>
      <c r="S26" s="33">
        <v>0</v>
      </c>
      <c r="T26" s="33">
        <v>0</v>
      </c>
      <c r="U26" s="50" t="s">
        <v>64</v>
      </c>
      <c r="V26" s="51" t="s">
        <v>64</v>
      </c>
      <c r="W26" s="51" t="s">
        <v>64</v>
      </c>
      <c r="X26" s="52" t="s">
        <v>64</v>
      </c>
      <c r="Y26" s="40" t="e">
        <v>#VALUE!</v>
      </c>
      <c r="Z26" s="40" t="e">
        <v>#VALUE!</v>
      </c>
      <c r="AA26" s="40" t="e">
        <v>#VALUE!</v>
      </c>
      <c r="AB26" s="40" t="e">
        <v>#VALUE!</v>
      </c>
      <c r="AC26" s="40" t="e">
        <v>#VALUE!</v>
      </c>
      <c r="AD26" s="40" t="e">
        <v>#VALUE!</v>
      </c>
      <c r="AE26" s="41" t="e">
        <v>#VALUE!</v>
      </c>
      <c r="AF26" s="42" t="e">
        <v>#VALUE!</v>
      </c>
      <c r="AG26" s="33"/>
    </row>
    <row r="27" spans="1:33" ht="12.75">
      <c r="A27" s="28" t="s">
        <v>64</v>
      </c>
      <c r="B27" s="144" t="s">
        <v>64</v>
      </c>
      <c r="C27" s="145"/>
      <c r="D27" s="29" t="s">
        <v>64</v>
      </c>
      <c r="E27" s="30" t="s">
        <v>64</v>
      </c>
      <c r="F27" s="30" t="s">
        <v>64</v>
      </c>
      <c r="G27" s="31" t="s">
        <v>64</v>
      </c>
      <c r="H27" s="32">
        <v>0</v>
      </c>
      <c r="I27" s="33">
        <v>0</v>
      </c>
      <c r="J27" s="34" t="s">
        <v>64</v>
      </c>
      <c r="K27" s="35" t="s">
        <v>64</v>
      </c>
      <c r="L27" s="35" t="s">
        <v>64</v>
      </c>
      <c r="M27" s="36" t="s">
        <v>64</v>
      </c>
      <c r="N27" s="37">
        <v>0</v>
      </c>
      <c r="O27" s="38">
        <v>0</v>
      </c>
      <c r="P27" s="39" t="s">
        <v>64</v>
      </c>
      <c r="Q27" s="32">
        <v>0</v>
      </c>
      <c r="R27" s="32" t="s">
        <v>64</v>
      </c>
      <c r="S27" s="33">
        <v>0</v>
      </c>
      <c r="T27" s="33">
        <v>0</v>
      </c>
      <c r="U27" s="34" t="s">
        <v>64</v>
      </c>
      <c r="V27" s="35" t="s">
        <v>64</v>
      </c>
      <c r="W27" s="35" t="s">
        <v>64</v>
      </c>
      <c r="X27" s="36" t="s">
        <v>64</v>
      </c>
      <c r="Y27" s="40" t="e">
        <v>#VALUE!</v>
      </c>
      <c r="Z27" s="40" t="e">
        <v>#VALUE!</v>
      </c>
      <c r="AA27" s="40" t="e">
        <v>#VALUE!</v>
      </c>
      <c r="AB27" s="40" t="e">
        <v>#VALUE!</v>
      </c>
      <c r="AC27" s="40" t="e">
        <v>#VALUE!</v>
      </c>
      <c r="AD27" s="40" t="e">
        <v>#VALUE!</v>
      </c>
      <c r="AE27" s="41" t="e">
        <v>#VALUE!</v>
      </c>
      <c r="AF27" s="42" t="e">
        <v>#VALUE!</v>
      </c>
      <c r="AG27" s="33"/>
    </row>
    <row r="28" spans="1:33" ht="12.75">
      <c r="A28" s="28" t="s">
        <v>64</v>
      </c>
      <c r="B28" s="144" t="s">
        <v>64</v>
      </c>
      <c r="C28" s="145"/>
      <c r="D28" s="29" t="s">
        <v>64</v>
      </c>
      <c r="E28" s="30" t="s">
        <v>64</v>
      </c>
      <c r="F28" s="30" t="s">
        <v>64</v>
      </c>
      <c r="G28" s="31" t="s">
        <v>64</v>
      </c>
      <c r="H28" s="32">
        <v>0</v>
      </c>
      <c r="I28" s="33">
        <v>0</v>
      </c>
      <c r="J28" s="34" t="s">
        <v>64</v>
      </c>
      <c r="K28" s="35" t="s">
        <v>64</v>
      </c>
      <c r="L28" s="35" t="s">
        <v>64</v>
      </c>
      <c r="M28" s="36" t="s">
        <v>64</v>
      </c>
      <c r="N28" s="37">
        <v>0</v>
      </c>
      <c r="O28" s="38">
        <v>0</v>
      </c>
      <c r="P28" s="39" t="s">
        <v>64</v>
      </c>
      <c r="Q28" s="32">
        <v>0</v>
      </c>
      <c r="R28" s="32" t="s">
        <v>64</v>
      </c>
      <c r="S28" s="33">
        <v>0</v>
      </c>
      <c r="T28" s="33">
        <v>0</v>
      </c>
      <c r="U28" s="34" t="s">
        <v>64</v>
      </c>
      <c r="V28" s="35" t="s">
        <v>64</v>
      </c>
      <c r="W28" s="35" t="s">
        <v>64</v>
      </c>
      <c r="X28" s="36" t="s">
        <v>64</v>
      </c>
      <c r="Y28" s="40" t="e">
        <v>#VALUE!</v>
      </c>
      <c r="Z28" s="40" t="e">
        <v>#VALUE!</v>
      </c>
      <c r="AA28" s="40" t="e">
        <v>#VALUE!</v>
      </c>
      <c r="AB28" s="40" t="e">
        <v>#VALUE!</v>
      </c>
      <c r="AC28" s="40" t="e">
        <v>#VALUE!</v>
      </c>
      <c r="AD28" s="40" t="e">
        <v>#VALUE!</v>
      </c>
      <c r="AE28" s="41" t="e">
        <v>#VALUE!</v>
      </c>
      <c r="AF28" s="42" t="e">
        <v>#VALUE!</v>
      </c>
      <c r="AG28" s="33"/>
    </row>
    <row r="29" spans="1:33" ht="12.75">
      <c r="A29" s="28" t="s">
        <v>64</v>
      </c>
      <c r="B29" s="144" t="s">
        <v>64</v>
      </c>
      <c r="C29" s="145"/>
      <c r="D29" s="29" t="s">
        <v>64</v>
      </c>
      <c r="E29" s="30" t="s">
        <v>64</v>
      </c>
      <c r="F29" s="30" t="s">
        <v>64</v>
      </c>
      <c r="G29" s="31" t="s">
        <v>64</v>
      </c>
      <c r="H29" s="32">
        <v>0</v>
      </c>
      <c r="I29" s="33">
        <v>0</v>
      </c>
      <c r="J29" s="34" t="s">
        <v>64</v>
      </c>
      <c r="K29" s="35" t="s">
        <v>64</v>
      </c>
      <c r="L29" s="35" t="s">
        <v>64</v>
      </c>
      <c r="M29" s="36" t="s">
        <v>64</v>
      </c>
      <c r="N29" s="37">
        <v>0</v>
      </c>
      <c r="O29" s="38">
        <v>0</v>
      </c>
      <c r="P29" s="39" t="s">
        <v>64</v>
      </c>
      <c r="Q29" s="32">
        <v>0</v>
      </c>
      <c r="R29" s="32" t="s">
        <v>64</v>
      </c>
      <c r="S29" s="33">
        <v>0</v>
      </c>
      <c r="T29" s="33">
        <v>0</v>
      </c>
      <c r="U29" s="34" t="s">
        <v>64</v>
      </c>
      <c r="V29" s="35" t="s">
        <v>64</v>
      </c>
      <c r="W29" s="35" t="s">
        <v>64</v>
      </c>
      <c r="X29" s="36" t="s">
        <v>64</v>
      </c>
      <c r="Y29" s="40" t="e">
        <v>#VALUE!</v>
      </c>
      <c r="Z29" s="40" t="e">
        <v>#VALUE!</v>
      </c>
      <c r="AA29" s="40" t="e">
        <v>#VALUE!</v>
      </c>
      <c r="AB29" s="40" t="e">
        <v>#VALUE!</v>
      </c>
      <c r="AC29" s="40" t="e">
        <v>#VALUE!</v>
      </c>
      <c r="AD29" s="40" t="e">
        <v>#VALUE!</v>
      </c>
      <c r="AE29" s="41" t="e">
        <v>#VALUE!</v>
      </c>
      <c r="AF29" s="42" t="e">
        <v>#VALUE!</v>
      </c>
      <c r="AG29" s="33"/>
    </row>
    <row r="30" spans="1:33" ht="12.75">
      <c r="A30" s="28" t="s">
        <v>64</v>
      </c>
      <c r="B30" s="144" t="s">
        <v>64</v>
      </c>
      <c r="C30" s="145"/>
      <c r="D30" s="29" t="s">
        <v>64</v>
      </c>
      <c r="E30" s="30" t="s">
        <v>64</v>
      </c>
      <c r="F30" s="30" t="s">
        <v>64</v>
      </c>
      <c r="G30" s="31" t="s">
        <v>64</v>
      </c>
      <c r="H30" s="32">
        <v>0</v>
      </c>
      <c r="I30" s="33">
        <v>0</v>
      </c>
      <c r="J30" s="34" t="s">
        <v>64</v>
      </c>
      <c r="K30" s="35" t="s">
        <v>64</v>
      </c>
      <c r="L30" s="35" t="s">
        <v>64</v>
      </c>
      <c r="M30" s="36" t="s">
        <v>64</v>
      </c>
      <c r="N30" s="37">
        <v>0</v>
      </c>
      <c r="O30" s="38">
        <v>0</v>
      </c>
      <c r="P30" s="39" t="s">
        <v>64</v>
      </c>
      <c r="Q30" s="32">
        <v>0</v>
      </c>
      <c r="R30" s="32" t="s">
        <v>64</v>
      </c>
      <c r="S30" s="33">
        <v>0</v>
      </c>
      <c r="T30" s="33">
        <v>0</v>
      </c>
      <c r="U30" s="34" t="s">
        <v>64</v>
      </c>
      <c r="V30" s="35" t="s">
        <v>64</v>
      </c>
      <c r="W30" s="35" t="s">
        <v>64</v>
      </c>
      <c r="X30" s="36" t="s">
        <v>64</v>
      </c>
      <c r="Y30" s="40" t="e">
        <v>#VALUE!</v>
      </c>
      <c r="Z30" s="40" t="e">
        <v>#VALUE!</v>
      </c>
      <c r="AA30" s="40" t="e">
        <v>#VALUE!</v>
      </c>
      <c r="AB30" s="40" t="e">
        <v>#VALUE!</v>
      </c>
      <c r="AC30" s="40" t="e">
        <v>#VALUE!</v>
      </c>
      <c r="AD30" s="40" t="e">
        <v>#VALUE!</v>
      </c>
      <c r="AE30" s="41" t="e">
        <v>#VALUE!</v>
      </c>
      <c r="AF30" s="42" t="e">
        <v>#VALUE!</v>
      </c>
      <c r="AG30" s="33"/>
    </row>
    <row r="31" spans="1:33" ht="12.75">
      <c r="A31" s="28" t="s">
        <v>64</v>
      </c>
      <c r="B31" s="144" t="s">
        <v>64</v>
      </c>
      <c r="C31" s="145"/>
      <c r="D31" s="29" t="s">
        <v>64</v>
      </c>
      <c r="E31" s="30" t="s">
        <v>64</v>
      </c>
      <c r="F31" s="30" t="s">
        <v>64</v>
      </c>
      <c r="G31" s="31" t="s">
        <v>64</v>
      </c>
      <c r="H31" s="32">
        <v>0</v>
      </c>
      <c r="I31" s="33">
        <v>0</v>
      </c>
      <c r="J31" s="34" t="s">
        <v>64</v>
      </c>
      <c r="K31" s="35" t="s">
        <v>64</v>
      </c>
      <c r="L31" s="35" t="s">
        <v>64</v>
      </c>
      <c r="M31" s="36" t="s">
        <v>64</v>
      </c>
      <c r="N31" s="37">
        <v>0</v>
      </c>
      <c r="O31" s="38">
        <v>0</v>
      </c>
      <c r="P31" s="39" t="s">
        <v>64</v>
      </c>
      <c r="Q31" s="32">
        <v>0</v>
      </c>
      <c r="R31" s="32" t="s">
        <v>64</v>
      </c>
      <c r="S31" s="33">
        <v>0</v>
      </c>
      <c r="T31" s="33">
        <v>0</v>
      </c>
      <c r="U31" s="34" t="s">
        <v>64</v>
      </c>
      <c r="V31" s="35" t="s">
        <v>64</v>
      </c>
      <c r="W31" s="35" t="s">
        <v>64</v>
      </c>
      <c r="X31" s="36" t="s">
        <v>64</v>
      </c>
      <c r="Y31" s="40" t="e">
        <v>#VALUE!</v>
      </c>
      <c r="Z31" s="40" t="e">
        <v>#VALUE!</v>
      </c>
      <c r="AA31" s="40" t="e">
        <v>#VALUE!</v>
      </c>
      <c r="AB31" s="40" t="e">
        <v>#VALUE!</v>
      </c>
      <c r="AC31" s="40" t="e">
        <v>#VALUE!</v>
      </c>
      <c r="AD31" s="40" t="e">
        <v>#VALUE!</v>
      </c>
      <c r="AE31" s="41" t="e">
        <v>#VALUE!</v>
      </c>
      <c r="AF31" s="42" t="e">
        <v>#VALUE!</v>
      </c>
      <c r="AG31" s="33"/>
    </row>
    <row r="32" spans="1:33" ht="12.75">
      <c r="A32" s="28" t="s">
        <v>64</v>
      </c>
      <c r="B32" s="144" t="s">
        <v>64</v>
      </c>
      <c r="C32" s="145"/>
      <c r="D32" s="29" t="s">
        <v>64</v>
      </c>
      <c r="E32" s="30" t="s">
        <v>64</v>
      </c>
      <c r="F32" s="30" t="s">
        <v>64</v>
      </c>
      <c r="G32" s="31" t="s">
        <v>64</v>
      </c>
      <c r="H32" s="32">
        <v>0</v>
      </c>
      <c r="I32" s="33">
        <v>0</v>
      </c>
      <c r="J32" s="34" t="s">
        <v>64</v>
      </c>
      <c r="K32" s="35" t="s">
        <v>64</v>
      </c>
      <c r="L32" s="35" t="s">
        <v>64</v>
      </c>
      <c r="M32" s="36" t="s">
        <v>64</v>
      </c>
      <c r="N32" s="37">
        <v>0</v>
      </c>
      <c r="O32" s="38">
        <v>0</v>
      </c>
      <c r="P32" s="39" t="s">
        <v>64</v>
      </c>
      <c r="Q32" s="32">
        <v>0</v>
      </c>
      <c r="R32" s="32" t="s">
        <v>64</v>
      </c>
      <c r="S32" s="33">
        <v>0</v>
      </c>
      <c r="T32" s="33">
        <v>0</v>
      </c>
      <c r="U32" s="34" t="s">
        <v>64</v>
      </c>
      <c r="V32" s="35" t="s">
        <v>64</v>
      </c>
      <c r="W32" s="35" t="s">
        <v>64</v>
      </c>
      <c r="X32" s="36" t="s">
        <v>64</v>
      </c>
      <c r="Y32" s="40" t="e">
        <v>#VALUE!</v>
      </c>
      <c r="Z32" s="40" t="e">
        <v>#VALUE!</v>
      </c>
      <c r="AA32" s="40" t="e">
        <v>#VALUE!</v>
      </c>
      <c r="AB32" s="40" t="e">
        <v>#VALUE!</v>
      </c>
      <c r="AC32" s="40" t="e">
        <v>#VALUE!</v>
      </c>
      <c r="AD32" s="40" t="e">
        <v>#VALUE!</v>
      </c>
      <c r="AE32" s="41" t="e">
        <v>#VALUE!</v>
      </c>
      <c r="AF32" s="42" t="e">
        <v>#VALUE!</v>
      </c>
      <c r="AG32" s="33"/>
    </row>
    <row r="33" spans="1:33" ht="12.75">
      <c r="A33" s="28" t="s">
        <v>64</v>
      </c>
      <c r="B33" s="144" t="s">
        <v>64</v>
      </c>
      <c r="C33" s="145"/>
      <c r="D33" s="29" t="s">
        <v>64</v>
      </c>
      <c r="E33" s="30" t="s">
        <v>64</v>
      </c>
      <c r="F33" s="30" t="s">
        <v>64</v>
      </c>
      <c r="G33" s="31" t="s">
        <v>64</v>
      </c>
      <c r="H33" s="32">
        <v>0</v>
      </c>
      <c r="I33" s="33">
        <v>0</v>
      </c>
      <c r="J33" s="34" t="s">
        <v>64</v>
      </c>
      <c r="K33" s="35" t="s">
        <v>64</v>
      </c>
      <c r="L33" s="35" t="s">
        <v>64</v>
      </c>
      <c r="M33" s="36" t="s">
        <v>64</v>
      </c>
      <c r="N33" s="37">
        <v>0</v>
      </c>
      <c r="O33" s="38">
        <v>0</v>
      </c>
      <c r="P33" s="39" t="s">
        <v>64</v>
      </c>
      <c r="Q33" s="32">
        <v>0</v>
      </c>
      <c r="R33" s="32" t="s">
        <v>64</v>
      </c>
      <c r="S33" s="33">
        <v>0</v>
      </c>
      <c r="T33" s="33">
        <v>0</v>
      </c>
      <c r="U33" s="34" t="s">
        <v>64</v>
      </c>
      <c r="V33" s="35" t="s">
        <v>64</v>
      </c>
      <c r="W33" s="35" t="s">
        <v>64</v>
      </c>
      <c r="X33" s="36" t="s">
        <v>64</v>
      </c>
      <c r="Y33" s="40" t="e">
        <v>#VALUE!</v>
      </c>
      <c r="Z33" s="40" t="e">
        <v>#VALUE!</v>
      </c>
      <c r="AA33" s="40" t="e">
        <v>#VALUE!</v>
      </c>
      <c r="AB33" s="40" t="e">
        <v>#VALUE!</v>
      </c>
      <c r="AC33" s="40" t="e">
        <v>#VALUE!</v>
      </c>
      <c r="AD33" s="40" t="e">
        <v>#VALUE!</v>
      </c>
      <c r="AE33" s="41" t="e">
        <v>#VALUE!</v>
      </c>
      <c r="AF33" s="42" t="e">
        <v>#VALUE!</v>
      </c>
      <c r="AG33" s="33"/>
    </row>
    <row r="34" spans="1:33" ht="12.75">
      <c r="A34" s="28" t="s">
        <v>64</v>
      </c>
      <c r="B34" s="144" t="s">
        <v>64</v>
      </c>
      <c r="C34" s="145"/>
      <c r="D34" s="29" t="s">
        <v>64</v>
      </c>
      <c r="E34" s="30" t="s">
        <v>64</v>
      </c>
      <c r="F34" s="30" t="s">
        <v>64</v>
      </c>
      <c r="G34" s="31" t="s">
        <v>64</v>
      </c>
      <c r="H34" s="32">
        <v>0</v>
      </c>
      <c r="I34" s="33">
        <v>0</v>
      </c>
      <c r="J34" s="34" t="s">
        <v>64</v>
      </c>
      <c r="K34" s="35" t="s">
        <v>64</v>
      </c>
      <c r="L34" s="35" t="s">
        <v>64</v>
      </c>
      <c r="M34" s="36" t="s">
        <v>64</v>
      </c>
      <c r="N34" s="37">
        <v>0</v>
      </c>
      <c r="O34" s="38">
        <v>0</v>
      </c>
      <c r="P34" s="39" t="s">
        <v>64</v>
      </c>
      <c r="Q34" s="32">
        <v>0</v>
      </c>
      <c r="R34" s="32" t="s">
        <v>64</v>
      </c>
      <c r="S34" s="33">
        <v>0</v>
      </c>
      <c r="T34" s="33">
        <v>0</v>
      </c>
      <c r="U34" s="34" t="s">
        <v>64</v>
      </c>
      <c r="V34" s="35" t="s">
        <v>64</v>
      </c>
      <c r="W34" s="35" t="s">
        <v>64</v>
      </c>
      <c r="X34" s="36" t="s">
        <v>64</v>
      </c>
      <c r="Y34" s="40" t="e">
        <v>#VALUE!</v>
      </c>
      <c r="Z34" s="40" t="e">
        <v>#VALUE!</v>
      </c>
      <c r="AA34" s="40" t="e">
        <v>#VALUE!</v>
      </c>
      <c r="AB34" s="40" t="e">
        <v>#VALUE!</v>
      </c>
      <c r="AC34" s="40" t="e">
        <v>#VALUE!</v>
      </c>
      <c r="AD34" s="40" t="e">
        <v>#VALUE!</v>
      </c>
      <c r="AE34" s="41" t="e">
        <v>#VALUE!</v>
      </c>
      <c r="AF34" s="42" t="e">
        <v>#VALUE!</v>
      </c>
      <c r="AG34" s="33"/>
    </row>
    <row r="35" spans="1:33" ht="12.75">
      <c r="A35" s="28" t="s">
        <v>64</v>
      </c>
      <c r="B35" s="144" t="s">
        <v>64</v>
      </c>
      <c r="C35" s="145"/>
      <c r="D35" s="29" t="s">
        <v>64</v>
      </c>
      <c r="E35" s="30" t="s">
        <v>64</v>
      </c>
      <c r="F35" s="30" t="s">
        <v>64</v>
      </c>
      <c r="G35" s="31" t="s">
        <v>64</v>
      </c>
      <c r="H35" s="32">
        <v>0</v>
      </c>
      <c r="I35" s="33">
        <v>0</v>
      </c>
      <c r="J35" s="34" t="s">
        <v>64</v>
      </c>
      <c r="K35" s="35" t="s">
        <v>64</v>
      </c>
      <c r="L35" s="35" t="s">
        <v>64</v>
      </c>
      <c r="M35" s="36" t="s">
        <v>64</v>
      </c>
      <c r="N35" s="37">
        <v>0</v>
      </c>
      <c r="O35" s="38">
        <v>0</v>
      </c>
      <c r="P35" s="39" t="s">
        <v>64</v>
      </c>
      <c r="Q35" s="32">
        <v>0</v>
      </c>
      <c r="R35" s="32" t="s">
        <v>64</v>
      </c>
      <c r="S35" s="33">
        <v>0</v>
      </c>
      <c r="T35" s="33">
        <v>0</v>
      </c>
      <c r="U35" s="34" t="s">
        <v>64</v>
      </c>
      <c r="V35" s="35" t="s">
        <v>64</v>
      </c>
      <c r="W35" s="35" t="s">
        <v>64</v>
      </c>
      <c r="X35" s="36" t="s">
        <v>64</v>
      </c>
      <c r="Y35" s="40" t="e">
        <v>#VALUE!</v>
      </c>
      <c r="Z35" s="40" t="e">
        <v>#VALUE!</v>
      </c>
      <c r="AA35" s="40" t="e">
        <v>#VALUE!</v>
      </c>
      <c r="AB35" s="40" t="e">
        <v>#VALUE!</v>
      </c>
      <c r="AC35" s="40" t="e">
        <v>#VALUE!</v>
      </c>
      <c r="AD35" s="40" t="e">
        <v>#VALUE!</v>
      </c>
      <c r="AE35" s="41" t="e">
        <v>#VALUE!</v>
      </c>
      <c r="AF35" s="42" t="e">
        <v>#VALUE!</v>
      </c>
      <c r="AG35" s="33"/>
    </row>
    <row r="36" spans="1:33" ht="12.75">
      <c r="A36" s="28" t="s">
        <v>64</v>
      </c>
      <c r="B36" s="144" t="s">
        <v>64</v>
      </c>
      <c r="C36" s="145"/>
      <c r="D36" s="29" t="s">
        <v>64</v>
      </c>
      <c r="E36" s="30" t="s">
        <v>64</v>
      </c>
      <c r="F36" s="30" t="s">
        <v>64</v>
      </c>
      <c r="G36" s="31" t="s">
        <v>64</v>
      </c>
      <c r="H36" s="32">
        <v>0</v>
      </c>
      <c r="I36" s="33">
        <v>0</v>
      </c>
      <c r="J36" s="34" t="s">
        <v>64</v>
      </c>
      <c r="K36" s="35" t="s">
        <v>64</v>
      </c>
      <c r="L36" s="35" t="s">
        <v>64</v>
      </c>
      <c r="M36" s="36" t="s">
        <v>64</v>
      </c>
      <c r="N36" s="37">
        <v>0</v>
      </c>
      <c r="O36" s="38">
        <v>0</v>
      </c>
      <c r="P36" s="39" t="s">
        <v>64</v>
      </c>
      <c r="Q36" s="32">
        <v>0</v>
      </c>
      <c r="R36" s="32" t="s">
        <v>64</v>
      </c>
      <c r="S36" s="33">
        <v>0</v>
      </c>
      <c r="T36" s="33">
        <v>0</v>
      </c>
      <c r="U36" s="34" t="s">
        <v>64</v>
      </c>
      <c r="V36" s="35" t="s">
        <v>64</v>
      </c>
      <c r="W36" s="35" t="s">
        <v>64</v>
      </c>
      <c r="X36" s="36" t="s">
        <v>64</v>
      </c>
      <c r="Y36" s="40" t="e">
        <v>#VALUE!</v>
      </c>
      <c r="Z36" s="40" t="e">
        <v>#VALUE!</v>
      </c>
      <c r="AA36" s="40" t="e">
        <v>#VALUE!</v>
      </c>
      <c r="AB36" s="40" t="e">
        <v>#VALUE!</v>
      </c>
      <c r="AC36" s="40" t="e">
        <v>#VALUE!</v>
      </c>
      <c r="AD36" s="40" t="e">
        <v>#VALUE!</v>
      </c>
      <c r="AE36" s="41" t="e">
        <v>#VALUE!</v>
      </c>
      <c r="AF36" s="42" t="e">
        <v>#VALUE!</v>
      </c>
      <c r="AG36" s="33"/>
    </row>
    <row r="37" spans="1:33" ht="12.75">
      <c r="A37" s="28" t="s">
        <v>64</v>
      </c>
      <c r="B37" s="144" t="s">
        <v>64</v>
      </c>
      <c r="C37" s="145"/>
      <c r="D37" s="29" t="s">
        <v>64</v>
      </c>
      <c r="E37" s="30" t="s">
        <v>64</v>
      </c>
      <c r="F37" s="30" t="s">
        <v>64</v>
      </c>
      <c r="G37" s="31" t="s">
        <v>64</v>
      </c>
      <c r="H37" s="32">
        <v>0</v>
      </c>
      <c r="I37" s="33">
        <v>0</v>
      </c>
      <c r="J37" s="34" t="s">
        <v>64</v>
      </c>
      <c r="K37" s="35" t="s">
        <v>64</v>
      </c>
      <c r="L37" s="35" t="s">
        <v>64</v>
      </c>
      <c r="M37" s="36" t="s">
        <v>64</v>
      </c>
      <c r="N37" s="37">
        <v>0</v>
      </c>
      <c r="O37" s="38">
        <v>0</v>
      </c>
      <c r="P37" s="39" t="s">
        <v>64</v>
      </c>
      <c r="Q37" s="32">
        <v>0</v>
      </c>
      <c r="R37" s="32" t="s">
        <v>64</v>
      </c>
      <c r="S37" s="33">
        <v>0</v>
      </c>
      <c r="T37" s="33">
        <v>0</v>
      </c>
      <c r="U37" s="34" t="s">
        <v>64</v>
      </c>
      <c r="V37" s="35" t="s">
        <v>64</v>
      </c>
      <c r="W37" s="35" t="s">
        <v>64</v>
      </c>
      <c r="X37" s="36" t="s">
        <v>64</v>
      </c>
      <c r="Y37" s="40" t="e">
        <v>#VALUE!</v>
      </c>
      <c r="Z37" s="40" t="e">
        <v>#VALUE!</v>
      </c>
      <c r="AA37" s="40" t="e">
        <v>#VALUE!</v>
      </c>
      <c r="AB37" s="40" t="e">
        <v>#VALUE!</v>
      </c>
      <c r="AC37" s="40" t="e">
        <v>#VALUE!</v>
      </c>
      <c r="AD37" s="40" t="e">
        <v>#VALUE!</v>
      </c>
      <c r="AE37" s="41" t="e">
        <v>#VALUE!</v>
      </c>
      <c r="AF37" s="42" t="e">
        <v>#VALUE!</v>
      </c>
      <c r="AG37" s="33"/>
    </row>
    <row r="38" spans="1:33" ht="12.75">
      <c r="A38" s="28" t="s">
        <v>64</v>
      </c>
      <c r="B38" s="144" t="s">
        <v>64</v>
      </c>
      <c r="C38" s="145"/>
      <c r="D38" s="29" t="s">
        <v>64</v>
      </c>
      <c r="E38" s="30" t="s">
        <v>64</v>
      </c>
      <c r="F38" s="30" t="s">
        <v>64</v>
      </c>
      <c r="G38" s="31" t="s">
        <v>64</v>
      </c>
      <c r="H38" s="32">
        <v>0</v>
      </c>
      <c r="I38" s="33">
        <v>0</v>
      </c>
      <c r="J38" s="34" t="s">
        <v>64</v>
      </c>
      <c r="K38" s="35" t="s">
        <v>64</v>
      </c>
      <c r="L38" s="35" t="s">
        <v>64</v>
      </c>
      <c r="M38" s="36" t="s">
        <v>64</v>
      </c>
      <c r="N38" s="37">
        <v>0</v>
      </c>
      <c r="O38" s="38">
        <v>0</v>
      </c>
      <c r="P38" s="39" t="s">
        <v>64</v>
      </c>
      <c r="Q38" s="32">
        <v>0</v>
      </c>
      <c r="R38" s="32" t="s">
        <v>64</v>
      </c>
      <c r="S38" s="33">
        <v>0</v>
      </c>
      <c r="T38" s="33">
        <v>0</v>
      </c>
      <c r="U38" s="34" t="s">
        <v>64</v>
      </c>
      <c r="V38" s="35" t="s">
        <v>64</v>
      </c>
      <c r="W38" s="35" t="s">
        <v>64</v>
      </c>
      <c r="X38" s="36" t="s">
        <v>64</v>
      </c>
      <c r="Y38" s="40" t="e">
        <v>#VALUE!</v>
      </c>
      <c r="Z38" s="40" t="e">
        <v>#VALUE!</v>
      </c>
      <c r="AA38" s="40" t="e">
        <v>#VALUE!</v>
      </c>
      <c r="AB38" s="40" t="e">
        <v>#VALUE!</v>
      </c>
      <c r="AC38" s="40" t="e">
        <v>#VALUE!</v>
      </c>
      <c r="AD38" s="40" t="e">
        <v>#VALUE!</v>
      </c>
      <c r="AE38" s="41" t="e">
        <v>#VALUE!</v>
      </c>
      <c r="AF38" s="42" t="e">
        <v>#VALUE!</v>
      </c>
      <c r="AG38" s="33"/>
    </row>
    <row r="39" spans="1:33" ht="12.75">
      <c r="A39" s="28" t="s">
        <v>64</v>
      </c>
      <c r="B39" s="144" t="s">
        <v>64</v>
      </c>
      <c r="C39" s="145"/>
      <c r="D39" s="29" t="s">
        <v>64</v>
      </c>
      <c r="E39" s="30" t="s">
        <v>64</v>
      </c>
      <c r="F39" s="30" t="s">
        <v>64</v>
      </c>
      <c r="G39" s="31" t="s">
        <v>64</v>
      </c>
      <c r="H39" s="32">
        <v>0</v>
      </c>
      <c r="I39" s="33">
        <v>0</v>
      </c>
      <c r="J39" s="34" t="s">
        <v>64</v>
      </c>
      <c r="K39" s="35" t="s">
        <v>64</v>
      </c>
      <c r="L39" s="35" t="s">
        <v>64</v>
      </c>
      <c r="M39" s="36" t="s">
        <v>64</v>
      </c>
      <c r="N39" s="37">
        <v>0</v>
      </c>
      <c r="O39" s="38">
        <v>0</v>
      </c>
      <c r="P39" s="39" t="s">
        <v>64</v>
      </c>
      <c r="Q39" s="32">
        <v>0</v>
      </c>
      <c r="R39" s="32" t="s">
        <v>64</v>
      </c>
      <c r="S39" s="33">
        <v>0</v>
      </c>
      <c r="T39" s="33">
        <v>0</v>
      </c>
      <c r="U39" s="34" t="s">
        <v>64</v>
      </c>
      <c r="V39" s="35" t="s">
        <v>64</v>
      </c>
      <c r="W39" s="35" t="s">
        <v>64</v>
      </c>
      <c r="X39" s="36" t="s">
        <v>64</v>
      </c>
      <c r="Y39" s="40" t="e">
        <v>#VALUE!</v>
      </c>
      <c r="Z39" s="40" t="e">
        <v>#VALUE!</v>
      </c>
      <c r="AA39" s="40" t="e">
        <v>#VALUE!</v>
      </c>
      <c r="AB39" s="40" t="e">
        <v>#VALUE!</v>
      </c>
      <c r="AC39" s="40" t="e">
        <v>#VALUE!</v>
      </c>
      <c r="AD39" s="40" t="e">
        <v>#VALUE!</v>
      </c>
      <c r="AE39" s="41" t="e">
        <v>#VALUE!</v>
      </c>
      <c r="AF39" s="42" t="e">
        <v>#VALUE!</v>
      </c>
      <c r="AG39" s="33"/>
    </row>
    <row r="40" spans="1:33" ht="12.75">
      <c r="A40" s="28" t="s">
        <v>64</v>
      </c>
      <c r="B40" s="144" t="s">
        <v>64</v>
      </c>
      <c r="C40" s="145"/>
      <c r="D40" s="29" t="s">
        <v>64</v>
      </c>
      <c r="E40" s="30" t="s">
        <v>64</v>
      </c>
      <c r="F40" s="30" t="s">
        <v>64</v>
      </c>
      <c r="G40" s="31" t="s">
        <v>64</v>
      </c>
      <c r="H40" s="32">
        <v>0</v>
      </c>
      <c r="I40" s="33">
        <v>0</v>
      </c>
      <c r="J40" s="34" t="s">
        <v>64</v>
      </c>
      <c r="K40" s="35" t="s">
        <v>64</v>
      </c>
      <c r="L40" s="35" t="s">
        <v>64</v>
      </c>
      <c r="M40" s="36" t="s">
        <v>64</v>
      </c>
      <c r="N40" s="37">
        <v>0</v>
      </c>
      <c r="O40" s="38">
        <v>0</v>
      </c>
      <c r="P40" s="39" t="s">
        <v>64</v>
      </c>
      <c r="Q40" s="32">
        <v>0</v>
      </c>
      <c r="R40" s="32" t="s">
        <v>64</v>
      </c>
      <c r="S40" s="33">
        <v>0</v>
      </c>
      <c r="T40" s="33">
        <v>0</v>
      </c>
      <c r="U40" s="34" t="s">
        <v>64</v>
      </c>
      <c r="V40" s="35" t="s">
        <v>64</v>
      </c>
      <c r="W40" s="35" t="s">
        <v>64</v>
      </c>
      <c r="X40" s="36" t="s">
        <v>64</v>
      </c>
      <c r="Y40" s="40" t="e">
        <v>#VALUE!</v>
      </c>
      <c r="Z40" s="40" t="e">
        <v>#VALUE!</v>
      </c>
      <c r="AA40" s="40" t="e">
        <v>#VALUE!</v>
      </c>
      <c r="AB40" s="40" t="e">
        <v>#VALUE!</v>
      </c>
      <c r="AC40" s="40" t="e">
        <v>#VALUE!</v>
      </c>
      <c r="AD40" s="40" t="e">
        <v>#VALUE!</v>
      </c>
      <c r="AE40" s="41" t="e">
        <v>#VALUE!</v>
      </c>
      <c r="AF40" s="42" t="e">
        <v>#VALUE!</v>
      </c>
      <c r="AG40" s="33"/>
    </row>
    <row r="41" spans="1:33" ht="12.75">
      <c r="A41" s="28" t="s">
        <v>64</v>
      </c>
      <c r="B41" s="144" t="s">
        <v>64</v>
      </c>
      <c r="C41" s="145"/>
      <c r="D41" s="29" t="s">
        <v>64</v>
      </c>
      <c r="E41" s="30" t="s">
        <v>64</v>
      </c>
      <c r="F41" s="30" t="s">
        <v>64</v>
      </c>
      <c r="G41" s="31" t="s">
        <v>64</v>
      </c>
      <c r="H41" s="32">
        <v>0</v>
      </c>
      <c r="I41" s="33">
        <v>0</v>
      </c>
      <c r="J41" s="34" t="s">
        <v>64</v>
      </c>
      <c r="K41" s="35" t="s">
        <v>64</v>
      </c>
      <c r="L41" s="35" t="s">
        <v>64</v>
      </c>
      <c r="M41" s="36" t="s">
        <v>64</v>
      </c>
      <c r="N41" s="37">
        <v>0</v>
      </c>
      <c r="O41" s="38">
        <v>0</v>
      </c>
      <c r="P41" s="39" t="s">
        <v>64</v>
      </c>
      <c r="Q41" s="32">
        <v>0</v>
      </c>
      <c r="R41" s="32" t="s">
        <v>64</v>
      </c>
      <c r="S41" s="33">
        <v>0</v>
      </c>
      <c r="T41" s="33">
        <v>0</v>
      </c>
      <c r="U41" s="34" t="s">
        <v>64</v>
      </c>
      <c r="V41" s="35" t="s">
        <v>64</v>
      </c>
      <c r="W41" s="35" t="s">
        <v>64</v>
      </c>
      <c r="X41" s="36" t="s">
        <v>64</v>
      </c>
      <c r="Y41" s="40" t="e">
        <v>#VALUE!</v>
      </c>
      <c r="Z41" s="40" t="e">
        <v>#VALUE!</v>
      </c>
      <c r="AA41" s="40" t="e">
        <v>#VALUE!</v>
      </c>
      <c r="AB41" s="40" t="e">
        <v>#VALUE!</v>
      </c>
      <c r="AC41" s="40" t="e">
        <v>#VALUE!</v>
      </c>
      <c r="AD41" s="40" t="e">
        <v>#VALUE!</v>
      </c>
      <c r="AE41" s="41" t="e">
        <v>#VALUE!</v>
      </c>
      <c r="AF41" s="42" t="e">
        <v>#VALUE!</v>
      </c>
      <c r="AG41" s="33"/>
    </row>
    <row r="42" spans="1:33" ht="12.75">
      <c r="A42" s="28" t="s">
        <v>64</v>
      </c>
      <c r="B42" s="144" t="s">
        <v>64</v>
      </c>
      <c r="C42" s="145"/>
      <c r="D42" s="29" t="s">
        <v>64</v>
      </c>
      <c r="E42" s="30" t="s">
        <v>64</v>
      </c>
      <c r="F42" s="30" t="s">
        <v>64</v>
      </c>
      <c r="G42" s="31" t="s">
        <v>64</v>
      </c>
      <c r="H42" s="32">
        <v>0</v>
      </c>
      <c r="I42" s="33">
        <v>0</v>
      </c>
      <c r="J42" s="34" t="s">
        <v>64</v>
      </c>
      <c r="K42" s="35" t="s">
        <v>64</v>
      </c>
      <c r="L42" s="35" t="s">
        <v>64</v>
      </c>
      <c r="M42" s="36" t="s">
        <v>64</v>
      </c>
      <c r="N42" s="37">
        <v>0</v>
      </c>
      <c r="O42" s="38">
        <v>0</v>
      </c>
      <c r="P42" s="39" t="s">
        <v>64</v>
      </c>
      <c r="Q42" s="32">
        <v>0</v>
      </c>
      <c r="R42" s="32" t="s">
        <v>64</v>
      </c>
      <c r="S42" s="33">
        <v>0</v>
      </c>
      <c r="T42" s="33">
        <v>0</v>
      </c>
      <c r="U42" s="34" t="s">
        <v>64</v>
      </c>
      <c r="V42" s="35" t="s">
        <v>64</v>
      </c>
      <c r="W42" s="35" t="s">
        <v>64</v>
      </c>
      <c r="X42" s="36" t="s">
        <v>64</v>
      </c>
      <c r="Y42" s="40" t="e">
        <v>#VALUE!</v>
      </c>
      <c r="Z42" s="40" t="e">
        <v>#VALUE!</v>
      </c>
      <c r="AA42" s="40" t="e">
        <v>#VALUE!</v>
      </c>
      <c r="AB42" s="40" t="e">
        <v>#VALUE!</v>
      </c>
      <c r="AC42" s="40" t="e">
        <v>#VALUE!</v>
      </c>
      <c r="AD42" s="40" t="e">
        <v>#VALUE!</v>
      </c>
      <c r="AE42" s="41" t="e">
        <v>#VALUE!</v>
      </c>
      <c r="AF42" s="42" t="e">
        <v>#VALUE!</v>
      </c>
      <c r="AG42" s="33"/>
    </row>
    <row r="43" spans="1:33" ht="12.75">
      <c r="A43" s="28" t="s">
        <v>64</v>
      </c>
      <c r="B43" s="144" t="s">
        <v>64</v>
      </c>
      <c r="C43" s="145"/>
      <c r="D43" s="29" t="s">
        <v>64</v>
      </c>
      <c r="E43" s="30" t="s">
        <v>64</v>
      </c>
      <c r="F43" s="30" t="s">
        <v>64</v>
      </c>
      <c r="G43" s="31" t="s">
        <v>64</v>
      </c>
      <c r="H43" s="32">
        <v>0</v>
      </c>
      <c r="I43" s="33">
        <v>0</v>
      </c>
      <c r="J43" s="34" t="s">
        <v>64</v>
      </c>
      <c r="K43" s="35" t="s">
        <v>64</v>
      </c>
      <c r="L43" s="35" t="s">
        <v>64</v>
      </c>
      <c r="M43" s="36" t="s">
        <v>64</v>
      </c>
      <c r="N43" s="37">
        <v>0</v>
      </c>
      <c r="O43" s="38">
        <v>0</v>
      </c>
      <c r="P43" s="39" t="s">
        <v>64</v>
      </c>
      <c r="Q43" s="32">
        <v>0</v>
      </c>
      <c r="R43" s="32" t="s">
        <v>64</v>
      </c>
      <c r="S43" s="33">
        <v>0</v>
      </c>
      <c r="T43" s="33">
        <v>0</v>
      </c>
      <c r="U43" s="34" t="s">
        <v>64</v>
      </c>
      <c r="V43" s="35" t="s">
        <v>64</v>
      </c>
      <c r="W43" s="35" t="s">
        <v>64</v>
      </c>
      <c r="X43" s="36" t="s">
        <v>64</v>
      </c>
      <c r="Y43" s="40" t="e">
        <v>#VALUE!</v>
      </c>
      <c r="Z43" s="40" t="e">
        <v>#VALUE!</v>
      </c>
      <c r="AA43" s="40" t="e">
        <v>#VALUE!</v>
      </c>
      <c r="AB43" s="40" t="e">
        <v>#VALUE!</v>
      </c>
      <c r="AC43" s="40" t="e">
        <v>#VALUE!</v>
      </c>
      <c r="AD43" s="40" t="e">
        <v>#VALUE!</v>
      </c>
      <c r="AE43" s="41" t="e">
        <v>#VALUE!</v>
      </c>
      <c r="AF43" s="42" t="e">
        <v>#VALUE!</v>
      </c>
      <c r="AG43" s="33"/>
    </row>
    <row r="44" spans="1:33" ht="12.75">
      <c r="A44" s="28" t="s">
        <v>64</v>
      </c>
      <c r="B44" s="144" t="s">
        <v>64</v>
      </c>
      <c r="C44" s="145"/>
      <c r="D44" s="29" t="s">
        <v>64</v>
      </c>
      <c r="E44" s="30" t="s">
        <v>64</v>
      </c>
      <c r="F44" s="30" t="s">
        <v>64</v>
      </c>
      <c r="G44" s="31" t="s">
        <v>64</v>
      </c>
      <c r="H44" s="32">
        <v>0</v>
      </c>
      <c r="I44" s="33">
        <v>0</v>
      </c>
      <c r="J44" s="34" t="s">
        <v>64</v>
      </c>
      <c r="K44" s="35" t="s">
        <v>64</v>
      </c>
      <c r="L44" s="35" t="s">
        <v>64</v>
      </c>
      <c r="M44" s="36" t="s">
        <v>64</v>
      </c>
      <c r="N44" s="37">
        <v>0</v>
      </c>
      <c r="O44" s="38">
        <v>0</v>
      </c>
      <c r="P44" s="39" t="s">
        <v>64</v>
      </c>
      <c r="Q44" s="32">
        <v>0</v>
      </c>
      <c r="R44" s="32" t="s">
        <v>64</v>
      </c>
      <c r="S44" s="33">
        <v>0</v>
      </c>
      <c r="T44" s="33">
        <v>0</v>
      </c>
      <c r="U44" s="34" t="s">
        <v>64</v>
      </c>
      <c r="V44" s="35" t="s">
        <v>64</v>
      </c>
      <c r="W44" s="35" t="s">
        <v>64</v>
      </c>
      <c r="X44" s="36" t="s">
        <v>64</v>
      </c>
      <c r="Y44" s="40" t="e">
        <v>#VALUE!</v>
      </c>
      <c r="Z44" s="40" t="e">
        <v>#VALUE!</v>
      </c>
      <c r="AA44" s="40" t="e">
        <v>#VALUE!</v>
      </c>
      <c r="AB44" s="40" t="e">
        <v>#VALUE!</v>
      </c>
      <c r="AC44" s="40" t="e">
        <v>#VALUE!</v>
      </c>
      <c r="AD44" s="40" t="e">
        <v>#VALUE!</v>
      </c>
      <c r="AE44" s="41" t="e">
        <v>#VALUE!</v>
      </c>
      <c r="AF44" s="42" t="e">
        <v>#VALUE!</v>
      </c>
      <c r="AG44" s="33"/>
    </row>
    <row r="45" spans="1:33" ht="12.75">
      <c r="A45" s="28" t="s">
        <v>64</v>
      </c>
      <c r="B45" s="144" t="s">
        <v>64</v>
      </c>
      <c r="C45" s="145"/>
      <c r="D45" s="29" t="s">
        <v>64</v>
      </c>
      <c r="E45" s="30" t="s">
        <v>64</v>
      </c>
      <c r="F45" s="30" t="s">
        <v>64</v>
      </c>
      <c r="G45" s="31" t="s">
        <v>64</v>
      </c>
      <c r="H45" s="32">
        <v>0</v>
      </c>
      <c r="I45" s="33">
        <v>0</v>
      </c>
      <c r="J45" s="34" t="s">
        <v>64</v>
      </c>
      <c r="K45" s="35" t="s">
        <v>64</v>
      </c>
      <c r="L45" s="35" t="s">
        <v>64</v>
      </c>
      <c r="M45" s="36" t="s">
        <v>64</v>
      </c>
      <c r="N45" s="37">
        <v>0</v>
      </c>
      <c r="O45" s="38">
        <v>0</v>
      </c>
      <c r="P45" s="39" t="s">
        <v>64</v>
      </c>
      <c r="Q45" s="32">
        <v>0</v>
      </c>
      <c r="R45" s="32" t="s">
        <v>64</v>
      </c>
      <c r="S45" s="33">
        <v>0</v>
      </c>
      <c r="T45" s="33">
        <v>0</v>
      </c>
      <c r="U45" s="34" t="s">
        <v>64</v>
      </c>
      <c r="V45" s="35" t="s">
        <v>64</v>
      </c>
      <c r="W45" s="35" t="s">
        <v>64</v>
      </c>
      <c r="X45" s="36" t="s">
        <v>64</v>
      </c>
      <c r="Y45" s="40" t="e">
        <v>#VALUE!</v>
      </c>
      <c r="Z45" s="40" t="e">
        <v>#VALUE!</v>
      </c>
      <c r="AA45" s="40" t="e">
        <v>#VALUE!</v>
      </c>
      <c r="AB45" s="40" t="e">
        <v>#VALUE!</v>
      </c>
      <c r="AC45" s="40" t="e">
        <v>#VALUE!</v>
      </c>
      <c r="AD45" s="40" t="e">
        <v>#VALUE!</v>
      </c>
      <c r="AE45" s="41" t="e">
        <v>#VALUE!</v>
      </c>
      <c r="AF45" s="42" t="e">
        <v>#VALUE!</v>
      </c>
      <c r="AG45" s="33"/>
    </row>
    <row r="46" spans="1:33" ht="13.5" thickBot="1">
      <c r="A46" s="56" t="s">
        <v>64</v>
      </c>
      <c r="B46" s="146" t="s">
        <v>64</v>
      </c>
      <c r="C46" s="147"/>
      <c r="D46" s="57" t="s">
        <v>64</v>
      </c>
      <c r="E46" s="58" t="s">
        <v>64</v>
      </c>
      <c r="F46" s="58" t="s">
        <v>64</v>
      </c>
      <c r="G46" s="59" t="s">
        <v>64</v>
      </c>
      <c r="H46" s="60">
        <v>0</v>
      </c>
      <c r="I46" s="61">
        <v>0</v>
      </c>
      <c r="J46" s="62" t="s">
        <v>64</v>
      </c>
      <c r="K46" s="63" t="s">
        <v>64</v>
      </c>
      <c r="L46" s="63" t="s">
        <v>64</v>
      </c>
      <c r="M46" s="64" t="s">
        <v>64</v>
      </c>
      <c r="N46" s="65">
        <v>0</v>
      </c>
      <c r="O46" s="66">
        <v>0</v>
      </c>
      <c r="P46" s="67" t="s">
        <v>64</v>
      </c>
      <c r="Q46" s="60">
        <v>0</v>
      </c>
      <c r="R46" s="32" t="s">
        <v>64</v>
      </c>
      <c r="S46" s="61">
        <v>0</v>
      </c>
      <c r="T46" s="61">
        <v>0</v>
      </c>
      <c r="U46" s="62" t="s">
        <v>64</v>
      </c>
      <c r="V46" s="63" t="s">
        <v>64</v>
      </c>
      <c r="W46" s="63" t="s">
        <v>64</v>
      </c>
      <c r="X46" s="64" t="s">
        <v>64</v>
      </c>
      <c r="Y46" s="40" t="e">
        <v>#VALUE!</v>
      </c>
      <c r="Z46" s="40" t="e">
        <v>#VALUE!</v>
      </c>
      <c r="AA46" s="40" t="e">
        <v>#VALUE!</v>
      </c>
      <c r="AB46" s="40" t="e">
        <v>#VALUE!</v>
      </c>
      <c r="AC46" s="40" t="e">
        <v>#VALUE!</v>
      </c>
      <c r="AD46" s="40" t="e">
        <v>#VALUE!</v>
      </c>
      <c r="AE46" s="41" t="e">
        <v>#VALUE!</v>
      </c>
      <c r="AF46" s="42" t="e">
        <v>#VALUE!</v>
      </c>
      <c r="AG46" s="33"/>
    </row>
    <row r="47" spans="1:33" ht="13.5" thickBot="1">
      <c r="A47" s="68"/>
      <c r="B47" s="69"/>
      <c r="C47" s="70"/>
      <c r="D47" s="70"/>
      <c r="E47" s="70"/>
      <c r="F47" s="70"/>
      <c r="G47" s="70"/>
      <c r="H47" s="71"/>
      <c r="I47" s="71"/>
      <c r="J47" s="71"/>
      <c r="K47" s="72"/>
      <c r="L47" s="72"/>
      <c r="M47" s="72"/>
      <c r="N47" s="73"/>
      <c r="O47" s="73"/>
      <c r="P47" s="73"/>
      <c r="Q47" s="71"/>
      <c r="R47" s="71"/>
      <c r="S47" s="71"/>
      <c r="T47" s="71"/>
      <c r="U47" s="74"/>
      <c r="V47" s="72"/>
      <c r="W47" s="72"/>
      <c r="X47" s="75"/>
      <c r="AG47" s="43"/>
    </row>
    <row r="48" spans="1:33" ht="13.5" thickBot="1">
      <c r="A48" s="76"/>
      <c r="B48" s="76" t="s">
        <v>72</v>
      </c>
      <c r="C48" s="77"/>
      <c r="D48" s="103">
        <f>SUM(D7:D47)</f>
        <v>23869</v>
      </c>
      <c r="E48" s="103">
        <f>SUM(E7:E47)</f>
        <v>22586</v>
      </c>
      <c r="F48" s="103">
        <f>SUM(F7:F47)</f>
        <v>134</v>
      </c>
      <c r="G48" s="103">
        <f>SUM(G7:G47)</f>
        <v>200</v>
      </c>
      <c r="H48" s="79">
        <v>1574530</v>
      </c>
      <c r="I48" s="80">
        <v>1512528.9244187751</v>
      </c>
      <c r="J48" s="81">
        <v>62001.07558122491</v>
      </c>
      <c r="K48" s="82">
        <v>794.0776853198569</v>
      </c>
      <c r="L48" s="83">
        <v>0.15125289244187756</v>
      </c>
      <c r="M48" s="84">
        <v>1.5125289244187752</v>
      </c>
      <c r="N48" s="85">
        <v>21576</v>
      </c>
      <c r="O48" s="86">
        <v>25898.28432827879</v>
      </c>
      <c r="P48" s="87">
        <v>-4322.284328278788</v>
      </c>
      <c r="Q48" s="79">
        <v>4464905</v>
      </c>
      <c r="R48" s="88"/>
      <c r="S48" s="80">
        <v>4552400.968612176</v>
      </c>
      <c r="T48" s="80">
        <v>4369612.4487460265</v>
      </c>
      <c r="U48" s="81">
        <v>95292.55125397429</v>
      </c>
      <c r="V48" s="82">
        <v>413.32164152688654</v>
      </c>
      <c r="W48" s="82">
        <v>0.3932651203871424</v>
      </c>
      <c r="X48" s="84">
        <v>1.494407457471141</v>
      </c>
      <c r="Y48" s="43">
        <f>I48/D48</f>
        <v>63.36792175703947</v>
      </c>
      <c r="Z48" s="43"/>
      <c r="AA48" s="43">
        <f>O48/D48</f>
        <v>1.0850175679030873</v>
      </c>
      <c r="AB48" s="43"/>
      <c r="AC48" s="43">
        <f>T48/E48</f>
        <v>193.4655294760483</v>
      </c>
      <c r="AD48" s="43"/>
      <c r="AE48" s="104" t="e">
        <f>SUM(AE7:AE46)</f>
        <v>#VALUE!</v>
      </c>
      <c r="AF48" s="43" t="e">
        <f>AE48/D48</f>
        <v>#VALUE!</v>
      </c>
      <c r="AG48" s="43"/>
    </row>
    <row r="49" ht="12.75">
      <c r="A49" s="89" t="s">
        <v>91</v>
      </c>
    </row>
  </sheetData>
  <sheetProtection/>
  <mergeCells count="57">
    <mergeCell ref="H5:J5"/>
    <mergeCell ref="B6:C6"/>
    <mergeCell ref="A4:C4"/>
    <mergeCell ref="N4:P4"/>
    <mergeCell ref="N5:P5"/>
    <mergeCell ref="K5:M5"/>
    <mergeCell ref="B21:C21"/>
    <mergeCell ref="B26:C26"/>
    <mergeCell ref="B22:C22"/>
    <mergeCell ref="B23:C23"/>
    <mergeCell ref="B24:C24"/>
    <mergeCell ref="B25:C25"/>
    <mergeCell ref="B19:C19"/>
    <mergeCell ref="B20:C20"/>
    <mergeCell ref="B12:C12"/>
    <mergeCell ref="B13:C13"/>
    <mergeCell ref="B14:C14"/>
    <mergeCell ref="B15:C15"/>
    <mergeCell ref="B16:C16"/>
    <mergeCell ref="B17:C17"/>
    <mergeCell ref="B32:C32"/>
    <mergeCell ref="B33:C33"/>
    <mergeCell ref="B34:C34"/>
    <mergeCell ref="Q4:X4"/>
    <mergeCell ref="B18:C18"/>
    <mergeCell ref="B7:C7"/>
    <mergeCell ref="B8:C8"/>
    <mergeCell ref="B9:C9"/>
    <mergeCell ref="B10:C10"/>
    <mergeCell ref="B11:C11"/>
    <mergeCell ref="B27:C27"/>
    <mergeCell ref="B28:C28"/>
    <mergeCell ref="B45:C45"/>
    <mergeCell ref="B46:C46"/>
    <mergeCell ref="B42:C42"/>
    <mergeCell ref="B43:C43"/>
    <mergeCell ref="B44:C44"/>
    <mergeCell ref="B29:C29"/>
    <mergeCell ref="B30:C30"/>
    <mergeCell ref="B31:C31"/>
    <mergeCell ref="B39:C39"/>
    <mergeCell ref="B40:C40"/>
    <mergeCell ref="B41:C41"/>
    <mergeCell ref="B35:C35"/>
    <mergeCell ref="B36:C36"/>
    <mergeCell ref="B37:C37"/>
    <mergeCell ref="B38:C38"/>
    <mergeCell ref="A1:X1"/>
    <mergeCell ref="A2:X2"/>
    <mergeCell ref="Y4:AF4"/>
    <mergeCell ref="Y5:Z5"/>
    <mergeCell ref="AA5:AB5"/>
    <mergeCell ref="AC5:AD5"/>
    <mergeCell ref="AE5:AF5"/>
    <mergeCell ref="V5:X5"/>
    <mergeCell ref="H4:M4"/>
    <mergeCell ref="Q5:U5"/>
  </mergeCells>
  <printOptions/>
  <pageMargins left="0.17" right="0.27" top="1" bottom="1" header="0" footer="0"/>
  <pageSetup fitToHeight="1" fitToWidth="1" horizontalDpi="600" verticalDpi="600" orientation="landscape" paperSize="8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"/>
  <sheetViews>
    <sheetView workbookViewId="0" topLeftCell="A31">
      <selection activeCell="A47" sqref="A47"/>
    </sheetView>
  </sheetViews>
  <sheetFormatPr defaultColWidth="9.140625" defaultRowHeight="12.75"/>
  <cols>
    <col min="9" max="11" width="12.7109375" style="0" bestFit="1" customWidth="1"/>
    <col min="12" max="12" width="11.7109375" style="98" bestFit="1" customWidth="1"/>
    <col min="19" max="19" width="10.140625" style="0" bestFit="1" customWidth="1"/>
    <col min="20" max="20" width="0" style="0" hidden="1" customWidth="1"/>
    <col min="21" max="23" width="10.140625" style="0" bestFit="1" customWidth="1"/>
    <col min="24" max="26" width="10.8515625" style="0" bestFit="1" customWidth="1"/>
  </cols>
  <sheetData>
    <row r="1" spans="1:35" ht="27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9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4"/>
      <c r="AC1" s="4"/>
      <c r="AD1" s="4"/>
      <c r="AE1" s="4"/>
      <c r="AF1" s="4"/>
      <c r="AG1" s="4"/>
      <c r="AH1" s="4"/>
      <c r="AI1" s="4"/>
    </row>
    <row r="2" spans="1:35" ht="27">
      <c r="A2" s="5" t="s">
        <v>74</v>
      </c>
      <c r="B2" s="6"/>
      <c r="C2" s="6"/>
      <c r="D2" s="6"/>
      <c r="E2" s="6"/>
      <c r="F2" s="6"/>
      <c r="G2" s="6"/>
      <c r="H2" s="6"/>
      <c r="I2" s="6"/>
      <c r="J2" s="6"/>
      <c r="K2" s="6"/>
      <c r="L2" s="9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4"/>
      <c r="AB2" s="4"/>
      <c r="AC2" s="4"/>
      <c r="AD2" s="4"/>
      <c r="AE2" s="4"/>
      <c r="AF2" s="4"/>
      <c r="AG2" s="4"/>
      <c r="AH2" s="4"/>
      <c r="AI2" s="4"/>
    </row>
    <row r="3" spans="1:26" ht="13.5" thickBot="1">
      <c r="A3" s="8" t="s">
        <v>73</v>
      </c>
      <c r="C3" s="9"/>
      <c r="D3" s="9"/>
      <c r="E3" s="9"/>
      <c r="F3" s="9"/>
      <c r="G3" s="9"/>
      <c r="H3" s="9"/>
      <c r="I3" s="9"/>
      <c r="J3" s="9"/>
      <c r="K3" s="9"/>
      <c r="L3" s="9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4" ht="12.75">
      <c r="A4" s="142" t="s">
        <v>67</v>
      </c>
      <c r="B4" s="118"/>
      <c r="C4" s="119"/>
      <c r="D4" s="10"/>
      <c r="E4" s="11"/>
      <c r="F4" s="11"/>
      <c r="G4" s="12"/>
      <c r="H4" s="142" t="s">
        <v>24</v>
      </c>
      <c r="I4" s="118"/>
      <c r="J4" s="118"/>
      <c r="K4" s="118"/>
      <c r="L4" s="118"/>
      <c r="M4" s="119"/>
      <c r="N4" s="142" t="s">
        <v>25</v>
      </c>
      <c r="O4" s="118"/>
      <c r="P4" s="118"/>
      <c r="Q4" s="118"/>
      <c r="R4" s="119"/>
      <c r="S4" s="142" t="s">
        <v>6</v>
      </c>
      <c r="T4" s="118"/>
      <c r="U4" s="118"/>
      <c r="V4" s="118"/>
      <c r="W4" s="118"/>
      <c r="X4" s="118"/>
      <c r="Y4" s="118"/>
      <c r="Z4" s="119"/>
      <c r="AA4" s="142" t="s">
        <v>0</v>
      </c>
      <c r="AB4" s="118"/>
      <c r="AC4" s="118"/>
      <c r="AD4" s="118"/>
      <c r="AE4" s="118"/>
      <c r="AF4" s="118"/>
      <c r="AG4" s="118"/>
      <c r="AH4" s="119"/>
    </row>
    <row r="5" spans="1:34" ht="14.25">
      <c r="A5" s="13"/>
      <c r="B5" s="14"/>
      <c r="C5" s="15"/>
      <c r="D5" s="16"/>
      <c r="E5" s="17"/>
      <c r="F5" s="17"/>
      <c r="G5" s="15"/>
      <c r="H5" s="134" t="s">
        <v>1</v>
      </c>
      <c r="I5" s="135"/>
      <c r="J5" s="136"/>
      <c r="K5" s="138" t="s">
        <v>2</v>
      </c>
      <c r="L5" s="138"/>
      <c r="M5" s="139"/>
      <c r="N5" s="134" t="s">
        <v>3</v>
      </c>
      <c r="O5" s="135"/>
      <c r="P5" s="135"/>
      <c r="Q5" s="135"/>
      <c r="R5" s="143"/>
      <c r="S5" s="134" t="s">
        <v>1</v>
      </c>
      <c r="T5" s="135"/>
      <c r="U5" s="135"/>
      <c r="V5" s="135"/>
      <c r="W5" s="136"/>
      <c r="X5" s="137" t="s">
        <v>2</v>
      </c>
      <c r="Y5" s="138"/>
      <c r="Z5" s="139"/>
      <c r="AA5" s="148" t="s">
        <v>4</v>
      </c>
      <c r="AB5" s="149"/>
      <c r="AC5" s="149" t="s">
        <v>5</v>
      </c>
      <c r="AD5" s="149"/>
      <c r="AE5" s="149" t="s">
        <v>6</v>
      </c>
      <c r="AF5" s="149"/>
      <c r="AG5" s="149" t="s">
        <v>7</v>
      </c>
      <c r="AH5" s="149"/>
    </row>
    <row r="6" spans="1:35" ht="63.75">
      <c r="A6" s="18" t="s">
        <v>69</v>
      </c>
      <c r="B6" s="140" t="s">
        <v>68</v>
      </c>
      <c r="C6" s="141"/>
      <c r="D6" s="18" t="s">
        <v>8</v>
      </c>
      <c r="E6" s="19" t="s">
        <v>9</v>
      </c>
      <c r="F6" s="19" t="s">
        <v>10</v>
      </c>
      <c r="G6" s="20" t="s">
        <v>11</v>
      </c>
      <c r="H6" s="18" t="s">
        <v>27</v>
      </c>
      <c r="I6" s="19" t="s">
        <v>76</v>
      </c>
      <c r="J6" s="22" t="s">
        <v>77</v>
      </c>
      <c r="K6" s="19" t="s">
        <v>75</v>
      </c>
      <c r="L6" s="93"/>
      <c r="M6" s="20"/>
      <c r="N6" s="18" t="s">
        <v>27</v>
      </c>
      <c r="O6" s="19" t="s">
        <v>76</v>
      </c>
      <c r="P6" s="19" t="s">
        <v>77</v>
      </c>
      <c r="Q6" s="19" t="s">
        <v>75</v>
      </c>
      <c r="R6" s="20" t="s">
        <v>70</v>
      </c>
      <c r="S6" s="23" t="s">
        <v>27</v>
      </c>
      <c r="T6" s="24" t="s">
        <v>15</v>
      </c>
      <c r="U6" s="25" t="s">
        <v>78</v>
      </c>
      <c r="V6" s="25" t="s">
        <v>76</v>
      </c>
      <c r="W6" s="25" t="s">
        <v>79</v>
      </c>
      <c r="X6" s="25" t="s">
        <v>77</v>
      </c>
      <c r="Y6" s="25" t="s">
        <v>79</v>
      </c>
      <c r="Z6" s="25" t="s">
        <v>77</v>
      </c>
      <c r="AA6" s="26" t="s">
        <v>16</v>
      </c>
      <c r="AB6" s="26" t="s">
        <v>17</v>
      </c>
      <c r="AC6" s="26" t="s">
        <v>18</v>
      </c>
      <c r="AD6" s="26" t="s">
        <v>19</v>
      </c>
      <c r="AE6" s="26" t="s">
        <v>20</v>
      </c>
      <c r="AF6" s="26" t="s">
        <v>21</v>
      </c>
      <c r="AG6" s="26" t="s">
        <v>22</v>
      </c>
      <c r="AH6" s="26" t="s">
        <v>23</v>
      </c>
      <c r="AI6" s="27"/>
    </row>
    <row r="7" spans="1:35" ht="12.75">
      <c r="A7" s="28" t="s">
        <v>64</v>
      </c>
      <c r="B7" s="144" t="s">
        <v>28</v>
      </c>
      <c r="C7" s="145"/>
      <c r="D7" s="29">
        <v>1966</v>
      </c>
      <c r="E7" s="30">
        <v>1919</v>
      </c>
      <c r="F7" s="30">
        <v>602</v>
      </c>
      <c r="G7" s="31">
        <v>118</v>
      </c>
      <c r="H7" s="32">
        <v>23200</v>
      </c>
      <c r="I7" s="33" t="e">
        <f>#REF!</f>
        <v>#REF!</v>
      </c>
      <c r="J7" s="34" t="e">
        <f>#REF!</f>
        <v>#REF!</v>
      </c>
      <c r="K7" s="33">
        <v>21882.022471910113</v>
      </c>
      <c r="L7" s="94" t="e">
        <f>J7-I7</f>
        <v>#REF!</v>
      </c>
      <c r="M7" s="36"/>
      <c r="N7" s="37">
        <v>250</v>
      </c>
      <c r="O7" s="38" t="e">
        <f>#REF!</f>
        <v>#REF!</v>
      </c>
      <c r="P7" s="21" t="e">
        <f>#REF!</f>
        <v>#REF!</v>
      </c>
      <c r="Q7" s="21">
        <f>'Skoler 09'!O7</f>
        <v>196.6449438202247</v>
      </c>
      <c r="R7" s="39">
        <v>53.35505617977529</v>
      </c>
      <c r="S7" s="32">
        <v>191000</v>
      </c>
      <c r="T7" s="32" t="s">
        <v>64</v>
      </c>
      <c r="U7" s="33" t="e">
        <f>#REF!</f>
        <v>#REF!</v>
      </c>
      <c r="V7" s="33" t="e">
        <f>#REF!</f>
        <v>#REF!</v>
      </c>
      <c r="W7" s="34" t="e">
        <f>#REF!</f>
        <v>#REF!</v>
      </c>
      <c r="X7" s="33" t="e">
        <f>#REF!</f>
        <v>#REF!</v>
      </c>
      <c r="Y7" s="33">
        <f>'Skoler 09'!S7</f>
        <v>190008.16775541863</v>
      </c>
      <c r="Z7" s="100">
        <f>'Skoler 09'!T7</f>
        <v>183180.4775280899</v>
      </c>
      <c r="AA7" s="40">
        <v>11.130225062009213</v>
      </c>
      <c r="AB7" s="40">
        <v>185.4408684060179</v>
      </c>
      <c r="AC7" s="40">
        <v>0.10002286053928011</v>
      </c>
      <c r="AD7" s="40">
        <v>1.666482574747667</v>
      </c>
      <c r="AE7" s="40">
        <v>95.45621549144862</v>
      </c>
      <c r="AF7" s="40">
        <v>1552.3769282041517</v>
      </c>
      <c r="AG7" s="41">
        <v>28.81510316713483</v>
      </c>
      <c r="AH7" s="42">
        <v>0.014656715751340197</v>
      </c>
      <c r="AI7" s="33"/>
    </row>
    <row r="8" spans="1:35" ht="12.75">
      <c r="A8" s="28" t="s">
        <v>64</v>
      </c>
      <c r="B8" s="144" t="s">
        <v>29</v>
      </c>
      <c r="C8" s="145"/>
      <c r="D8" s="29">
        <v>6226</v>
      </c>
      <c r="E8" s="30">
        <v>6226</v>
      </c>
      <c r="F8" s="30" t="s">
        <v>64</v>
      </c>
      <c r="G8" s="31">
        <v>500</v>
      </c>
      <c r="H8" s="32">
        <v>110000</v>
      </c>
      <c r="I8" s="33" t="e">
        <f>#REF!</f>
        <v>#REF!</v>
      </c>
      <c r="J8" s="34" t="e">
        <f>#REF!</f>
        <v>#REF!</v>
      </c>
      <c r="K8" s="33">
        <v>107202.8034655084</v>
      </c>
      <c r="L8" s="94" t="e">
        <f aca="true" t="shared" si="0" ref="L8:L43">J8-I8</f>
        <v>#REF!</v>
      </c>
      <c r="M8" s="36"/>
      <c r="N8" s="37">
        <v>970</v>
      </c>
      <c r="O8" s="38" t="e">
        <f>#REF!</f>
        <v>#REF!</v>
      </c>
      <c r="P8" s="21" t="e">
        <f>#REF!</f>
        <v>#REF!</v>
      </c>
      <c r="Q8" s="21">
        <f>'Skoler 09'!O8</f>
        <v>843.0165872069925</v>
      </c>
      <c r="R8" s="39">
        <v>126.98341279300746</v>
      </c>
      <c r="S8" s="32">
        <v>566100</v>
      </c>
      <c r="T8" s="32" t="s">
        <v>64</v>
      </c>
      <c r="U8" s="33" t="e">
        <f>#REF!</f>
        <v>#REF!</v>
      </c>
      <c r="V8" s="33" t="e">
        <f>#REF!</f>
        <v>#REF!</v>
      </c>
      <c r="W8" s="34" t="e">
        <f>#REF!</f>
        <v>#REF!</v>
      </c>
      <c r="X8" s="33" t="e">
        <f>#REF!</f>
        <v>#REF!</v>
      </c>
      <c r="Y8" s="33">
        <f>'Skoler 09'!S8</f>
        <v>568367.2021468935</v>
      </c>
      <c r="Z8" s="100">
        <f>'Skoler 09'!T8</f>
        <v>537310.190742948</v>
      </c>
      <c r="AA8" s="40">
        <v>17.218567855044718</v>
      </c>
      <c r="AB8" s="40">
        <v>214.40560693101682</v>
      </c>
      <c r="AC8" s="40">
        <v>0.13540259993687642</v>
      </c>
      <c r="AD8" s="40">
        <v>1.6860331744139851</v>
      </c>
      <c r="AE8" s="40">
        <v>86.30102646047992</v>
      </c>
      <c r="AF8" s="40">
        <v>1074.620381485896</v>
      </c>
      <c r="AG8" s="41">
        <v>107.10564276176736</v>
      </c>
      <c r="AH8" s="42">
        <v>0.01720296221679527</v>
      </c>
      <c r="AI8" s="33"/>
    </row>
    <row r="9" spans="1:35" ht="12.75">
      <c r="A9" s="28" t="s">
        <v>64</v>
      </c>
      <c r="B9" s="144" t="s">
        <v>30</v>
      </c>
      <c r="C9" s="145"/>
      <c r="D9" s="29">
        <v>18499</v>
      </c>
      <c r="E9" s="30">
        <v>18104</v>
      </c>
      <c r="F9" s="30" t="s">
        <v>64</v>
      </c>
      <c r="G9" s="31">
        <v>0</v>
      </c>
      <c r="H9" s="32">
        <v>259000</v>
      </c>
      <c r="I9" s="33" t="e">
        <f>#REF!</f>
        <v>#REF!</v>
      </c>
      <c r="J9" s="34" t="e">
        <f>#REF!</f>
        <v>#REF!</v>
      </c>
      <c r="K9" s="33">
        <v>263379.0124026007</v>
      </c>
      <c r="L9" s="94" t="e">
        <f t="shared" si="0"/>
        <v>#REF!</v>
      </c>
      <c r="M9" s="36"/>
      <c r="N9" s="37">
        <v>1072</v>
      </c>
      <c r="O9" s="38" t="e">
        <f>#REF!</f>
        <v>#REF!</v>
      </c>
      <c r="P9" s="21" t="e">
        <f>#REF!</f>
        <v>#REF!</v>
      </c>
      <c r="Q9" s="21">
        <f>'Skoler 09'!O9</f>
        <v>977.3402055532428</v>
      </c>
      <c r="R9" s="39">
        <v>94.65979444675725</v>
      </c>
      <c r="S9" s="32">
        <v>951500</v>
      </c>
      <c r="T9" s="32" t="s">
        <v>64</v>
      </c>
      <c r="U9" s="33" t="e">
        <f>#REF!</f>
        <v>#REF!</v>
      </c>
      <c r="V9" s="33" t="e">
        <f>#REF!</f>
        <v>#REF!</v>
      </c>
      <c r="W9" s="34" t="e">
        <f>#REF!</f>
        <v>#REF!</v>
      </c>
      <c r="X9" s="33" t="e">
        <f>#REF!</f>
        <v>#REF!</v>
      </c>
      <c r="Y9" s="33">
        <f>'Skoler 09'!S9</f>
        <v>1071774.7777992059</v>
      </c>
      <c r="Z9" s="100">
        <f>'Skoler 09'!T9</f>
        <v>980467.7061777259</v>
      </c>
      <c r="AA9" s="40">
        <v>14.237472966246864</v>
      </c>
      <c r="AB9" s="40" t="e">
        <v>#DIV/0!</v>
      </c>
      <c r="AC9" s="40">
        <v>0.0528320560869908</v>
      </c>
      <c r="AD9" s="40" t="e">
        <v>#DIV/0!</v>
      </c>
      <c r="AE9" s="40">
        <v>54.1575180168872</v>
      </c>
      <c r="AF9" s="40" t="e">
        <v>#DIV/0!</v>
      </c>
      <c r="AG9" s="41">
        <v>231.0164218387165</v>
      </c>
      <c r="AH9" s="42">
        <v>0.01248804918312971</v>
      </c>
      <c r="AI9" s="33"/>
    </row>
    <row r="10" spans="1:35" ht="12.75">
      <c r="A10" s="28" t="s">
        <v>64</v>
      </c>
      <c r="B10" s="144" t="s">
        <v>31</v>
      </c>
      <c r="C10" s="145"/>
      <c r="D10" s="29">
        <v>3516</v>
      </c>
      <c r="E10" s="30">
        <v>3516</v>
      </c>
      <c r="F10" s="30" t="s">
        <v>64</v>
      </c>
      <c r="G10" s="31">
        <v>263</v>
      </c>
      <c r="H10" s="32">
        <v>60000</v>
      </c>
      <c r="I10" s="33" t="e">
        <f>#REF!</f>
        <v>#REF!</v>
      </c>
      <c r="J10" s="34" t="e">
        <f>#REF!</f>
        <v>#REF!</v>
      </c>
      <c r="K10" s="33">
        <v>55586.46280052485</v>
      </c>
      <c r="L10" s="94" t="e">
        <f t="shared" si="0"/>
        <v>#REF!</v>
      </c>
      <c r="M10" s="36"/>
      <c r="N10" s="37">
        <v>850</v>
      </c>
      <c r="O10" s="38" t="e">
        <f>#REF!</f>
        <v>#REF!</v>
      </c>
      <c r="P10" s="21" t="e">
        <f>#REF!</f>
        <v>#REF!</v>
      </c>
      <c r="Q10" s="21">
        <f>'Skoler 09'!O10</f>
        <v>881.5128372025747</v>
      </c>
      <c r="R10" s="39">
        <v>-31.5128372025747</v>
      </c>
      <c r="S10" s="32">
        <v>381000</v>
      </c>
      <c r="T10" s="32" t="s">
        <v>64</v>
      </c>
      <c r="U10" s="33" t="e">
        <f>#REF!</f>
        <v>#REF!</v>
      </c>
      <c r="V10" s="33" t="e">
        <f>#REF!</f>
        <v>#REF!</v>
      </c>
      <c r="W10" s="34" t="e">
        <f>#REF!</f>
        <v>#REF!</v>
      </c>
      <c r="X10" s="33" t="e">
        <f>#REF!</f>
        <v>#REF!</v>
      </c>
      <c r="Y10" s="33">
        <f>'Skoler 09'!S10</f>
        <v>408708.6856949487</v>
      </c>
      <c r="Z10" s="100">
        <f>'Skoler 09'!T10</f>
        <v>375570.4035375921</v>
      </c>
      <c r="AA10" s="40">
        <v>15.809574175348365</v>
      </c>
      <c r="AB10" s="40">
        <v>211.3553718651135</v>
      </c>
      <c r="AC10" s="40">
        <v>0.25071468634885513</v>
      </c>
      <c r="AD10" s="40">
        <v>3.351759837272147</v>
      </c>
      <c r="AE10" s="40">
        <v>106.81752091512858</v>
      </c>
      <c r="AF10" s="40">
        <v>1428.024348051681</v>
      </c>
      <c r="AG10" s="41">
        <v>64.70809744089638</v>
      </c>
      <c r="AH10" s="42">
        <v>0.018403895745419903</v>
      </c>
      <c r="AI10" s="33"/>
    </row>
    <row r="11" spans="1:35" ht="12.75">
      <c r="A11" s="28" t="s">
        <v>64</v>
      </c>
      <c r="B11" s="144" t="s">
        <v>32</v>
      </c>
      <c r="C11" s="145"/>
      <c r="D11" s="29">
        <v>1318</v>
      </c>
      <c r="E11" s="30">
        <v>1318</v>
      </c>
      <c r="F11" s="30" t="s">
        <v>64</v>
      </c>
      <c r="G11" s="31">
        <v>60</v>
      </c>
      <c r="H11" s="32">
        <v>25000</v>
      </c>
      <c r="I11" s="33" t="e">
        <f>#REF!</f>
        <v>#REF!</v>
      </c>
      <c r="J11" s="34" t="e">
        <f>#REF!</f>
        <v>#REF!</v>
      </c>
      <c r="K11" s="33">
        <v>28571.434858115383</v>
      </c>
      <c r="L11" s="94" t="e">
        <f t="shared" si="0"/>
        <v>#REF!</v>
      </c>
      <c r="M11" s="36"/>
      <c r="N11" s="37">
        <v>220</v>
      </c>
      <c r="O11" s="38" t="e">
        <f>#REF!</f>
        <v>#REF!</v>
      </c>
      <c r="P11" s="21" t="e">
        <f>#REF!</f>
        <v>#REF!</v>
      </c>
      <c r="Q11" s="21">
        <f>'Skoler 09'!O11</f>
        <v>215.70663575422876</v>
      </c>
      <c r="R11" s="39">
        <v>4.293364245771244</v>
      </c>
      <c r="S11" s="32">
        <v>190000</v>
      </c>
      <c r="T11" s="32" t="s">
        <v>64</v>
      </c>
      <c r="U11" s="33" t="e">
        <f>#REF!</f>
        <v>#REF!</v>
      </c>
      <c r="V11" s="33" t="e">
        <f>#REF!</f>
        <v>#REF!</v>
      </c>
      <c r="W11" s="34" t="e">
        <f>#REF!</f>
        <v>#REF!</v>
      </c>
      <c r="X11" s="33" t="e">
        <f>#REF!</f>
        <v>#REF!</v>
      </c>
      <c r="Y11" s="33">
        <f>'Skoler 09'!S11</f>
        <v>188090.7009517516</v>
      </c>
      <c r="Z11" s="100">
        <f>'Skoler 09'!T11</f>
        <v>178967.16702846956</v>
      </c>
      <c r="AA11" s="40">
        <v>21.677871667765846</v>
      </c>
      <c r="AB11" s="40">
        <v>476.1905809685897</v>
      </c>
      <c r="AC11" s="40">
        <v>0.1636620908605681</v>
      </c>
      <c r="AD11" s="40">
        <v>3.5951105959038125</v>
      </c>
      <c r="AE11" s="40">
        <v>135.78692490779179</v>
      </c>
      <c r="AF11" s="40">
        <v>2982.786117141159</v>
      </c>
      <c r="AG11" s="41">
        <v>31.92850762973351</v>
      </c>
      <c r="AH11" s="42">
        <v>0.02422496785260509</v>
      </c>
      <c r="AI11" s="33"/>
    </row>
    <row r="12" spans="1:35" ht="12.75">
      <c r="A12" s="28" t="s">
        <v>64</v>
      </c>
      <c r="B12" s="144" t="s">
        <v>33</v>
      </c>
      <c r="C12" s="145"/>
      <c r="D12" s="29">
        <v>1741</v>
      </c>
      <c r="E12" s="30">
        <v>1637</v>
      </c>
      <c r="F12" s="30" t="s">
        <v>64</v>
      </c>
      <c r="G12" s="31">
        <v>100</v>
      </c>
      <c r="H12" s="32">
        <v>22000</v>
      </c>
      <c r="I12" s="33" t="e">
        <f>#REF!</f>
        <v>#REF!</v>
      </c>
      <c r="J12" s="34" t="e">
        <f>#REF!</f>
        <v>#REF!</v>
      </c>
      <c r="K12" s="33">
        <v>23968.20475117387</v>
      </c>
      <c r="L12" s="94" t="e">
        <f t="shared" si="0"/>
        <v>#REF!</v>
      </c>
      <c r="M12" s="36"/>
      <c r="N12" s="37">
        <v>200</v>
      </c>
      <c r="O12" s="38" t="e">
        <f>#REF!</f>
        <v>#REF!</v>
      </c>
      <c r="P12" s="21" t="e">
        <f>#REF!</f>
        <v>#REF!</v>
      </c>
      <c r="Q12" s="21">
        <f>'Skoler 09'!O12</f>
        <v>207.6596886881923</v>
      </c>
      <c r="R12" s="39">
        <v>-7.65968868819229</v>
      </c>
      <c r="S12" s="32">
        <v>160000</v>
      </c>
      <c r="T12" s="32" t="s">
        <v>64</v>
      </c>
      <c r="U12" s="33" t="e">
        <f>#REF!</f>
        <v>#REF!</v>
      </c>
      <c r="V12" s="33" t="e">
        <f>#REF!</f>
        <v>#REF!</v>
      </c>
      <c r="W12" s="34" t="e">
        <f>#REF!</f>
        <v>#REF!</v>
      </c>
      <c r="X12" s="33" t="e">
        <f>#REF!</f>
        <v>#REF!</v>
      </c>
      <c r="Y12" s="33">
        <f>'Skoler 09'!S12</f>
        <v>193689.1129773279</v>
      </c>
      <c r="Z12" s="100">
        <f>'Skoler 09'!T12</f>
        <v>179644.5677887697</v>
      </c>
      <c r="AA12" s="40">
        <v>13.766918294758112</v>
      </c>
      <c r="AB12" s="40">
        <v>239.68204751173872</v>
      </c>
      <c r="AC12" s="40">
        <v>0.1192760991890823</v>
      </c>
      <c r="AD12" s="40">
        <v>2.076596886881923</v>
      </c>
      <c r="AE12" s="40">
        <v>109.74011471519223</v>
      </c>
      <c r="AF12" s="40">
        <v>1796.445677887697</v>
      </c>
      <c r="AG12" s="41">
        <v>29.57588716150601</v>
      </c>
      <c r="AH12" s="42">
        <v>0.016987873154225164</v>
      </c>
      <c r="AI12" s="33"/>
    </row>
    <row r="13" spans="1:35" ht="12.75">
      <c r="A13" s="28" t="s">
        <v>64</v>
      </c>
      <c r="B13" s="144" t="s">
        <v>34</v>
      </c>
      <c r="C13" s="145"/>
      <c r="D13" s="29">
        <v>13912</v>
      </c>
      <c r="E13" s="30">
        <v>13912</v>
      </c>
      <c r="F13" s="30" t="s">
        <v>64</v>
      </c>
      <c r="G13" s="31">
        <v>655</v>
      </c>
      <c r="H13" s="32">
        <v>280000</v>
      </c>
      <c r="I13" s="33" t="e">
        <f>#REF!</f>
        <v>#REF!</v>
      </c>
      <c r="J13" s="34" t="e">
        <f>#REF!</f>
        <v>#REF!</v>
      </c>
      <c r="K13" s="33">
        <v>266733</v>
      </c>
      <c r="L13" s="94" t="e">
        <f t="shared" si="0"/>
        <v>#REF!</v>
      </c>
      <c r="M13" s="36"/>
      <c r="N13" s="37">
        <v>0</v>
      </c>
      <c r="O13" s="38" t="e">
        <f>#REF!</f>
        <v>#REF!</v>
      </c>
      <c r="P13" s="21" t="e">
        <f>#REF!</f>
        <v>#REF!</v>
      </c>
      <c r="Q13" s="21">
        <f>'Skoler 09'!O13</f>
        <v>1983.852862362972</v>
      </c>
      <c r="R13" s="39" t="s">
        <v>64</v>
      </c>
      <c r="S13" s="32">
        <v>1230000</v>
      </c>
      <c r="T13" s="32" t="s">
        <v>64</v>
      </c>
      <c r="U13" s="33" t="e">
        <f>#REF!</f>
        <v>#REF!</v>
      </c>
      <c r="V13" s="33" t="e">
        <f>#REF!</f>
        <v>#REF!</v>
      </c>
      <c r="W13" s="34" t="e">
        <f>#REF!</f>
        <v>#REF!</v>
      </c>
      <c r="X13" s="33" t="e">
        <f>#REF!</f>
        <v>#REF!</v>
      </c>
      <c r="Y13" s="33">
        <f>'Skoler 09'!S13</f>
        <v>1440173.7663652243</v>
      </c>
      <c r="Z13" s="100">
        <f>'Skoler 09'!T13</f>
        <v>1324905.9488428745</v>
      </c>
      <c r="AA13" s="40">
        <v>19.17287234042553</v>
      </c>
      <c r="AB13" s="40">
        <v>407.2259541984733</v>
      </c>
      <c r="AC13" s="40">
        <v>0.14260011949130047</v>
      </c>
      <c r="AD13" s="40">
        <v>3.028782995974003</v>
      </c>
      <c r="AE13" s="40">
        <v>95.2347576799076</v>
      </c>
      <c r="AF13" s="40">
        <v>2022.7571738059153</v>
      </c>
      <c r="AG13" s="41">
        <v>265.35767870104746</v>
      </c>
      <c r="AH13" s="42">
        <v>0.01907401370766586</v>
      </c>
      <c r="AI13" s="33"/>
    </row>
    <row r="14" spans="1:35" ht="12.75">
      <c r="A14" s="28" t="s">
        <v>64</v>
      </c>
      <c r="B14" s="144" t="s">
        <v>35</v>
      </c>
      <c r="C14" s="145"/>
      <c r="D14" s="29">
        <v>2682</v>
      </c>
      <c r="E14" s="30">
        <v>2682</v>
      </c>
      <c r="F14" s="30" t="s">
        <v>64</v>
      </c>
      <c r="G14" s="31">
        <v>249</v>
      </c>
      <c r="H14" s="32">
        <v>53300</v>
      </c>
      <c r="I14" s="33" t="e">
        <f>#REF!</f>
        <v>#REF!</v>
      </c>
      <c r="J14" s="34" t="e">
        <f>#REF!</f>
        <v>#REF!</v>
      </c>
      <c r="K14" s="33">
        <v>48737.904986939204</v>
      </c>
      <c r="L14" s="94" t="e">
        <f t="shared" si="0"/>
        <v>#REF!</v>
      </c>
      <c r="M14" s="36"/>
      <c r="N14" s="37">
        <v>398</v>
      </c>
      <c r="O14" s="38" t="e">
        <f>#REF!</f>
        <v>#REF!</v>
      </c>
      <c r="P14" s="21" t="e">
        <f>#REF!</f>
        <v>#REF!</v>
      </c>
      <c r="Q14" s="21">
        <f>'Skoler 09'!O14</f>
        <v>405.4467439867858</v>
      </c>
      <c r="R14" s="39">
        <v>-7.446743986785805</v>
      </c>
      <c r="S14" s="32">
        <v>174543</v>
      </c>
      <c r="T14" s="32" t="s">
        <v>64</v>
      </c>
      <c r="U14" s="33" t="e">
        <f>#REF!</f>
        <v>#REF!</v>
      </c>
      <c r="V14" s="33" t="e">
        <f>#REF!</f>
        <v>#REF!</v>
      </c>
      <c r="W14" s="34" t="e">
        <f>#REF!</f>
        <v>#REF!</v>
      </c>
      <c r="X14" s="33" t="e">
        <f>#REF!</f>
        <v>#REF!</v>
      </c>
      <c r="Y14" s="33">
        <f>'Skoler 09'!S14</f>
        <v>174582.47477547667</v>
      </c>
      <c r="Z14" s="100">
        <f>'Skoler 09'!T14</f>
        <v>167145.08518244693</v>
      </c>
      <c r="AA14" s="40">
        <v>18.172224081632812</v>
      </c>
      <c r="AB14" s="40">
        <v>195.73455818047873</v>
      </c>
      <c r="AC14" s="40">
        <v>0.15117328261997978</v>
      </c>
      <c r="AD14" s="40">
        <v>1.6283001766537581</v>
      </c>
      <c r="AE14" s="40">
        <v>62.32106084356709</v>
      </c>
      <c r="AF14" s="40">
        <v>671.2654023391443</v>
      </c>
      <c r="AG14" s="41">
        <v>41.39765372555074</v>
      </c>
      <c r="AH14" s="42">
        <v>0.015435366788050239</v>
      </c>
      <c r="AI14" s="33"/>
    </row>
    <row r="15" spans="1:35" ht="12.75">
      <c r="A15" s="28" t="s">
        <v>64</v>
      </c>
      <c r="B15" s="144" t="s">
        <v>36</v>
      </c>
      <c r="C15" s="145"/>
      <c r="D15" s="29">
        <v>3316</v>
      </c>
      <c r="E15" s="30">
        <v>3316</v>
      </c>
      <c r="F15" s="30" t="s">
        <v>64</v>
      </c>
      <c r="G15" s="31">
        <v>250</v>
      </c>
      <c r="H15" s="32">
        <v>27000</v>
      </c>
      <c r="I15" s="33" t="e">
        <f>#REF!</f>
        <v>#REF!</v>
      </c>
      <c r="J15" s="34" t="e">
        <f>#REF!</f>
        <v>#REF!</v>
      </c>
      <c r="K15" s="33">
        <v>31997.545547983573</v>
      </c>
      <c r="L15" s="94" t="e">
        <f t="shared" si="0"/>
        <v>#REF!</v>
      </c>
      <c r="M15" s="36"/>
      <c r="N15" s="37">
        <v>210</v>
      </c>
      <c r="O15" s="38" t="e">
        <f>#REF!</f>
        <v>#REF!</v>
      </c>
      <c r="P15" s="21" t="e">
        <f>#REF!</f>
        <v>#REF!</v>
      </c>
      <c r="Q15" s="21">
        <f>'Skoler 09'!O15</f>
        <v>571.6206511620529</v>
      </c>
      <c r="R15" s="39">
        <v>-361.6206511620529</v>
      </c>
      <c r="S15" s="32">
        <v>280000</v>
      </c>
      <c r="T15" s="32" t="s">
        <v>64</v>
      </c>
      <c r="U15" s="33" t="e">
        <f>#REF!</f>
        <v>#REF!</v>
      </c>
      <c r="V15" s="33" t="e">
        <f>#REF!</f>
        <v>#REF!</v>
      </c>
      <c r="W15" s="34" t="e">
        <f>#REF!</f>
        <v>#REF!</v>
      </c>
      <c r="X15" s="33" t="e">
        <f>#REF!</f>
        <v>#REF!</v>
      </c>
      <c r="Y15" s="33">
        <f>'Skoler 09'!S15</f>
        <v>322022.90343198937</v>
      </c>
      <c r="Z15" s="100">
        <f>'Skoler 09'!T15</f>
        <v>304450.5380697122</v>
      </c>
      <c r="AA15" s="40">
        <v>9.649440756327976</v>
      </c>
      <c r="AB15" s="40">
        <v>127.9901821919343</v>
      </c>
      <c r="AC15" s="40">
        <v>0.1723825847895214</v>
      </c>
      <c r="AD15" s="40">
        <v>2.286482604648212</v>
      </c>
      <c r="AE15" s="40">
        <v>91.81258687265144</v>
      </c>
      <c r="AF15" s="40">
        <v>1217.8021522788488</v>
      </c>
      <c r="AG15" s="41">
        <v>45.596687808705454</v>
      </c>
      <c r="AH15" s="42">
        <v>0.01375050898935629</v>
      </c>
      <c r="AI15" s="33"/>
    </row>
    <row r="16" spans="1:35" ht="12.75">
      <c r="A16" s="28" t="s">
        <v>64</v>
      </c>
      <c r="B16" s="144" t="s">
        <v>37</v>
      </c>
      <c r="C16" s="145"/>
      <c r="D16" s="29">
        <v>6922</v>
      </c>
      <c r="E16" s="30">
        <v>6922</v>
      </c>
      <c r="F16" s="30" t="s">
        <v>64</v>
      </c>
      <c r="G16" s="31">
        <v>438</v>
      </c>
      <c r="H16" s="32">
        <v>90214</v>
      </c>
      <c r="I16" s="33" t="e">
        <f>#REF!</f>
        <v>#REF!</v>
      </c>
      <c r="J16" s="34" t="e">
        <f>#REF!</f>
        <v>#REF!</v>
      </c>
      <c r="K16" s="33">
        <v>121817.45253974578</v>
      </c>
      <c r="L16" s="94" t="e">
        <f t="shared" si="0"/>
        <v>#REF!</v>
      </c>
      <c r="M16" s="36"/>
      <c r="N16" s="37">
        <v>903</v>
      </c>
      <c r="O16" s="38" t="e">
        <f>#REF!</f>
        <v>#REF!</v>
      </c>
      <c r="P16" s="21" t="e">
        <f>#REF!</f>
        <v>#REF!</v>
      </c>
      <c r="Q16" s="21">
        <f>'Skoler 09'!O16</f>
        <v>1025.486444814292</v>
      </c>
      <c r="R16" s="39">
        <v>-122.4864448142921</v>
      </c>
      <c r="S16" s="32">
        <v>702000</v>
      </c>
      <c r="T16" s="32" t="s">
        <v>64</v>
      </c>
      <c r="U16" s="33" t="e">
        <f>#REF!</f>
        <v>#REF!</v>
      </c>
      <c r="V16" s="33" t="e">
        <f>#REF!</f>
        <v>#REF!</v>
      </c>
      <c r="W16" s="34" t="e">
        <f>#REF!</f>
        <v>#REF!</v>
      </c>
      <c r="X16" s="33" t="e">
        <f>#REF!</f>
        <v>#REF!</v>
      </c>
      <c r="Y16" s="33">
        <f>'Skoler 09'!S16</f>
        <v>699572.8065242553</v>
      </c>
      <c r="Z16" s="100">
        <f>'Skoler 09'!T16</f>
        <v>699572.8065242553</v>
      </c>
      <c r="AA16" s="40">
        <v>17.598591814467753</v>
      </c>
      <c r="AB16" s="40">
        <v>278.1220377619767</v>
      </c>
      <c r="AC16" s="40">
        <v>0.14814886518553771</v>
      </c>
      <c r="AD16" s="40">
        <v>2.341293253000667</v>
      </c>
      <c r="AE16" s="40">
        <v>101.06512662875691</v>
      </c>
      <c r="AF16" s="40">
        <v>1597.1981884115419</v>
      </c>
      <c r="AG16" s="41">
        <v>130.12675435249582</v>
      </c>
      <c r="AH16" s="42">
        <v>0.018799011030409683</v>
      </c>
      <c r="AI16" s="33"/>
    </row>
    <row r="17" spans="1:35" ht="12.75">
      <c r="A17" s="28" t="s">
        <v>64</v>
      </c>
      <c r="B17" s="144" t="s">
        <v>38</v>
      </c>
      <c r="C17" s="145"/>
      <c r="D17" s="29">
        <v>6728</v>
      </c>
      <c r="E17" s="30">
        <v>6728</v>
      </c>
      <c r="F17" s="30" t="s">
        <v>64</v>
      </c>
      <c r="G17" s="31">
        <v>400</v>
      </c>
      <c r="H17" s="32">
        <v>228000</v>
      </c>
      <c r="I17" s="33" t="e">
        <f>#REF!</f>
        <v>#REF!</v>
      </c>
      <c r="J17" s="34" t="e">
        <f>#REF!</f>
        <v>#REF!</v>
      </c>
      <c r="K17" s="33">
        <v>248220.19728785503</v>
      </c>
      <c r="L17" s="94" t="e">
        <f t="shared" si="0"/>
        <v>#REF!</v>
      </c>
      <c r="M17" s="36"/>
      <c r="N17" s="37">
        <v>1920</v>
      </c>
      <c r="O17" s="38" t="e">
        <f>#REF!</f>
        <v>#REF!</v>
      </c>
      <c r="P17" s="21" t="e">
        <f>#REF!</f>
        <v>#REF!</v>
      </c>
      <c r="Q17" s="21">
        <f>'Skoler 09'!O17</f>
        <v>1768.9255327612268</v>
      </c>
      <c r="R17" s="39">
        <v>151.0744672387732</v>
      </c>
      <c r="S17" s="32">
        <v>803000</v>
      </c>
      <c r="T17" s="32" t="s">
        <v>64</v>
      </c>
      <c r="U17" s="33" t="e">
        <f>#REF!</f>
        <v>#REF!</v>
      </c>
      <c r="V17" s="33" t="e">
        <f>#REF!</f>
        <v>#REF!</v>
      </c>
      <c r="W17" s="34" t="e">
        <f>#REF!</f>
        <v>#REF!</v>
      </c>
      <c r="X17" s="33" t="e">
        <f>#REF!</f>
        <v>#REF!</v>
      </c>
      <c r="Y17" s="33">
        <f>'Skoler 09'!S17</f>
        <v>914181.8000036451</v>
      </c>
      <c r="Z17" s="100">
        <f>'Skoler 09'!T17</f>
        <v>852101.4418398724</v>
      </c>
      <c r="AA17" s="40">
        <v>36.893608395935644</v>
      </c>
      <c r="AB17" s="40">
        <v>620.5504932196376</v>
      </c>
      <c r="AC17" s="40">
        <v>0.2629199662249148</v>
      </c>
      <c r="AD17" s="40">
        <v>4.422313831903067</v>
      </c>
      <c r="AE17" s="40">
        <v>126.65003594528424</v>
      </c>
      <c r="AF17" s="40">
        <v>2130.253604599681</v>
      </c>
      <c r="AG17" s="41">
        <v>210.91587895975744</v>
      </c>
      <c r="AH17" s="42">
        <v>0.031348971307930656</v>
      </c>
      <c r="AI17" s="33"/>
    </row>
    <row r="18" spans="1:35" ht="12.75">
      <c r="A18" s="28" t="s">
        <v>64</v>
      </c>
      <c r="B18" s="144" t="s">
        <v>39</v>
      </c>
      <c r="C18" s="145"/>
      <c r="D18" s="29">
        <v>1056</v>
      </c>
      <c r="E18" s="30">
        <v>1056</v>
      </c>
      <c r="F18" s="30" t="s">
        <v>64</v>
      </c>
      <c r="G18" s="31">
        <v>100</v>
      </c>
      <c r="H18" s="32">
        <v>19000</v>
      </c>
      <c r="I18" s="33" t="e">
        <f>#REF!</f>
        <v>#REF!</v>
      </c>
      <c r="J18" s="34" t="e">
        <f>#REF!</f>
        <v>#REF!</v>
      </c>
      <c r="K18" s="33">
        <v>19877.07420627324</v>
      </c>
      <c r="L18" s="94" t="e">
        <f t="shared" si="0"/>
        <v>#REF!</v>
      </c>
      <c r="M18" s="36"/>
      <c r="N18" s="37">
        <v>120</v>
      </c>
      <c r="O18" s="38" t="e">
        <f>#REF!</f>
        <v>#REF!</v>
      </c>
      <c r="P18" s="21" t="e">
        <f>#REF!</f>
        <v>#REF!</v>
      </c>
      <c r="Q18" s="21">
        <f>'Skoler 09'!O18</f>
        <v>141.7775188673502</v>
      </c>
      <c r="R18" s="39">
        <v>-21.77751886735021</v>
      </c>
      <c r="S18" s="32">
        <v>84000</v>
      </c>
      <c r="T18" s="32" t="s">
        <v>64</v>
      </c>
      <c r="U18" s="33" t="e">
        <f>#REF!</f>
        <v>#REF!</v>
      </c>
      <c r="V18" s="33" t="e">
        <f>#REF!</f>
        <v>#REF!</v>
      </c>
      <c r="W18" s="34" t="e">
        <f>#REF!</f>
        <v>#REF!</v>
      </c>
      <c r="X18" s="33" t="e">
        <f>#REF!</f>
        <v>#REF!</v>
      </c>
      <c r="Y18" s="33">
        <f>'Skoler 09'!S18</f>
        <v>91571.63171668375</v>
      </c>
      <c r="Z18" s="100">
        <f>'Skoler 09'!T18</f>
        <v>87798.99259564697</v>
      </c>
      <c r="AA18" s="40">
        <v>18.82298693775875</v>
      </c>
      <c r="AB18" s="40">
        <v>198.77074206273238</v>
      </c>
      <c r="AC18" s="40">
        <v>0.13425901407893012</v>
      </c>
      <c r="AD18" s="40">
        <v>1.4177751886735022</v>
      </c>
      <c r="AE18" s="40">
        <v>83.14298541254448</v>
      </c>
      <c r="AF18" s="40">
        <v>877.9899259564696</v>
      </c>
      <c r="AG18" s="41">
        <v>18.7403706679157</v>
      </c>
      <c r="AH18" s="42">
        <v>0.017746563132495927</v>
      </c>
      <c r="AI18" s="33"/>
    </row>
    <row r="19" spans="1:35" ht="12.75">
      <c r="A19" s="28" t="s">
        <v>64</v>
      </c>
      <c r="B19" s="144" t="s">
        <v>40</v>
      </c>
      <c r="C19" s="145"/>
      <c r="D19" s="29">
        <v>3989</v>
      </c>
      <c r="E19" s="30">
        <v>3989</v>
      </c>
      <c r="F19" s="30" t="s">
        <v>64</v>
      </c>
      <c r="G19" s="31">
        <v>450</v>
      </c>
      <c r="H19" s="32">
        <v>68500</v>
      </c>
      <c r="I19" s="33" t="e">
        <f>#REF!</f>
        <v>#REF!</v>
      </c>
      <c r="J19" s="34" t="e">
        <f>#REF!</f>
        <v>#REF!</v>
      </c>
      <c r="K19" s="33">
        <v>82766.19517404969</v>
      </c>
      <c r="L19" s="94" t="e">
        <f t="shared" si="0"/>
        <v>#REF!</v>
      </c>
      <c r="M19" s="36"/>
      <c r="N19" s="37">
        <v>580</v>
      </c>
      <c r="O19" s="38" t="e">
        <f>#REF!</f>
        <v>#REF!</v>
      </c>
      <c r="P19" s="21" t="e">
        <f>#REF!</f>
        <v>#REF!</v>
      </c>
      <c r="Q19" s="21">
        <f>'Skoler 09'!O19</f>
        <v>573.4095771027746</v>
      </c>
      <c r="R19" s="39">
        <v>6.59042289722538</v>
      </c>
      <c r="S19" s="32">
        <v>382000</v>
      </c>
      <c r="T19" s="32" t="s">
        <v>64</v>
      </c>
      <c r="U19" s="33" t="e">
        <f>#REF!</f>
        <v>#REF!</v>
      </c>
      <c r="V19" s="33" t="e">
        <f>#REF!</f>
        <v>#REF!</v>
      </c>
      <c r="W19" s="34" t="e">
        <f>#REF!</f>
        <v>#REF!</v>
      </c>
      <c r="X19" s="33" t="e">
        <f>#REF!</f>
        <v>#REF!</v>
      </c>
      <c r="Y19" s="33">
        <f>'Skoler 09'!S19</f>
        <v>444304.4853814675</v>
      </c>
      <c r="Z19" s="100">
        <f>'Skoler 09'!T19</f>
        <v>407859.078118404</v>
      </c>
      <c r="AA19" s="40">
        <v>20.74860746403853</v>
      </c>
      <c r="AB19" s="40">
        <v>183.92487816455485</v>
      </c>
      <c r="AC19" s="40">
        <v>0.14374770045193647</v>
      </c>
      <c r="AD19" s="40">
        <v>1.2742435046728324</v>
      </c>
      <c r="AE19" s="40">
        <v>102.24594588077314</v>
      </c>
      <c r="AF19" s="40">
        <v>906.3535069297867</v>
      </c>
      <c r="AG19" s="41">
        <v>82.03164266559591</v>
      </c>
      <c r="AH19" s="42">
        <v>0.020564462939482556</v>
      </c>
      <c r="AI19" s="33"/>
    </row>
    <row r="20" spans="1:35" ht="12.75">
      <c r="A20" s="28" t="s">
        <v>64</v>
      </c>
      <c r="B20" s="144" t="s">
        <v>41</v>
      </c>
      <c r="C20" s="145"/>
      <c r="D20" s="29">
        <v>17437</v>
      </c>
      <c r="E20" s="30">
        <v>17437</v>
      </c>
      <c r="F20" s="30" t="s">
        <v>64</v>
      </c>
      <c r="G20" s="31">
        <v>228</v>
      </c>
      <c r="H20" s="32">
        <v>516927</v>
      </c>
      <c r="I20" s="33" t="e">
        <f>#REF!</f>
        <v>#REF!</v>
      </c>
      <c r="J20" s="34" t="e">
        <f>#REF!</f>
        <v>#REF!</v>
      </c>
      <c r="K20" s="33">
        <v>459235</v>
      </c>
      <c r="L20" s="94" t="e">
        <f t="shared" si="0"/>
        <v>#REF!</v>
      </c>
      <c r="M20" s="36"/>
      <c r="N20" s="37">
        <v>4600</v>
      </c>
      <c r="O20" s="38" t="e">
        <f>#REF!</f>
        <v>#REF!</v>
      </c>
      <c r="P20" s="21" t="e">
        <f>#REF!</f>
        <v>#REF!</v>
      </c>
      <c r="Q20" s="21">
        <f>'Skoler 09'!O20</f>
        <v>4891.483538800808</v>
      </c>
      <c r="R20" s="39">
        <v>-291.48353880080776</v>
      </c>
      <c r="S20" s="32">
        <v>1860000</v>
      </c>
      <c r="T20" s="32" t="s">
        <v>64</v>
      </c>
      <c r="U20" s="33" t="e">
        <f>#REF!</f>
        <v>#REF!</v>
      </c>
      <c r="V20" s="33" t="e">
        <f>#REF!</f>
        <v>#REF!</v>
      </c>
      <c r="W20" s="34" t="e">
        <f>#REF!</f>
        <v>#REF!</v>
      </c>
      <c r="X20" s="33" t="e">
        <f>#REF!</f>
        <v>#REF!</v>
      </c>
      <c r="Y20" s="33">
        <f>'Skoler 09'!S20</f>
        <v>1950417.7244245566</v>
      </c>
      <c r="Z20" s="100">
        <f>'Skoler 09'!T20</f>
        <v>1755818.4879311076</v>
      </c>
      <c r="AA20" s="40">
        <v>26.336812525090327</v>
      </c>
      <c r="AB20" s="40">
        <v>2014.188596491228</v>
      </c>
      <c r="AC20" s="40">
        <v>0.2805232286976434</v>
      </c>
      <c r="AD20" s="40">
        <v>21.453875170178982</v>
      </c>
      <c r="AE20" s="40">
        <v>100.375207199123</v>
      </c>
      <c r="AF20" s="40">
        <v>7676.502140048718</v>
      </c>
      <c r="AG20" s="41">
        <v>406.65381193340346</v>
      </c>
      <c r="AH20" s="42">
        <v>0.023321317424637465</v>
      </c>
      <c r="AI20" s="33"/>
    </row>
    <row r="21" spans="1:35" ht="12.75">
      <c r="A21" s="28" t="s">
        <v>64</v>
      </c>
      <c r="B21" s="144" t="s">
        <v>42</v>
      </c>
      <c r="C21" s="145"/>
      <c r="D21" s="29">
        <v>3527</v>
      </c>
      <c r="E21" s="30">
        <v>3527</v>
      </c>
      <c r="F21" s="30" t="s">
        <v>64</v>
      </c>
      <c r="G21" s="31">
        <v>100</v>
      </c>
      <c r="H21" s="32">
        <v>25000</v>
      </c>
      <c r="I21" s="33" t="e">
        <f>#REF!</f>
        <v>#REF!</v>
      </c>
      <c r="J21" s="34" t="e">
        <f>#REF!</f>
        <v>#REF!</v>
      </c>
      <c r="K21" s="33">
        <v>27286.094343082423</v>
      </c>
      <c r="L21" s="94" t="e">
        <f t="shared" si="0"/>
        <v>#REF!</v>
      </c>
      <c r="M21" s="36"/>
      <c r="N21" s="37">
        <v>215</v>
      </c>
      <c r="O21" s="38" t="e">
        <f>#REF!</f>
        <v>#REF!</v>
      </c>
      <c r="P21" s="21" t="e">
        <f>#REF!</f>
        <v>#REF!</v>
      </c>
      <c r="Q21" s="21">
        <f>'Skoler 09'!O21</f>
        <v>270.1916187507367</v>
      </c>
      <c r="R21" s="39">
        <v>-55.19161875073672</v>
      </c>
      <c r="S21" s="32">
        <v>160000</v>
      </c>
      <c r="T21" s="32" t="s">
        <v>64</v>
      </c>
      <c r="U21" s="33" t="e">
        <f>#REF!</f>
        <v>#REF!</v>
      </c>
      <c r="V21" s="33" t="e">
        <f>#REF!</f>
        <v>#REF!</v>
      </c>
      <c r="W21" s="34" t="e">
        <f>#REF!</f>
        <v>#REF!</v>
      </c>
      <c r="X21" s="33" t="e">
        <f>#REF!</f>
        <v>#REF!</v>
      </c>
      <c r="Y21" s="33">
        <f>'Skoler 09'!S21</f>
        <v>172266.43902495844</v>
      </c>
      <c r="Z21" s="100">
        <f>'Skoler 09'!T21</f>
        <v>160554.22993228465</v>
      </c>
      <c r="AA21" s="40">
        <v>7.73634656736105</v>
      </c>
      <c r="AB21" s="40">
        <v>272.86094343082425</v>
      </c>
      <c r="AC21" s="40">
        <v>0.07660663984993953</v>
      </c>
      <c r="AD21" s="40">
        <v>2.701916187507367</v>
      </c>
      <c r="AE21" s="40">
        <v>45.521471486329645</v>
      </c>
      <c r="AF21" s="40">
        <v>1605.5422993228465</v>
      </c>
      <c r="AG21" s="41">
        <v>29.512024139413075</v>
      </c>
      <c r="AH21" s="42">
        <v>0.008367457935756472</v>
      </c>
      <c r="AI21" s="33"/>
    </row>
    <row r="22" spans="1:35" ht="12.75">
      <c r="A22" s="28" t="s">
        <v>64</v>
      </c>
      <c r="B22" s="144" t="s">
        <v>43</v>
      </c>
      <c r="C22" s="145"/>
      <c r="D22" s="29">
        <v>8373</v>
      </c>
      <c r="E22" s="30">
        <v>8382</v>
      </c>
      <c r="F22" s="30" t="s">
        <v>64</v>
      </c>
      <c r="G22" s="31">
        <v>530</v>
      </c>
      <c r="H22" s="32">
        <v>169000</v>
      </c>
      <c r="I22" s="33" t="e">
        <f>#REF!</f>
        <v>#REF!</v>
      </c>
      <c r="J22" s="34" t="e">
        <f>#REF!</f>
        <v>#REF!</v>
      </c>
      <c r="K22" s="33">
        <v>142217.7722464659</v>
      </c>
      <c r="L22" s="94" t="e">
        <f t="shared" si="0"/>
        <v>#REF!</v>
      </c>
      <c r="M22" s="36"/>
      <c r="N22" s="37">
        <v>1112</v>
      </c>
      <c r="O22" s="38" t="e">
        <f>#REF!</f>
        <v>#REF!</v>
      </c>
      <c r="P22" s="21" t="e">
        <f>#REF!</f>
        <v>#REF!</v>
      </c>
      <c r="Q22" s="21">
        <f>'Skoler 09'!O22</f>
        <v>1052.8101821890396</v>
      </c>
      <c r="R22" s="39">
        <v>59.18981781096045</v>
      </c>
      <c r="S22" s="32">
        <v>570000</v>
      </c>
      <c r="T22" s="32" t="s">
        <v>64</v>
      </c>
      <c r="U22" s="33" t="e">
        <f>#REF!</f>
        <v>#REF!</v>
      </c>
      <c r="V22" s="33" t="e">
        <f>#REF!</f>
        <v>#REF!</v>
      </c>
      <c r="W22" s="34" t="e">
        <f>#REF!</f>
        <v>#REF!</v>
      </c>
      <c r="X22" s="33" t="e">
        <f>#REF!</f>
        <v>#REF!</v>
      </c>
      <c r="Y22" s="33">
        <f>'Skoler 09'!S22</f>
        <v>671122.606159347</v>
      </c>
      <c r="Z22" s="100">
        <f>'Skoler 09'!T22</f>
        <v>671122.6061593471</v>
      </c>
      <c r="AA22" s="40">
        <v>16.98528272381057</v>
      </c>
      <c r="AB22" s="40">
        <v>268.33541933295453</v>
      </c>
      <c r="AC22" s="40">
        <v>0.1257387056239149</v>
      </c>
      <c r="AD22" s="40">
        <v>1.9864343060170557</v>
      </c>
      <c r="AE22" s="40">
        <v>80.06712075391877</v>
      </c>
      <c r="AF22" s="40">
        <v>1266.2690682251832</v>
      </c>
      <c r="AG22" s="41">
        <v>138.14581774600722</v>
      </c>
      <c r="AH22" s="42">
        <v>0.016498963065329896</v>
      </c>
      <c r="AI22" s="33"/>
    </row>
    <row r="23" spans="1:35" ht="12.75">
      <c r="A23" s="28" t="s">
        <v>64</v>
      </c>
      <c r="B23" s="144" t="s">
        <v>44</v>
      </c>
      <c r="C23" s="145"/>
      <c r="D23" s="29">
        <v>1990</v>
      </c>
      <c r="E23" s="30">
        <v>1990</v>
      </c>
      <c r="F23" s="30" t="s">
        <v>64</v>
      </c>
      <c r="G23" s="31">
        <v>672</v>
      </c>
      <c r="H23" s="32">
        <v>55000</v>
      </c>
      <c r="I23" s="33" t="e">
        <f>#REF!</f>
        <v>#REF!</v>
      </c>
      <c r="J23" s="34" t="e">
        <f>#REF!</f>
        <v>#REF!</v>
      </c>
      <c r="K23" s="33">
        <v>51493.6200774923</v>
      </c>
      <c r="L23" s="94" t="e">
        <f t="shared" si="0"/>
        <v>#REF!</v>
      </c>
      <c r="M23" s="36"/>
      <c r="N23" s="37">
        <v>410</v>
      </c>
      <c r="O23" s="38" t="e">
        <f>#REF!</f>
        <v>#REF!</v>
      </c>
      <c r="P23" s="21" t="e">
        <f>#REF!</f>
        <v>#REF!</v>
      </c>
      <c r="Q23" s="21">
        <f>'Skoler 09'!O23</f>
        <v>432.88954147011475</v>
      </c>
      <c r="R23" s="39">
        <v>-22.88954147011475</v>
      </c>
      <c r="S23" s="32">
        <v>190000</v>
      </c>
      <c r="T23" s="32" t="s">
        <v>64</v>
      </c>
      <c r="U23" s="33" t="e">
        <f>#REF!</f>
        <v>#REF!</v>
      </c>
      <c r="V23" s="33" t="e">
        <f>#REF!</f>
        <v>#REF!</v>
      </c>
      <c r="W23" s="34" t="e">
        <f>#REF!</f>
        <v>#REF!</v>
      </c>
      <c r="X23" s="33" t="e">
        <f>#REF!</f>
        <v>#REF!</v>
      </c>
      <c r="Y23" s="33">
        <f>'Skoler 09'!S23</f>
        <v>208064.27213821257</v>
      </c>
      <c r="Z23" s="100">
        <f>'Skoler 09'!T23</f>
        <v>189208.95027324022</v>
      </c>
      <c r="AA23" s="40">
        <v>25.876190993714722</v>
      </c>
      <c r="AB23" s="40">
        <v>76.62741082960163</v>
      </c>
      <c r="AC23" s="40">
        <v>0.21753243289955515</v>
      </c>
      <c r="AD23" s="40">
        <v>0.6441808652829089</v>
      </c>
      <c r="AE23" s="40">
        <v>95.07987450916593</v>
      </c>
      <c r="AF23" s="40">
        <v>281.5609379066075</v>
      </c>
      <c r="AG23" s="41">
        <v>44.931425147029245</v>
      </c>
      <c r="AH23" s="42">
        <v>0.022578605601522233</v>
      </c>
      <c r="AI23" s="33"/>
    </row>
    <row r="24" spans="1:35" ht="12.75">
      <c r="A24" s="28" t="s">
        <v>64</v>
      </c>
      <c r="B24" s="144" t="s">
        <v>45</v>
      </c>
      <c r="C24" s="145"/>
      <c r="D24" s="29">
        <v>3039</v>
      </c>
      <c r="E24" s="30">
        <v>3039</v>
      </c>
      <c r="F24" s="30" t="s">
        <v>64</v>
      </c>
      <c r="G24" s="31">
        <v>183</v>
      </c>
      <c r="H24" s="32">
        <v>74000</v>
      </c>
      <c r="I24" s="33" t="e">
        <f>#REF!</f>
        <v>#REF!</v>
      </c>
      <c r="J24" s="34" t="e">
        <f>#REF!</f>
        <v>#REF!</v>
      </c>
      <c r="K24" s="33">
        <v>100474.78426124678</v>
      </c>
      <c r="L24" s="94" t="e">
        <f t="shared" si="0"/>
        <v>#REF!</v>
      </c>
      <c r="M24" s="36"/>
      <c r="N24" s="37">
        <v>545</v>
      </c>
      <c r="O24" s="38" t="e">
        <f>#REF!</f>
        <v>#REF!</v>
      </c>
      <c r="P24" s="21" t="e">
        <f>#REF!</f>
        <v>#REF!</v>
      </c>
      <c r="Q24" s="21">
        <f>'Skoler 09'!O24</f>
        <v>458.89300974289193</v>
      </c>
      <c r="R24" s="39">
        <v>86.10699025710807</v>
      </c>
      <c r="S24" s="32">
        <v>462000</v>
      </c>
      <c r="T24" s="32" t="s">
        <v>64</v>
      </c>
      <c r="U24" s="33" t="e">
        <f>#REF!</f>
        <v>#REF!</v>
      </c>
      <c r="V24" s="33" t="e">
        <f>#REF!</f>
        <v>#REF!</v>
      </c>
      <c r="W24" s="34" t="e">
        <f>#REF!</f>
        <v>#REF!</v>
      </c>
      <c r="X24" s="33" t="e">
        <f>#REF!</f>
        <v>#REF!</v>
      </c>
      <c r="Y24" s="33">
        <f>'Skoler 09'!S24</f>
        <v>618693.4681876202</v>
      </c>
      <c r="Z24" s="100">
        <f>'Skoler 09'!T24</f>
        <v>566965.2261280804</v>
      </c>
      <c r="AA24" s="40">
        <v>33.061791464707724</v>
      </c>
      <c r="AB24" s="40">
        <v>549.0425369467038</v>
      </c>
      <c r="AC24" s="40">
        <v>0.15100131942839484</v>
      </c>
      <c r="AD24" s="40">
        <v>2.50761207509777</v>
      </c>
      <c r="AE24" s="40">
        <v>186.56308855810474</v>
      </c>
      <c r="AF24" s="40">
        <v>3098.170634579674</v>
      </c>
      <c r="AG24" s="41">
        <v>106.37850247660967</v>
      </c>
      <c r="AH24" s="42">
        <v>0.035004443065682685</v>
      </c>
      <c r="AI24" s="33"/>
    </row>
    <row r="25" spans="1:35" ht="12.75">
      <c r="A25" s="28" t="s">
        <v>64</v>
      </c>
      <c r="B25" s="144" t="s">
        <v>46</v>
      </c>
      <c r="C25" s="145"/>
      <c r="D25" s="29">
        <v>6158</v>
      </c>
      <c r="E25" s="30">
        <v>6158</v>
      </c>
      <c r="F25" s="30" t="s">
        <v>64</v>
      </c>
      <c r="G25" s="31">
        <v>697</v>
      </c>
      <c r="H25" s="32">
        <v>152909</v>
      </c>
      <c r="I25" s="33" t="e">
        <f>#REF!</f>
        <v>#REF!</v>
      </c>
      <c r="J25" s="34" t="e">
        <f>#REF!</f>
        <v>#REF!</v>
      </c>
      <c r="K25" s="33">
        <v>146615.50961651644</v>
      </c>
      <c r="L25" s="94" t="e">
        <f t="shared" si="0"/>
        <v>#REF!</v>
      </c>
      <c r="M25" s="36"/>
      <c r="N25" s="37">
        <v>1556</v>
      </c>
      <c r="O25" s="38" t="e">
        <f>#REF!</f>
        <v>#REF!</v>
      </c>
      <c r="P25" s="21" t="e">
        <f>#REF!</f>
        <v>#REF!</v>
      </c>
      <c r="Q25" s="21">
        <f>'Skoler 09'!O25</f>
        <v>1486.8936003131596</v>
      </c>
      <c r="R25" s="39">
        <v>69.1063996868404</v>
      </c>
      <c r="S25" s="32">
        <v>843000</v>
      </c>
      <c r="T25" s="32" t="s">
        <v>64</v>
      </c>
      <c r="U25" s="33" t="e">
        <f>#REF!</f>
        <v>#REF!</v>
      </c>
      <c r="V25" s="33" t="e">
        <f>#REF!</f>
        <v>#REF!</v>
      </c>
      <c r="W25" s="34" t="e">
        <f>#REF!</f>
        <v>#REF!</v>
      </c>
      <c r="X25" s="33" t="e">
        <f>#REF!</f>
        <v>#REF!</v>
      </c>
      <c r="Y25" s="33">
        <f>'Skoler 09'!S25</f>
        <v>947234.4691954589</v>
      </c>
      <c r="Z25" s="100">
        <f>'Skoler 09'!T25</f>
        <v>857916.5711024336</v>
      </c>
      <c r="AA25" s="40">
        <v>23.80894927192537</v>
      </c>
      <c r="AB25" s="40">
        <v>210.3522376133665</v>
      </c>
      <c r="AC25" s="40">
        <v>0.24145722642305287</v>
      </c>
      <c r="AD25" s="40">
        <v>2.133276327565509</v>
      </c>
      <c r="AE25" s="40">
        <v>139.31740355674467</v>
      </c>
      <c r="AF25" s="40">
        <v>1230.870259831325</v>
      </c>
      <c r="AG25" s="41">
        <v>158.12347100925032</v>
      </c>
      <c r="AH25" s="42">
        <v>0.025677731570193298</v>
      </c>
      <c r="AI25" s="33"/>
    </row>
    <row r="26" spans="1:35" ht="12.75">
      <c r="A26" s="44" t="s">
        <v>64</v>
      </c>
      <c r="B26" s="144" t="s">
        <v>47</v>
      </c>
      <c r="C26" s="145"/>
      <c r="D26" s="45">
        <v>11319</v>
      </c>
      <c r="E26" s="46">
        <v>11319</v>
      </c>
      <c r="F26" s="46" t="s">
        <v>64</v>
      </c>
      <c r="G26" s="47">
        <v>226</v>
      </c>
      <c r="H26" s="48">
        <v>280000</v>
      </c>
      <c r="I26" s="33" t="e">
        <f>#REF!</f>
        <v>#REF!</v>
      </c>
      <c r="J26" s="34" t="e">
        <f>#REF!</f>
        <v>#REF!</v>
      </c>
      <c r="K26" s="49">
        <v>289781.4187592219</v>
      </c>
      <c r="L26" s="94" t="e">
        <f t="shared" si="0"/>
        <v>#REF!</v>
      </c>
      <c r="M26" s="52"/>
      <c r="N26" s="53">
        <v>2050</v>
      </c>
      <c r="O26" s="38" t="e">
        <f>#REF!</f>
        <v>#REF!</v>
      </c>
      <c r="P26" s="21" t="e">
        <f>#REF!</f>
        <v>#REF!</v>
      </c>
      <c r="Q26" s="21">
        <f>'Skoler 09'!O26</f>
        <v>2036.6318237104742</v>
      </c>
      <c r="R26" s="55">
        <v>13.368176289525763</v>
      </c>
      <c r="S26" s="32">
        <v>845000</v>
      </c>
      <c r="T26" s="32" t="s">
        <v>64</v>
      </c>
      <c r="U26" s="33" t="e">
        <f>#REF!</f>
        <v>#REF!</v>
      </c>
      <c r="V26" s="33" t="e">
        <f>#REF!</f>
        <v>#REF!</v>
      </c>
      <c r="W26" s="34" t="e">
        <f>#REF!</f>
        <v>#REF!</v>
      </c>
      <c r="X26" s="33" t="e">
        <f>#REF!</f>
        <v>#REF!</v>
      </c>
      <c r="Y26" s="33">
        <f>'Skoler 09'!S26</f>
        <v>858107.6172669003</v>
      </c>
      <c r="Z26" s="100">
        <f>'Skoler 09'!T26</f>
        <v>819639.7783043875</v>
      </c>
      <c r="AA26" s="40">
        <v>25.601326862728325</v>
      </c>
      <c r="AB26" s="40">
        <v>1282.2186670762032</v>
      </c>
      <c r="AC26" s="40">
        <v>0.17993036696797193</v>
      </c>
      <c r="AD26" s="40">
        <v>9.011645237656966</v>
      </c>
      <c r="AE26" s="40">
        <v>72.4127377245682</v>
      </c>
      <c r="AF26" s="40">
        <v>3626.7246827627764</v>
      </c>
      <c r="AG26" s="41">
        <v>229.66497147840352</v>
      </c>
      <c r="AH26" s="42">
        <v>0.020290217464299275</v>
      </c>
      <c r="AI26" s="33"/>
    </row>
    <row r="27" spans="1:35" ht="12.75">
      <c r="A27" s="28" t="s">
        <v>64</v>
      </c>
      <c r="B27" s="144" t="s">
        <v>48</v>
      </c>
      <c r="C27" s="145"/>
      <c r="D27" s="29">
        <v>5726</v>
      </c>
      <c r="E27" s="30">
        <v>5726</v>
      </c>
      <c r="F27" s="30" t="s">
        <v>64</v>
      </c>
      <c r="G27" s="31">
        <v>115</v>
      </c>
      <c r="H27" s="32">
        <v>75000</v>
      </c>
      <c r="I27" s="33" t="e">
        <f>#REF!</f>
        <v>#REF!</v>
      </c>
      <c r="J27" s="34" t="e">
        <f>#REF!</f>
        <v>#REF!</v>
      </c>
      <c r="K27" s="33">
        <v>80454.97318054923</v>
      </c>
      <c r="L27" s="94" t="e">
        <f t="shared" si="0"/>
        <v>#REF!</v>
      </c>
      <c r="M27" s="36"/>
      <c r="N27" s="37">
        <v>780</v>
      </c>
      <c r="O27" s="38" t="e">
        <f>#REF!</f>
        <v>#REF!</v>
      </c>
      <c r="P27" s="21" t="e">
        <f>#REF!</f>
        <v>#REF!</v>
      </c>
      <c r="Q27" s="21">
        <f>'Skoler 09'!O27</f>
        <v>834.2251926500905</v>
      </c>
      <c r="R27" s="39">
        <v>-54.22519265009055</v>
      </c>
      <c r="S27" s="32">
        <v>363000.363000363</v>
      </c>
      <c r="T27" s="32" t="s">
        <v>64</v>
      </c>
      <c r="U27" s="33" t="e">
        <f>#REF!</f>
        <v>#REF!</v>
      </c>
      <c r="V27" s="33" t="e">
        <f>#REF!</f>
        <v>#REF!</v>
      </c>
      <c r="W27" s="34" t="e">
        <f>#REF!</f>
        <v>#REF!</v>
      </c>
      <c r="X27" s="33" t="e">
        <f>#REF!</f>
        <v>#REF!</v>
      </c>
      <c r="Y27" s="33">
        <f>'Skoler 09'!S27</f>
        <v>359748.5550927948</v>
      </c>
      <c r="Z27" s="100">
        <f>'Skoler 09'!T27</f>
        <v>325973.56622154574</v>
      </c>
      <c r="AA27" s="40">
        <v>14.050816133522394</v>
      </c>
      <c r="AB27" s="40">
        <v>699.6084624395586</v>
      </c>
      <c r="AC27" s="40">
        <v>0.1456907426912488</v>
      </c>
      <c r="AD27" s="40">
        <v>7.254132110000787</v>
      </c>
      <c r="AE27" s="40">
        <v>56.92867031462552</v>
      </c>
      <c r="AF27" s="40">
        <v>2834.552749752572</v>
      </c>
      <c r="AG27" s="41">
        <v>109.06344199520522</v>
      </c>
      <c r="AH27" s="42">
        <v>0.01904705588459749</v>
      </c>
      <c r="AI27" s="33"/>
    </row>
    <row r="28" spans="1:35" ht="12.75">
      <c r="A28" s="28" t="s">
        <v>64</v>
      </c>
      <c r="B28" s="144" t="s">
        <v>49</v>
      </c>
      <c r="C28" s="145"/>
      <c r="D28" s="29">
        <v>4645</v>
      </c>
      <c r="E28" s="30">
        <v>4645</v>
      </c>
      <c r="F28" s="30" t="s">
        <v>64</v>
      </c>
      <c r="G28" s="31">
        <v>153</v>
      </c>
      <c r="H28" s="32">
        <v>37100</v>
      </c>
      <c r="I28" s="33" t="e">
        <f>#REF!</f>
        <v>#REF!</v>
      </c>
      <c r="J28" s="34" t="e">
        <f>#REF!</f>
        <v>#REF!</v>
      </c>
      <c r="K28" s="33">
        <v>37806.811999260644</v>
      </c>
      <c r="L28" s="94" t="e">
        <f t="shared" si="0"/>
        <v>#REF!</v>
      </c>
      <c r="M28" s="36"/>
      <c r="N28" s="37">
        <v>500</v>
      </c>
      <c r="O28" s="38" t="e">
        <f>#REF!</f>
        <v>#REF!</v>
      </c>
      <c r="P28" s="21" t="e">
        <f>#REF!</f>
        <v>#REF!</v>
      </c>
      <c r="Q28" s="21">
        <f>'Skoler 09'!O28</f>
        <v>556.0191723021422</v>
      </c>
      <c r="R28" s="39">
        <v>-56.01917230214224</v>
      </c>
      <c r="S28" s="32">
        <v>192000</v>
      </c>
      <c r="T28" s="32" t="s">
        <v>64</v>
      </c>
      <c r="U28" s="33" t="e">
        <f>#REF!</f>
        <v>#REF!</v>
      </c>
      <c r="V28" s="33" t="e">
        <f>#REF!</f>
        <v>#REF!</v>
      </c>
      <c r="W28" s="34" t="e">
        <f>#REF!</f>
        <v>#REF!</v>
      </c>
      <c r="X28" s="33" t="e">
        <f>#REF!</f>
        <v>#REF!</v>
      </c>
      <c r="Y28" s="33">
        <f>'Skoler 09'!S28</f>
        <v>192021.26834099874</v>
      </c>
      <c r="Z28" s="100">
        <f>'Skoler 09'!T28</f>
        <v>182954.50102553968</v>
      </c>
      <c r="AA28" s="40">
        <v>8.139249084878502</v>
      </c>
      <c r="AB28" s="40">
        <v>247.10334640039636</v>
      </c>
      <c r="AC28" s="40">
        <v>0.11970272815977227</v>
      </c>
      <c r="AD28" s="40">
        <v>3.6341122372689036</v>
      </c>
      <c r="AE28" s="40">
        <v>39.3874060334854</v>
      </c>
      <c r="AF28" s="40">
        <v>1195.7810524545077</v>
      </c>
      <c r="AG28" s="41">
        <v>37.15424255161763</v>
      </c>
      <c r="AH28" s="42">
        <v>0.007998760506268595</v>
      </c>
      <c r="AI28" s="33"/>
    </row>
    <row r="29" spans="1:35" ht="12.75">
      <c r="A29" s="28"/>
      <c r="B29" s="144"/>
      <c r="C29" s="145"/>
      <c r="D29" s="29"/>
      <c r="E29" s="30"/>
      <c r="F29" s="30"/>
      <c r="G29" s="31"/>
      <c r="H29" s="32"/>
      <c r="I29" s="33"/>
      <c r="J29" s="34"/>
      <c r="K29" s="33"/>
      <c r="L29" s="94">
        <f t="shared" si="0"/>
        <v>0</v>
      </c>
      <c r="M29" s="36"/>
      <c r="N29" s="37"/>
      <c r="O29" s="38" t="e">
        <f>#REF!</f>
        <v>#REF!</v>
      </c>
      <c r="P29" s="21" t="e">
        <f>#REF!</f>
        <v>#REF!</v>
      </c>
      <c r="Q29" s="21">
        <f>'Skoler 09'!O29</f>
        <v>715.7158871745419</v>
      </c>
      <c r="R29" s="39"/>
      <c r="S29" s="32"/>
      <c r="T29" s="32"/>
      <c r="U29" s="33" t="e">
        <f>#REF!</f>
        <v>#REF!</v>
      </c>
      <c r="V29" s="33" t="e">
        <f>#REF!</f>
        <v>#REF!</v>
      </c>
      <c r="W29" s="34" t="e">
        <f>#REF!</f>
        <v>#REF!</v>
      </c>
      <c r="X29" s="33" t="e">
        <f>#REF!</f>
        <v>#REF!</v>
      </c>
      <c r="Y29" s="33">
        <f>'Skoler 09'!S29</f>
        <v>526359.3741099896</v>
      </c>
      <c r="Z29" s="100">
        <f>'Skoler 09'!T29</f>
        <v>526359.3741099896</v>
      </c>
      <c r="AA29" s="40"/>
      <c r="AB29" s="40"/>
      <c r="AC29" s="40"/>
      <c r="AD29" s="40"/>
      <c r="AE29" s="40"/>
      <c r="AF29" s="40"/>
      <c r="AG29" s="41"/>
      <c r="AH29" s="42"/>
      <c r="AI29" s="33"/>
    </row>
    <row r="30" spans="1:35" ht="12.75">
      <c r="A30" s="28" t="s">
        <v>64</v>
      </c>
      <c r="B30" s="144" t="s">
        <v>50</v>
      </c>
      <c r="C30" s="145"/>
      <c r="D30" s="29">
        <v>6848</v>
      </c>
      <c r="E30" s="30">
        <v>6848</v>
      </c>
      <c r="F30" s="30" t="s">
        <v>64</v>
      </c>
      <c r="G30" s="31">
        <v>480</v>
      </c>
      <c r="H30" s="32">
        <v>50650</v>
      </c>
      <c r="I30" s="33" t="e">
        <f>#REF!</f>
        <v>#REF!</v>
      </c>
      <c r="J30" s="34" t="e">
        <f>#REF!</f>
        <v>#REF!</v>
      </c>
      <c r="K30" s="33">
        <v>81831.52255838353</v>
      </c>
      <c r="L30" s="94" t="e">
        <f t="shared" si="0"/>
        <v>#REF!</v>
      </c>
      <c r="M30" s="36"/>
      <c r="N30" s="37">
        <v>778</v>
      </c>
      <c r="O30" s="38" t="e">
        <f>#REF!</f>
        <v>#REF!</v>
      </c>
      <c r="P30" s="21" t="e">
        <f>#REF!</f>
        <v>#REF!</v>
      </c>
      <c r="Q30" s="21">
        <f>'Skoler 09'!O30</f>
        <v>461.1910729639166</v>
      </c>
      <c r="R30" s="39">
        <v>62.28411282545801</v>
      </c>
      <c r="S30" s="32">
        <v>547000</v>
      </c>
      <c r="T30" s="32" t="s">
        <v>64</v>
      </c>
      <c r="U30" s="33" t="e">
        <f>#REF!</f>
        <v>#REF!</v>
      </c>
      <c r="V30" s="33" t="e">
        <f>#REF!</f>
        <v>#REF!</v>
      </c>
      <c r="W30" s="34" t="e">
        <f>#REF!</f>
        <v>#REF!</v>
      </c>
      <c r="X30" s="33" t="e">
        <f>#REF!</f>
        <v>#REF!</v>
      </c>
      <c r="Y30" s="33">
        <f>'Skoler 09'!S30</f>
        <v>217271.47824783192</v>
      </c>
      <c r="Z30" s="100">
        <f>'Skoler 09'!T30</f>
        <v>217271.47824783192</v>
      </c>
      <c r="AA30" s="40">
        <v>11.949696635277968</v>
      </c>
      <c r="AB30" s="40">
        <v>170.482338663299</v>
      </c>
      <c r="AC30" s="40">
        <v>0.10451458632805811</v>
      </c>
      <c r="AD30" s="40">
        <v>1.4910747649469624</v>
      </c>
      <c r="AE30" s="40">
        <v>76.86322635951952</v>
      </c>
      <c r="AF30" s="40">
        <v>1096.5820293958118</v>
      </c>
      <c r="AG30" s="41">
        <v>92.74988254021527</v>
      </c>
      <c r="AH30" s="42">
        <v>0.013544083314867884</v>
      </c>
      <c r="AI30" s="33"/>
    </row>
    <row r="31" spans="1:35" ht="12.75">
      <c r="A31" s="28" t="s">
        <v>64</v>
      </c>
      <c r="B31" s="144" t="s">
        <v>51</v>
      </c>
      <c r="C31" s="145"/>
      <c r="D31" s="29">
        <v>1607</v>
      </c>
      <c r="E31" s="30">
        <v>1561</v>
      </c>
      <c r="F31" s="30" t="s">
        <v>64</v>
      </c>
      <c r="G31" s="31">
        <v>186</v>
      </c>
      <c r="H31" s="32">
        <v>21000</v>
      </c>
      <c r="I31" s="33" t="e">
        <f>#REF!</f>
        <v>#REF!</v>
      </c>
      <c r="J31" s="34" t="e">
        <f>#REF!</f>
        <v>#REF!</v>
      </c>
      <c r="K31" s="33">
        <v>53184.14382600773</v>
      </c>
      <c r="L31" s="94" t="e">
        <f t="shared" si="0"/>
        <v>#REF!</v>
      </c>
      <c r="M31" s="36"/>
      <c r="N31" s="37">
        <v>320.04</v>
      </c>
      <c r="O31" s="38" t="e">
        <f>#REF!</f>
        <v>#REF!</v>
      </c>
      <c r="P31" s="21" t="e">
        <f>#REF!</f>
        <v>#REF!</v>
      </c>
      <c r="Q31" s="21">
        <f>'Skoler 09'!O31</f>
        <v>712.817888579819</v>
      </c>
      <c r="R31" s="39">
        <v>-141.1510729639166</v>
      </c>
      <c r="S31" s="32">
        <v>150000</v>
      </c>
      <c r="T31" s="32" t="s">
        <v>64</v>
      </c>
      <c r="U31" s="33" t="e">
        <f>#REF!</f>
        <v>#REF!</v>
      </c>
      <c r="V31" s="33" t="e">
        <f>#REF!</f>
        <v>#REF!</v>
      </c>
      <c r="W31" s="34" t="e">
        <f>#REF!</f>
        <v>#REF!</v>
      </c>
      <c r="X31" s="33" t="e">
        <f>#REF!</f>
        <v>#REF!</v>
      </c>
      <c r="Y31" s="33">
        <f>'Skoler 09'!S31</f>
        <v>259661.9538795665</v>
      </c>
      <c r="Z31" s="100">
        <f>'Skoler 09'!T31</f>
        <v>241032.28232345844</v>
      </c>
      <c r="AA31" s="40">
        <v>33.095297962668155</v>
      </c>
      <c r="AB31" s="40">
        <v>285.9362571290738</v>
      </c>
      <c r="AC31" s="40">
        <v>0.2869888444081622</v>
      </c>
      <c r="AD31" s="40">
        <v>2.4795218976554656</v>
      </c>
      <c r="AE31" s="40">
        <v>139.18736594992436</v>
      </c>
      <c r="AF31" s="40">
        <v>1168.1262271388814</v>
      </c>
      <c r="AG31" s="41">
        <v>48.47338463611648</v>
      </c>
      <c r="AH31" s="42">
        <v>0.030163898342325125</v>
      </c>
      <c r="AI31" s="33"/>
    </row>
    <row r="32" spans="1:35" ht="12.75">
      <c r="A32" s="28" t="s">
        <v>64</v>
      </c>
      <c r="B32" s="144" t="s">
        <v>52</v>
      </c>
      <c r="C32" s="145"/>
      <c r="D32" s="29">
        <v>4343</v>
      </c>
      <c r="E32" s="30">
        <v>4343</v>
      </c>
      <c r="F32" s="30" t="s">
        <v>64</v>
      </c>
      <c r="G32" s="31">
        <v>170</v>
      </c>
      <c r="H32" s="32">
        <v>98180</v>
      </c>
      <c r="I32" s="33" t="e">
        <f>#REF!</f>
        <v>#REF!</v>
      </c>
      <c r="J32" s="34" t="e">
        <f>#REF!</f>
        <v>#REF!</v>
      </c>
      <c r="K32" s="33">
        <v>104636.1427385582</v>
      </c>
      <c r="L32" s="94" t="e">
        <f t="shared" si="0"/>
        <v>#REF!</v>
      </c>
      <c r="M32" s="36"/>
      <c r="N32" s="37">
        <v>820</v>
      </c>
      <c r="O32" s="38" t="e">
        <f>#REF!</f>
        <v>#REF!</v>
      </c>
      <c r="P32" s="21" t="e">
        <f>#REF!</f>
        <v>#REF!</v>
      </c>
      <c r="Q32" s="21">
        <f>'Skoler 09'!O32</f>
        <v>1062.713437880317</v>
      </c>
      <c r="R32" s="39">
        <v>107.18211142018095</v>
      </c>
      <c r="S32" s="32">
        <v>228000</v>
      </c>
      <c r="T32" s="32" t="s">
        <v>64</v>
      </c>
      <c r="U32" s="33" t="e">
        <f>#REF!</f>
        <v>#REF!</v>
      </c>
      <c r="V32" s="33" t="e">
        <f>#REF!</f>
        <v>#REF!</v>
      </c>
      <c r="W32" s="34" t="e">
        <f>#REF!</f>
        <v>#REF!</v>
      </c>
      <c r="X32" s="33" t="e">
        <f>#REF!</f>
        <v>#REF!</v>
      </c>
      <c r="Y32" s="33">
        <f>'Skoler 09'!S32</f>
        <v>433716.61401428434</v>
      </c>
      <c r="Z32" s="100">
        <f>'Skoler 09'!T32</f>
        <v>409143.9754503568</v>
      </c>
      <c r="AA32" s="40">
        <v>24.09305612216399</v>
      </c>
      <c r="AB32" s="40">
        <v>615.5067219915188</v>
      </c>
      <c r="AC32" s="40">
        <v>0.16413029900525422</v>
      </c>
      <c r="AD32" s="40">
        <v>4.1930464034107</v>
      </c>
      <c r="AE32" s="40">
        <v>55.49902885642607</v>
      </c>
      <c r="AF32" s="40">
        <v>1417.8369548438732</v>
      </c>
      <c r="AG32" s="41">
        <v>77.73321852271899</v>
      </c>
      <c r="AH32" s="42">
        <v>0.017898507603665435</v>
      </c>
      <c r="AI32" s="33"/>
    </row>
    <row r="33" spans="1:35" ht="12.75">
      <c r="A33" s="28" t="s">
        <v>64</v>
      </c>
      <c r="B33" s="144" t="s">
        <v>53</v>
      </c>
      <c r="C33" s="145"/>
      <c r="D33" s="29">
        <v>4621</v>
      </c>
      <c r="E33" s="30">
        <v>4621</v>
      </c>
      <c r="F33" s="30" t="s">
        <v>64</v>
      </c>
      <c r="G33" s="31">
        <v>300</v>
      </c>
      <c r="H33" s="32">
        <v>124145</v>
      </c>
      <c r="I33" s="33" t="e">
        <f>#REF!</f>
        <v>#REF!</v>
      </c>
      <c r="J33" s="34" t="e">
        <f>#REF!</f>
        <v>#REF!</v>
      </c>
      <c r="K33" s="33">
        <v>124103.05340205188</v>
      </c>
      <c r="L33" s="94" t="e">
        <f t="shared" si="0"/>
        <v>#REF!</v>
      </c>
      <c r="M33" s="36"/>
      <c r="N33" s="37">
        <v>1260</v>
      </c>
      <c r="O33" s="38" t="e">
        <f>#REF!</f>
        <v>#REF!</v>
      </c>
      <c r="P33" s="21" t="e">
        <f>#REF!</f>
        <v>#REF!</v>
      </c>
      <c r="Q33" s="21">
        <f>'Skoler 09'!O33</f>
        <v>82.29536923704612</v>
      </c>
      <c r="R33" s="39">
        <v>197.2865621196829</v>
      </c>
      <c r="S33" s="32">
        <v>435000</v>
      </c>
      <c r="T33" s="32" t="s">
        <v>64</v>
      </c>
      <c r="U33" s="33" t="e">
        <f>#REF!</f>
        <v>#REF!</v>
      </c>
      <c r="V33" s="33" t="e">
        <f>#REF!</f>
        <v>#REF!</v>
      </c>
      <c r="W33" s="34" t="e">
        <f>#REF!</f>
        <v>#REF!</v>
      </c>
      <c r="X33" s="33" t="e">
        <f>#REF!</f>
        <v>#REF!</v>
      </c>
      <c r="Y33" s="33">
        <f>'Skoler 09'!S33</f>
        <v>93062.40477213611</v>
      </c>
      <c r="Z33" s="100">
        <f>'Skoler 09'!T33</f>
        <v>93128.54336761725</v>
      </c>
      <c r="AA33" s="40">
        <v>26.856319714791578</v>
      </c>
      <c r="AB33" s="40">
        <v>413.67684467350625</v>
      </c>
      <c r="AC33" s="40">
        <v>0.22997477556379942</v>
      </c>
      <c r="AD33" s="40">
        <v>3.5423781262677236</v>
      </c>
      <c r="AE33" s="40">
        <v>88.54013751360242</v>
      </c>
      <c r="AF33" s="40">
        <v>1363.8132515011894</v>
      </c>
      <c r="AG33" s="41">
        <v>103.85503167392648</v>
      </c>
      <c r="AH33" s="42">
        <v>0.022474579457677227</v>
      </c>
      <c r="AI33" s="33"/>
    </row>
    <row r="34" spans="1:35" ht="12.75">
      <c r="A34" s="28" t="s">
        <v>64</v>
      </c>
      <c r="B34" s="144" t="s">
        <v>54</v>
      </c>
      <c r="C34" s="145"/>
      <c r="D34" s="29">
        <v>2636</v>
      </c>
      <c r="E34" s="30">
        <v>2636</v>
      </c>
      <c r="F34" s="30" t="s">
        <v>64</v>
      </c>
      <c r="G34" s="31">
        <v>130</v>
      </c>
      <c r="H34" s="32">
        <v>29000</v>
      </c>
      <c r="I34" s="33" t="e">
        <f>#REF!</f>
        <v>#REF!</v>
      </c>
      <c r="J34" s="34" t="e">
        <f>#REF!</f>
        <v>#REF!</v>
      </c>
      <c r="K34" s="33">
        <v>51436.915767300394</v>
      </c>
      <c r="L34" s="94" t="e">
        <f t="shared" si="0"/>
        <v>#REF!</v>
      </c>
      <c r="M34" s="36"/>
      <c r="N34" s="37">
        <v>132</v>
      </c>
      <c r="O34" s="38" t="e">
        <f>#REF!</f>
        <v>#REF!</v>
      </c>
      <c r="P34" s="21" t="e">
        <f>#REF!</f>
        <v>#REF!</v>
      </c>
      <c r="Q34" s="21">
        <f>'Skoler 09'!O34</f>
        <v>1275.0687017231135</v>
      </c>
      <c r="R34" s="39">
        <v>49.70463076295388</v>
      </c>
      <c r="S34" s="32">
        <v>163120.84783296424</v>
      </c>
      <c r="T34" s="32" t="s">
        <v>64</v>
      </c>
      <c r="U34" s="33" t="e">
        <f>#REF!</f>
        <v>#REF!</v>
      </c>
      <c r="V34" s="33" t="e">
        <f>#REF!</f>
        <v>#REF!</v>
      </c>
      <c r="W34" s="34" t="e">
        <f>#REF!</f>
        <v>#REF!</v>
      </c>
      <c r="X34" s="33" t="e">
        <f>#REF!</f>
        <v>#REF!</v>
      </c>
      <c r="Y34" s="33">
        <f>'Skoler 09'!S34</f>
        <v>779836.7528799585</v>
      </c>
      <c r="Z34" s="100">
        <f>'Skoler 09'!T34</f>
        <v>731725.3985442662</v>
      </c>
      <c r="AA34" s="40">
        <v>19.51324573873308</v>
      </c>
      <c r="AB34" s="40">
        <v>395.66858282538766</v>
      </c>
      <c r="AC34" s="40">
        <v>0.031219791061094886</v>
      </c>
      <c r="AD34" s="40">
        <v>0.6330413018234317</v>
      </c>
      <c r="AE34" s="40">
        <v>35.32949293156952</v>
      </c>
      <c r="AF34" s="40">
        <v>716.3734105201328</v>
      </c>
      <c r="AG34" s="41">
        <v>51.7765733136189</v>
      </c>
      <c r="AH34" s="42">
        <v>0.01964209913263236</v>
      </c>
      <c r="AI34" s="33"/>
    </row>
    <row r="35" spans="1:35" ht="12.75">
      <c r="A35" s="28" t="s">
        <v>64</v>
      </c>
      <c r="B35" s="144" t="s">
        <v>55</v>
      </c>
      <c r="C35" s="145"/>
      <c r="D35" s="29">
        <v>5062</v>
      </c>
      <c r="E35" s="30">
        <v>5062</v>
      </c>
      <c r="F35" s="30" t="s">
        <v>64</v>
      </c>
      <c r="G35" s="31">
        <v>431</v>
      </c>
      <c r="H35" s="32">
        <v>108700</v>
      </c>
      <c r="I35" s="33" t="e">
        <f>#REF!</f>
        <v>#REF!</v>
      </c>
      <c r="J35" s="34" t="e">
        <f>#REF!</f>
        <v>#REF!</v>
      </c>
      <c r="K35" s="33">
        <v>142921.82880273322</v>
      </c>
      <c r="L35" s="94" t="e">
        <f t="shared" si="0"/>
        <v>#REF!</v>
      </c>
      <c r="M35" s="36"/>
      <c r="N35" s="37">
        <v>1340</v>
      </c>
      <c r="O35" s="38" t="e">
        <f>#REF!</f>
        <v>#REF!</v>
      </c>
      <c r="P35" s="21" t="e">
        <f>#REF!</f>
        <v>#REF!</v>
      </c>
      <c r="Q35" s="21">
        <f>'Skoler 09'!O35</f>
        <v>1896.1435520799262</v>
      </c>
      <c r="R35" s="39">
        <v>64.93129827688654</v>
      </c>
      <c r="S35" s="32">
        <v>716000</v>
      </c>
      <c r="T35" s="32" t="s">
        <v>64</v>
      </c>
      <c r="U35" s="33" t="e">
        <f>#REF!</f>
        <v>#REF!</v>
      </c>
      <c r="V35" s="33" t="e">
        <f>#REF!</f>
        <v>#REF!</v>
      </c>
      <c r="W35" s="34" t="e">
        <f>#REF!</f>
        <v>#REF!</v>
      </c>
      <c r="X35" s="33" t="e">
        <f>#REF!</f>
        <v>#REF!</v>
      </c>
      <c r="Y35" s="33">
        <f>'Skoler 09'!S35</f>
        <v>1207054.6484350516</v>
      </c>
      <c r="Z35" s="100">
        <f>'Skoler 09'!T35</f>
        <v>1127982.667199905</v>
      </c>
      <c r="AA35" s="40">
        <v>28.234260925075706</v>
      </c>
      <c r="AB35" s="40">
        <v>331.60517123603995</v>
      </c>
      <c r="AC35" s="40">
        <v>0.25189030061697226</v>
      </c>
      <c r="AD35" s="40">
        <v>2.9583960596823977</v>
      </c>
      <c r="AE35" s="40">
        <v>144.55262713241135</v>
      </c>
      <c r="AF35" s="40">
        <v>1697.7387437221955</v>
      </c>
      <c r="AG35" s="41">
        <v>144.2478655697371</v>
      </c>
      <c r="AH35" s="42">
        <v>0.028496219986119536</v>
      </c>
      <c r="AI35" s="33"/>
    </row>
    <row r="36" spans="1:35" ht="12.75">
      <c r="A36" s="28" t="s">
        <v>64</v>
      </c>
      <c r="B36" s="144" t="s">
        <v>56</v>
      </c>
      <c r="C36" s="145"/>
      <c r="D36" s="29">
        <v>9922</v>
      </c>
      <c r="E36" s="30">
        <v>9922</v>
      </c>
      <c r="F36" s="30" t="s">
        <v>64</v>
      </c>
      <c r="G36" s="31">
        <v>596</v>
      </c>
      <c r="H36" s="32">
        <v>248355</v>
      </c>
      <c r="I36" s="33" t="e">
        <f>#REF!</f>
        <v>#REF!</v>
      </c>
      <c r="J36" s="34" t="e">
        <f>#REF!</f>
        <v>#REF!</v>
      </c>
      <c r="K36" s="33">
        <v>267223</v>
      </c>
      <c r="L36" s="94" t="e">
        <f t="shared" si="0"/>
        <v>#REF!</v>
      </c>
      <c r="M36" s="36"/>
      <c r="N36" s="37">
        <v>2075.04</v>
      </c>
      <c r="O36" s="38" t="e">
        <f>#REF!</f>
        <v>#REF!</v>
      </c>
      <c r="P36" s="21" t="e">
        <f>#REF!</f>
        <v>#REF!</v>
      </c>
      <c r="Q36" s="21">
        <f>'Skoler 09'!O36</f>
        <v>2016.739873648622</v>
      </c>
      <c r="R36" s="39">
        <v>178.8964479200738</v>
      </c>
      <c r="S36" s="32">
        <v>1260470</v>
      </c>
      <c r="T36" s="32" t="s">
        <v>64</v>
      </c>
      <c r="U36" s="33" t="e">
        <f>#REF!</f>
        <v>#REF!</v>
      </c>
      <c r="V36" s="33" t="e">
        <f>#REF!</f>
        <v>#REF!</v>
      </c>
      <c r="W36" s="34" t="e">
        <f>#REF!</f>
        <v>#REF!</v>
      </c>
      <c r="X36" s="33" t="e">
        <f>#REF!</f>
        <v>#REF!</v>
      </c>
      <c r="Y36" s="33">
        <f>'Skoler 09'!S36</f>
        <v>731692.0984737586</v>
      </c>
      <c r="Z36" s="100">
        <f>'Skoler 09'!T36</f>
        <v>707070.2504613053</v>
      </c>
      <c r="AA36" s="40">
        <v>26.93237250554324</v>
      </c>
      <c r="AB36" s="40">
        <v>448.36073825503354</v>
      </c>
      <c r="AC36" s="40">
        <v>0.19110497400523344</v>
      </c>
      <c r="AD36" s="40">
        <v>3.181448912885782</v>
      </c>
      <c r="AE36" s="40">
        <v>113.68500979640244</v>
      </c>
      <c r="AF36" s="40">
        <v>1892.5883677850757</v>
      </c>
      <c r="AG36" s="41">
        <v>246.98795549043902</v>
      </c>
      <c r="AH36" s="42">
        <v>0.024892960642051907</v>
      </c>
      <c r="AI36" s="33"/>
    </row>
    <row r="37" spans="1:35" ht="12.75">
      <c r="A37" s="28" t="s">
        <v>64</v>
      </c>
      <c r="B37" s="144" t="s">
        <v>57</v>
      </c>
      <c r="C37" s="145"/>
      <c r="D37" s="29">
        <v>5986</v>
      </c>
      <c r="E37" s="30">
        <v>5986</v>
      </c>
      <c r="F37" s="30" t="s">
        <v>64</v>
      </c>
      <c r="G37" s="31">
        <v>530</v>
      </c>
      <c r="H37" s="32">
        <v>134744</v>
      </c>
      <c r="I37" s="33" t="e">
        <f>#REF!</f>
        <v>#REF!</v>
      </c>
      <c r="J37" s="34" t="e">
        <f>#REF!</f>
        <v>#REF!</v>
      </c>
      <c r="K37" s="33">
        <v>158535.41202364204</v>
      </c>
      <c r="L37" s="94" t="e">
        <f t="shared" si="0"/>
        <v>#REF!</v>
      </c>
      <c r="M37" s="36"/>
      <c r="N37" s="37">
        <v>1278</v>
      </c>
      <c r="O37" s="38" t="e">
        <f>#REF!</f>
        <v>#REF!</v>
      </c>
      <c r="P37" s="21" t="e">
        <f>#REF!</f>
        <v>#REF!</v>
      </c>
      <c r="Q37" s="21">
        <f>'Skoler 09'!O37</f>
        <v>567.7810152849004</v>
      </c>
      <c r="R37" s="39">
        <v>-738.739873648622</v>
      </c>
      <c r="S37" s="32">
        <v>680000</v>
      </c>
      <c r="T37" s="32" t="s">
        <v>64</v>
      </c>
      <c r="U37" s="33" t="e">
        <f>#REF!</f>
        <v>#REF!</v>
      </c>
      <c r="V37" s="33" t="e">
        <f>#REF!</f>
        <v>#REF!</v>
      </c>
      <c r="W37" s="34" t="e">
        <f>#REF!</f>
        <v>#REF!</v>
      </c>
      <c r="X37" s="33" t="e">
        <f>#REF!</f>
        <v>#REF!</v>
      </c>
      <c r="Y37" s="33">
        <f>'Skoler 09'!S37</f>
        <v>345245.99203232164</v>
      </c>
      <c r="Z37" s="100">
        <f>'Skoler 09'!T37</f>
        <v>300779.1268545706</v>
      </c>
      <c r="AA37" s="40">
        <v>26.484365523495164</v>
      </c>
      <c r="AB37" s="40">
        <v>299.12341891253214</v>
      </c>
      <c r="AC37" s="40">
        <v>0.33690943428810927</v>
      </c>
      <c r="AD37" s="40">
        <v>3.8051695729219284</v>
      </c>
      <c r="AE37" s="40">
        <v>118.12065660897179</v>
      </c>
      <c r="AF37" s="40">
        <v>1334.0948121911417</v>
      </c>
      <c r="AG37" s="41">
        <v>71.85794819354079</v>
      </c>
      <c r="AH37" s="42">
        <v>0.012004334813488272</v>
      </c>
      <c r="AI37" s="33"/>
    </row>
    <row r="38" spans="1:35" ht="12.75">
      <c r="A38" s="28" t="s">
        <v>64</v>
      </c>
      <c r="B38" s="144" t="s">
        <v>58</v>
      </c>
      <c r="C38" s="145"/>
      <c r="D38" s="29">
        <v>1884</v>
      </c>
      <c r="E38" s="30">
        <v>1884</v>
      </c>
      <c r="F38" s="30" t="s">
        <v>64</v>
      </c>
      <c r="G38" s="31">
        <v>166</v>
      </c>
      <c r="H38" s="32">
        <v>65000</v>
      </c>
      <c r="I38" s="33" t="e">
        <f>#REF!</f>
        <v>#REF!</v>
      </c>
      <c r="J38" s="34" t="e">
        <f>#REF!</f>
        <v>#REF!</v>
      </c>
      <c r="K38" s="33">
        <v>67484.3942960712</v>
      </c>
      <c r="L38" s="94" t="e">
        <f t="shared" si="0"/>
        <v>#REF!</v>
      </c>
      <c r="M38" s="36"/>
      <c r="N38" s="37">
        <v>330</v>
      </c>
      <c r="O38" s="38" t="e">
        <f>#REF!</f>
        <v>#REF!</v>
      </c>
      <c r="P38" s="21" t="e">
        <f>#REF!</f>
        <v>#REF!</v>
      </c>
      <c r="Q38" s="21">
        <f>'Skoler 09'!O38</f>
        <v>604.8459424395185</v>
      </c>
      <c r="R38" s="39">
        <v>-237.78101528490038</v>
      </c>
      <c r="S38" s="32">
        <v>269500.2695002695</v>
      </c>
      <c r="T38" s="32" t="s">
        <v>64</v>
      </c>
      <c r="U38" s="33" t="e">
        <f>#REF!</f>
        <v>#REF!</v>
      </c>
      <c r="V38" s="33" t="e">
        <f>#REF!</f>
        <v>#REF!</v>
      </c>
      <c r="W38" s="34" t="e">
        <f>#REF!</f>
        <v>#REF!</v>
      </c>
      <c r="X38" s="33" t="e">
        <f>#REF!</f>
        <v>#REF!</v>
      </c>
      <c r="Y38" s="33">
        <f>'Skoler 09'!S38</f>
        <v>287014.29767419904</v>
      </c>
      <c r="Z38" s="100">
        <f>'Skoler 09'!T38</f>
        <v>267318.610805149</v>
      </c>
      <c r="AA38" s="40">
        <v>35.81974219536688</v>
      </c>
      <c r="AB38" s="40">
        <v>406.53249575946506</v>
      </c>
      <c r="AC38" s="40">
        <v>0.30136996565015944</v>
      </c>
      <c r="AD38" s="40">
        <v>3.420367561957231</v>
      </c>
      <c r="AE38" s="40">
        <v>159.6492180756744</v>
      </c>
      <c r="AF38" s="40">
        <v>1811.922450931148</v>
      </c>
      <c r="AG38" s="41">
        <v>97.08902801062433</v>
      </c>
      <c r="AH38" s="42">
        <v>0.051533454358080856</v>
      </c>
      <c r="AI38" s="33"/>
    </row>
    <row r="39" spans="1:35" ht="12.75">
      <c r="A39" s="28" t="s">
        <v>64</v>
      </c>
      <c r="B39" s="144" t="s">
        <v>59</v>
      </c>
      <c r="C39" s="145"/>
      <c r="D39" s="29">
        <v>2633</v>
      </c>
      <c r="E39" s="30">
        <v>2633</v>
      </c>
      <c r="F39" s="30" t="s">
        <v>64</v>
      </c>
      <c r="G39" s="31">
        <v>216</v>
      </c>
      <c r="H39" s="32">
        <v>133232</v>
      </c>
      <c r="I39" s="33" t="e">
        <f>#REF!</f>
        <v>#REF!</v>
      </c>
      <c r="J39" s="34" t="e">
        <f>#REF!</f>
        <v>#REF!</v>
      </c>
      <c r="K39" s="33">
        <v>49838.338874425375</v>
      </c>
      <c r="L39" s="94" t="e">
        <f t="shared" si="0"/>
        <v>#REF!</v>
      </c>
      <c r="M39" s="36"/>
      <c r="N39" s="37">
        <v>1367.04</v>
      </c>
      <c r="O39" s="38" t="e">
        <f>#REF!</f>
        <v>#REF!</v>
      </c>
      <c r="P39" s="21" t="e">
        <f>#REF!</f>
        <v>#REF!</v>
      </c>
      <c r="Q39" s="21">
        <f>'Skoler 09'!O39</f>
        <v>2052.43</v>
      </c>
      <c r="R39" s="39">
        <v>762.1940575604815</v>
      </c>
      <c r="S39" s="32">
        <v>290325</v>
      </c>
      <c r="T39" s="32" t="s">
        <v>64</v>
      </c>
      <c r="U39" s="33" t="e">
        <f>#REF!</f>
        <v>#REF!</v>
      </c>
      <c r="V39" s="33" t="e">
        <f>#REF!</f>
        <v>#REF!</v>
      </c>
      <c r="W39" s="34" t="e">
        <f>#REF!</f>
        <v>#REF!</v>
      </c>
      <c r="X39" s="33" t="e">
        <f>#REF!</f>
        <v>#REF!</v>
      </c>
      <c r="Y39" s="33">
        <f>'Skoler 09'!S39</f>
        <v>957310.6235043055</v>
      </c>
      <c r="Z39" s="100">
        <f>'Skoler 09'!T39</f>
        <v>735320</v>
      </c>
      <c r="AA39" s="40">
        <v>18.92834746465073</v>
      </c>
      <c r="AB39" s="40">
        <v>230.73305034456192</v>
      </c>
      <c r="AC39" s="40">
        <v>0.2297174107252254</v>
      </c>
      <c r="AD39" s="40">
        <v>2.800212696479252</v>
      </c>
      <c r="AE39" s="40">
        <v>101.5262479320733</v>
      </c>
      <c r="AF39" s="40">
        <v>1237.5861611349492</v>
      </c>
      <c r="AG39" s="41">
        <v>51.450795305132374</v>
      </c>
      <c r="AH39" s="42">
        <v>0.01954075021083645</v>
      </c>
      <c r="AI39" s="33"/>
    </row>
    <row r="40" spans="1:35" ht="12.75">
      <c r="A40" s="28" t="s">
        <v>64</v>
      </c>
      <c r="B40" s="144" t="s">
        <v>60</v>
      </c>
      <c r="C40" s="145"/>
      <c r="D40" s="29">
        <v>10339</v>
      </c>
      <c r="E40" s="30">
        <v>10339</v>
      </c>
      <c r="F40" s="30" t="s">
        <v>64</v>
      </c>
      <c r="G40" s="31">
        <v>627</v>
      </c>
      <c r="H40" s="32">
        <v>241855</v>
      </c>
      <c r="I40" s="33" t="e">
        <f>#REF!</f>
        <v>#REF!</v>
      </c>
      <c r="J40" s="34" t="e">
        <f>#REF!</f>
        <v>#REF!</v>
      </c>
      <c r="K40" s="33">
        <v>257602.31478972465</v>
      </c>
      <c r="L40" s="94" t="e">
        <f t="shared" si="0"/>
        <v>#REF!</v>
      </c>
      <c r="M40" s="36"/>
      <c r="N40" s="37">
        <v>1400</v>
      </c>
      <c r="O40" s="38" t="e">
        <f>#REF!</f>
        <v>#REF!</v>
      </c>
      <c r="P40" s="21" t="e">
        <f>#REF!</f>
        <v>#REF!</v>
      </c>
      <c r="Q40" s="21">
        <f>'Skoler 09'!O40</f>
        <v>149.8648558666037</v>
      </c>
      <c r="R40" s="39">
        <v>-318.58883249612427</v>
      </c>
      <c r="S40" s="32">
        <v>817343</v>
      </c>
      <c r="T40" s="32" t="s">
        <v>64</v>
      </c>
      <c r="U40" s="33" t="e">
        <f>#REF!</f>
        <v>#REF!</v>
      </c>
      <c r="V40" s="33" t="e">
        <f>#REF!</f>
        <v>#REF!</v>
      </c>
      <c r="W40" s="34" t="e">
        <f>#REF!</f>
        <v>#REF!</v>
      </c>
      <c r="X40" s="33" t="e">
        <f>#REF!</f>
        <v>#REF!</v>
      </c>
      <c r="Y40" s="33">
        <f>'Skoler 09'!S40</f>
        <v>99236.34466565622</v>
      </c>
      <c r="Z40" s="100">
        <f>'Skoler 09'!T40</f>
        <v>98046.9329441875</v>
      </c>
      <c r="AA40" s="40">
        <v>24.915592880329303</v>
      </c>
      <c r="AB40" s="40">
        <v>410.84898690546197</v>
      </c>
      <c r="AC40" s="40">
        <v>0.16622389326783288</v>
      </c>
      <c r="AD40" s="40">
        <v>2.7409710247147117</v>
      </c>
      <c r="AE40" s="40">
        <v>71.94597639393506</v>
      </c>
      <c r="AF40" s="40">
        <v>1186.362759070007</v>
      </c>
      <c r="AG40" s="41">
        <v>205.60193473413625</v>
      </c>
      <c r="AH40" s="42">
        <v>0.019886056169275197</v>
      </c>
      <c r="AI40" s="33"/>
    </row>
    <row r="41" spans="1:35" ht="12.75">
      <c r="A41" s="28" t="s">
        <v>64</v>
      </c>
      <c r="B41" s="144" t="s">
        <v>61</v>
      </c>
      <c r="C41" s="145"/>
      <c r="D41" s="29">
        <v>11670</v>
      </c>
      <c r="E41" s="30">
        <v>11670</v>
      </c>
      <c r="F41" s="30" t="s">
        <v>64</v>
      </c>
      <c r="G41" s="31">
        <v>0</v>
      </c>
      <c r="H41" s="32">
        <v>265000</v>
      </c>
      <c r="I41" s="33" t="e">
        <f>#REF!</f>
        <v>#REF!</v>
      </c>
      <c r="J41" s="34" t="e">
        <f>#REF!</f>
        <v>#REF!</v>
      </c>
      <c r="K41" s="33">
        <v>276463.7741935485</v>
      </c>
      <c r="L41" s="94" t="e">
        <f t="shared" si="0"/>
        <v>#REF!</v>
      </c>
      <c r="M41" s="36"/>
      <c r="N41" s="37">
        <v>2000</v>
      </c>
      <c r="O41" s="38" t="e">
        <f>#REF!</f>
        <v>#REF!</v>
      </c>
      <c r="P41" s="21" t="e">
        <f>#REF!</f>
        <v>#REF!</v>
      </c>
      <c r="Q41" s="21">
        <f>'Skoler 09'!O41</f>
        <v>848.1010451555525</v>
      </c>
      <c r="R41" s="39">
        <v>-52.43000000000029</v>
      </c>
      <c r="S41" s="32">
        <v>750000</v>
      </c>
      <c r="T41" s="32" t="s">
        <v>64</v>
      </c>
      <c r="U41" s="33" t="e">
        <f>#REF!</f>
        <v>#REF!</v>
      </c>
      <c r="V41" s="33" t="e">
        <f>#REF!</f>
        <v>#REF!</v>
      </c>
      <c r="W41" s="34" t="e">
        <f>#REF!</f>
        <v>#REF!</v>
      </c>
      <c r="X41" s="33" t="e">
        <f>#REF!</f>
        <v>#REF!</v>
      </c>
      <c r="Y41" s="33">
        <f>'Skoler 09'!S41</f>
        <v>422697.3550343689</v>
      </c>
      <c r="Z41" s="100">
        <f>'Skoler 09'!T41</f>
        <v>393338.15448241774</v>
      </c>
      <c r="AA41" s="40">
        <v>23.690126323354626</v>
      </c>
      <c r="AB41" s="40" t="e">
        <v>#DIV/0!</v>
      </c>
      <c r="AC41" s="40">
        <v>0.17587232219365898</v>
      </c>
      <c r="AD41" s="40" t="e">
        <v>#DIV/0!</v>
      </c>
      <c r="AE41" s="40">
        <v>63.00942587832048</v>
      </c>
      <c r="AF41" s="40" t="e">
        <v>#DIV/0!</v>
      </c>
      <c r="AG41" s="41">
        <v>214.69740025161298</v>
      </c>
      <c r="AH41" s="42">
        <v>0.018397377913591514</v>
      </c>
      <c r="AI41" s="33"/>
    </row>
    <row r="42" spans="1:35" ht="12.75">
      <c r="A42" s="28" t="s">
        <v>64</v>
      </c>
      <c r="B42" s="144" t="s">
        <v>62</v>
      </c>
      <c r="C42" s="145"/>
      <c r="D42" s="29">
        <v>1391</v>
      </c>
      <c r="E42" s="30">
        <v>1391</v>
      </c>
      <c r="F42" s="30" t="s">
        <v>64</v>
      </c>
      <c r="G42" s="31">
        <v>72</v>
      </c>
      <c r="H42" s="32">
        <v>21200</v>
      </c>
      <c r="I42" s="33" t="e">
        <f>#REF!</f>
        <v>#REF!</v>
      </c>
      <c r="J42" s="34" t="e">
        <f>#REF!</f>
        <v>#REF!</v>
      </c>
      <c r="K42" s="33">
        <v>21021.3269428842</v>
      </c>
      <c r="L42" s="94" t="e">
        <f t="shared" si="0"/>
        <v>#REF!</v>
      </c>
      <c r="M42" s="36"/>
      <c r="N42" s="37">
        <v>160</v>
      </c>
      <c r="O42" s="38" t="e">
        <f>#REF!</f>
        <v>#REF!</v>
      </c>
      <c r="P42" s="21" t="e">
        <f>#REF!</f>
        <v>#REF!</v>
      </c>
      <c r="Q42" s="21">
        <f>'Skoler 09'!O42</f>
        <v>0</v>
      </c>
      <c r="R42" s="39">
        <v>10.135144133396295</v>
      </c>
      <c r="S42" s="32">
        <v>98861.11989876622</v>
      </c>
      <c r="T42" s="32" t="s">
        <v>64</v>
      </c>
      <c r="U42" s="33" t="e">
        <f>#REF!</f>
        <v>#REF!</v>
      </c>
      <c r="V42" s="33" t="e">
        <f>#REF!</f>
        <v>#REF!</v>
      </c>
      <c r="W42" s="34" t="e">
        <f>#REF!</f>
        <v>#REF!</v>
      </c>
      <c r="X42" s="33" t="e">
        <f>#REF!</f>
        <v>#REF!</v>
      </c>
      <c r="Y42" s="33">
        <f>'Skoler 09'!S42</f>
        <v>0</v>
      </c>
      <c r="Z42" s="100">
        <f>'Skoler 09'!T42</f>
        <v>0</v>
      </c>
      <c r="AA42" s="40">
        <v>15.112384574323652</v>
      </c>
      <c r="AB42" s="40">
        <v>291.962874206725</v>
      </c>
      <c r="AC42" s="40">
        <v>0.10773893304572517</v>
      </c>
      <c r="AD42" s="40">
        <v>2.081456331480607</v>
      </c>
      <c r="AE42" s="40">
        <v>70.48665200876168</v>
      </c>
      <c r="AF42" s="40">
        <v>1361.7629575581598</v>
      </c>
      <c r="AG42" s="41">
        <v>37.116680808168084</v>
      </c>
      <c r="AH42" s="42">
        <v>0.02668345133585053</v>
      </c>
      <c r="AI42" s="33"/>
    </row>
    <row r="43" spans="1:35" ht="12.75">
      <c r="A43" s="28" t="s">
        <v>64</v>
      </c>
      <c r="B43" s="144" t="s">
        <v>63</v>
      </c>
      <c r="C43" s="145"/>
      <c r="D43" s="29">
        <v>4778</v>
      </c>
      <c r="E43" s="30">
        <v>4778</v>
      </c>
      <c r="F43" s="30" t="s">
        <v>64</v>
      </c>
      <c r="G43" s="31">
        <v>460</v>
      </c>
      <c r="H43" s="32">
        <v>77000</v>
      </c>
      <c r="I43" s="33" t="e">
        <f>#REF!</f>
        <v>#REF!</v>
      </c>
      <c r="J43" s="34" t="e">
        <f>#REF!</f>
        <v>#REF!</v>
      </c>
      <c r="K43" s="33">
        <v>71321.40145642369</v>
      </c>
      <c r="L43" s="94" t="e">
        <f t="shared" si="0"/>
        <v>#REF!</v>
      </c>
      <c r="M43" s="36"/>
      <c r="N43" s="37">
        <v>894</v>
      </c>
      <c r="O43" s="38" t="e">
        <f>#REF!</f>
        <v>#REF!</v>
      </c>
      <c r="P43" s="21" t="e">
        <f>#REF!</f>
        <v>#REF!</v>
      </c>
      <c r="Q43" s="21">
        <f>'Skoler 09'!O43</f>
        <v>0</v>
      </c>
      <c r="R43" s="39">
        <v>45.89895484444742</v>
      </c>
      <c r="S43" s="32">
        <v>393723.39372339373</v>
      </c>
      <c r="T43" s="32" t="s">
        <v>64</v>
      </c>
      <c r="U43" s="33" t="e">
        <f>#REF!</f>
        <v>#REF!</v>
      </c>
      <c r="V43" s="33" t="e">
        <f>#REF!</f>
        <v>#REF!</v>
      </c>
      <c r="W43" s="34" t="e">
        <f>#REF!</f>
        <v>#REF!</v>
      </c>
      <c r="X43" s="33" t="e">
        <f>#REF!</f>
        <v>#REF!</v>
      </c>
      <c r="Y43" s="33">
        <f>'Skoler 09'!S43</f>
        <v>0</v>
      </c>
      <c r="Z43" s="100">
        <f>'Skoler 09'!T43</f>
        <v>0</v>
      </c>
      <c r="AA43" s="40">
        <v>14.927040907581349</v>
      </c>
      <c r="AB43" s="40">
        <v>155.04652490526888</v>
      </c>
      <c r="AC43" s="40">
        <v>0.17750126520626885</v>
      </c>
      <c r="AD43" s="40">
        <v>1.8436979242512013</v>
      </c>
      <c r="AE43" s="40">
        <v>82.32276150741266</v>
      </c>
      <c r="AF43" s="40">
        <v>855.0829445269951</v>
      </c>
      <c r="AG43" s="41">
        <v>118.07805743351807</v>
      </c>
      <c r="AH43" s="42">
        <v>0.024712862585499804</v>
      </c>
      <c r="AI43" s="33"/>
    </row>
    <row r="44" spans="1:35" ht="12.75">
      <c r="A44" s="28" t="s">
        <v>64</v>
      </c>
      <c r="B44" s="144" t="s">
        <v>64</v>
      </c>
      <c r="C44" s="145"/>
      <c r="D44" s="29" t="s">
        <v>64</v>
      </c>
      <c r="E44" s="30" t="s">
        <v>64</v>
      </c>
      <c r="F44" s="30" t="s">
        <v>64</v>
      </c>
      <c r="G44" s="31" t="s">
        <v>64</v>
      </c>
      <c r="H44" s="32"/>
      <c r="I44" s="33"/>
      <c r="J44" s="34"/>
      <c r="K44" s="33"/>
      <c r="L44" s="94"/>
      <c r="M44" s="36"/>
      <c r="N44" s="37">
        <v>0</v>
      </c>
      <c r="O44" s="38">
        <v>0</v>
      </c>
      <c r="P44" s="21"/>
      <c r="Q44" s="21"/>
      <c r="R44" s="39" t="s">
        <v>64</v>
      </c>
      <c r="S44" s="32">
        <v>0</v>
      </c>
      <c r="T44" s="32" t="s">
        <v>64</v>
      </c>
      <c r="U44" s="33" t="e">
        <f>#REF!</f>
        <v>#REF!</v>
      </c>
      <c r="V44" s="33" t="e">
        <f>#REF!</f>
        <v>#REF!</v>
      </c>
      <c r="W44" s="34" t="e">
        <f>#REF!</f>
        <v>#REF!</v>
      </c>
      <c r="X44" s="33" t="e">
        <f>#REF!</f>
        <v>#REF!</v>
      </c>
      <c r="Y44" s="33">
        <f>'Skoler 09'!S44</f>
        <v>0</v>
      </c>
      <c r="Z44" s="100">
        <f>'Skoler 09'!T44</f>
        <v>0</v>
      </c>
      <c r="AA44" s="40" t="e">
        <v>#VALUE!</v>
      </c>
      <c r="AB44" s="40" t="e">
        <v>#VALUE!</v>
      </c>
      <c r="AC44" s="40" t="e">
        <v>#VALUE!</v>
      </c>
      <c r="AD44" s="40" t="e">
        <v>#VALUE!</v>
      </c>
      <c r="AE44" s="40" t="e">
        <v>#VALUE!</v>
      </c>
      <c r="AF44" s="40" t="e">
        <v>#VALUE!</v>
      </c>
      <c r="AG44" s="41" t="e">
        <v>#VALUE!</v>
      </c>
      <c r="AH44" s="42" t="e">
        <v>#VALUE!</v>
      </c>
      <c r="AI44" s="33"/>
    </row>
    <row r="45" spans="1:35" ht="12.75">
      <c r="A45" s="28" t="s">
        <v>64</v>
      </c>
      <c r="B45" s="144" t="s">
        <v>64</v>
      </c>
      <c r="C45" s="145"/>
      <c r="D45" s="29" t="s">
        <v>64</v>
      </c>
      <c r="E45" s="30" t="s">
        <v>64</v>
      </c>
      <c r="F45" s="30" t="s">
        <v>64</v>
      </c>
      <c r="G45" s="31" t="s">
        <v>64</v>
      </c>
      <c r="H45" s="32"/>
      <c r="I45" s="33"/>
      <c r="J45" s="34"/>
      <c r="K45" s="33"/>
      <c r="L45" s="94"/>
      <c r="M45" s="36"/>
      <c r="N45" s="37">
        <v>0</v>
      </c>
      <c r="O45" s="38">
        <v>0</v>
      </c>
      <c r="P45" s="21"/>
      <c r="Q45" s="21"/>
      <c r="R45" s="39" t="s">
        <v>64</v>
      </c>
      <c r="S45" s="32">
        <v>0</v>
      </c>
      <c r="T45" s="32" t="s">
        <v>64</v>
      </c>
      <c r="U45" s="33" t="e">
        <f>#REF!</f>
        <v>#REF!</v>
      </c>
      <c r="V45" s="33" t="e">
        <f>#REF!</f>
        <v>#REF!</v>
      </c>
      <c r="W45" s="34" t="e">
        <f>#REF!</f>
        <v>#REF!</v>
      </c>
      <c r="X45" s="33" t="e">
        <f>#REF!</f>
        <v>#REF!</v>
      </c>
      <c r="Y45" s="33">
        <f>'Skoler 09'!S45</f>
        <v>0</v>
      </c>
      <c r="Z45" s="100">
        <f>'Skoler 09'!T45</f>
        <v>0</v>
      </c>
      <c r="AA45" s="40" t="e">
        <v>#VALUE!</v>
      </c>
      <c r="AB45" s="40" t="e">
        <v>#VALUE!</v>
      </c>
      <c r="AC45" s="40" t="e">
        <v>#VALUE!</v>
      </c>
      <c r="AD45" s="40" t="e">
        <v>#VALUE!</v>
      </c>
      <c r="AE45" s="40" t="e">
        <v>#VALUE!</v>
      </c>
      <c r="AF45" s="40" t="e">
        <v>#VALUE!</v>
      </c>
      <c r="AG45" s="41" t="e">
        <v>#VALUE!</v>
      </c>
      <c r="AH45" s="42" t="e">
        <v>#VALUE!</v>
      </c>
      <c r="AI45" s="33"/>
    </row>
    <row r="46" spans="1:35" ht="13.5" thickBot="1">
      <c r="A46" s="56" t="s">
        <v>64</v>
      </c>
      <c r="B46" s="146" t="s">
        <v>64</v>
      </c>
      <c r="C46" s="147"/>
      <c r="D46" s="57" t="s">
        <v>64</v>
      </c>
      <c r="E46" s="58" t="s">
        <v>64</v>
      </c>
      <c r="F46" s="58" t="s">
        <v>64</v>
      </c>
      <c r="G46" s="59" t="s">
        <v>64</v>
      </c>
      <c r="H46" s="60"/>
      <c r="I46" s="61"/>
      <c r="J46" s="62"/>
      <c r="K46" s="61"/>
      <c r="L46" s="95"/>
      <c r="M46" s="64"/>
      <c r="N46" s="65">
        <v>0</v>
      </c>
      <c r="O46" s="66">
        <v>0</v>
      </c>
      <c r="P46" s="99"/>
      <c r="Q46" s="99"/>
      <c r="R46" s="67" t="s">
        <v>64</v>
      </c>
      <c r="S46" s="60">
        <v>0</v>
      </c>
      <c r="T46" s="32" t="s">
        <v>64</v>
      </c>
      <c r="U46" s="33" t="e">
        <f>#REF!</f>
        <v>#REF!</v>
      </c>
      <c r="V46" s="33" t="e">
        <f>#REF!</f>
        <v>#REF!</v>
      </c>
      <c r="W46" s="34" t="e">
        <f>#REF!</f>
        <v>#REF!</v>
      </c>
      <c r="X46" s="33" t="e">
        <f>#REF!</f>
        <v>#REF!</v>
      </c>
      <c r="Y46" s="33">
        <f>'Skoler 09'!S46</f>
        <v>0</v>
      </c>
      <c r="Z46" s="100">
        <f>'Skoler 09'!T46</f>
        <v>0</v>
      </c>
      <c r="AA46" s="40" t="e">
        <v>#VALUE!</v>
      </c>
      <c r="AB46" s="40" t="e">
        <v>#VALUE!</v>
      </c>
      <c r="AC46" s="40" t="e">
        <v>#VALUE!</v>
      </c>
      <c r="AD46" s="40" t="e">
        <v>#VALUE!</v>
      </c>
      <c r="AE46" s="40" t="e">
        <v>#VALUE!</v>
      </c>
      <c r="AF46" s="40" t="e">
        <v>#VALUE!</v>
      </c>
      <c r="AG46" s="41" t="e">
        <v>#VALUE!</v>
      </c>
      <c r="AH46" s="42" t="e">
        <v>#VALUE!</v>
      </c>
      <c r="AI46" s="33"/>
    </row>
    <row r="47" spans="1:35" ht="13.5" thickBot="1">
      <c r="A47" s="68"/>
      <c r="B47" s="69"/>
      <c r="C47" s="70"/>
      <c r="D47" s="70"/>
      <c r="E47" s="70"/>
      <c r="F47" s="70"/>
      <c r="G47" s="70"/>
      <c r="H47" s="71"/>
      <c r="I47" s="71"/>
      <c r="J47" s="71"/>
      <c r="K47" s="72"/>
      <c r="L47" s="96"/>
      <c r="M47" s="72"/>
      <c r="N47" s="73"/>
      <c r="O47" s="73"/>
      <c r="P47" s="73"/>
      <c r="Q47" s="73"/>
      <c r="R47" s="73"/>
      <c r="S47" s="71"/>
      <c r="T47" s="71"/>
      <c r="U47" s="71"/>
      <c r="V47" s="71"/>
      <c r="W47" s="74"/>
      <c r="X47" s="71"/>
      <c r="Y47" s="71"/>
      <c r="Z47" s="101"/>
      <c r="AI47" s="43"/>
    </row>
    <row r="48" spans="1:35" ht="13.5" thickBot="1">
      <c r="A48" s="76"/>
      <c r="B48" s="76" t="s">
        <v>72</v>
      </c>
      <c r="C48" s="77"/>
      <c r="D48" s="78"/>
      <c r="E48" s="78"/>
      <c r="F48" s="78"/>
      <c r="G48" s="78"/>
      <c r="H48" s="79">
        <v>4272711</v>
      </c>
      <c r="I48" s="82" t="e">
        <f>SUM(I7:I46)</f>
        <v>#REF!</v>
      </c>
      <c r="J48" s="82" t="e">
        <f>SUM(J7:J46)</f>
        <v>#REF!</v>
      </c>
      <c r="K48" s="82">
        <f>SUM(K7:K46)</f>
        <v>4383708.8646482695</v>
      </c>
      <c r="L48" s="97" t="e">
        <f>SUM(L7:L46)</f>
        <v>#REF!</v>
      </c>
      <c r="M48" s="84">
        <v>4.388291871051686</v>
      </c>
      <c r="N48" s="85">
        <v>33765.12</v>
      </c>
      <c r="O48" s="86" t="e">
        <f>SUM(O7:O46)</f>
        <v>#REF!</v>
      </c>
      <c r="P48" s="86" t="e">
        <f>SUM(P7:P46)</f>
        <v>#REF!</v>
      </c>
      <c r="Q48" s="86">
        <f>SUM(Q7:Q46)</f>
        <v>34258.146551246246</v>
      </c>
      <c r="R48" s="87">
        <v>-382.83829512539575</v>
      </c>
      <c r="S48" s="79">
        <f>SUM(S7:S46)</f>
        <v>18379486.993955757</v>
      </c>
      <c r="T48" s="79">
        <f aca="true" t="shared" si="1" ref="T48:Z48">SUM(T7:T46)</f>
        <v>0</v>
      </c>
      <c r="U48" s="79" t="e">
        <f t="shared" si="1"/>
        <v>#REF!</v>
      </c>
      <c r="V48" s="79" t="e">
        <f t="shared" si="1"/>
        <v>#REF!</v>
      </c>
      <c r="W48" s="79" t="e">
        <f t="shared" si="1"/>
        <v>#REF!</v>
      </c>
      <c r="X48" s="79" t="e">
        <f t="shared" si="1"/>
        <v>#REF!</v>
      </c>
      <c r="Y48" s="79">
        <f t="shared" si="1"/>
        <v>19044884.873078566</v>
      </c>
      <c r="Z48" s="79">
        <f t="shared" si="1"/>
        <v>17657645.11584583</v>
      </c>
      <c r="AA48" s="43"/>
      <c r="AB48" s="43"/>
      <c r="AC48" s="43"/>
      <c r="AD48" s="43"/>
      <c r="AE48" s="43"/>
      <c r="AF48" s="43"/>
      <c r="AG48" s="43"/>
      <c r="AH48" s="43"/>
      <c r="AI48" s="43"/>
    </row>
    <row r="49" ht="12.75">
      <c r="A49" s="89" t="s">
        <v>66</v>
      </c>
    </row>
  </sheetData>
  <mergeCells count="55">
    <mergeCell ref="B46:C46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AA4:AH4"/>
    <mergeCell ref="H5:J5"/>
    <mergeCell ref="K5:M5"/>
    <mergeCell ref="N5:R5"/>
    <mergeCell ref="S5:W5"/>
    <mergeCell ref="X5:Z5"/>
    <mergeCell ref="AA5:AB5"/>
    <mergeCell ref="AC5:AD5"/>
    <mergeCell ref="AE5:AF5"/>
    <mergeCell ref="AG5:AH5"/>
    <mergeCell ref="A4:C4"/>
    <mergeCell ref="H4:M4"/>
    <mergeCell ref="N4:R4"/>
    <mergeCell ref="S4:Z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AF9"/>
  <sheetViews>
    <sheetView workbookViewId="0" topLeftCell="A1">
      <selection activeCell="A28" sqref="A28"/>
    </sheetView>
  </sheetViews>
  <sheetFormatPr defaultColWidth="9.140625" defaultRowHeight="12.75"/>
  <cols>
    <col min="1" max="1" width="15.00390625" style="0" customWidth="1"/>
    <col min="17" max="17" width="10.140625" style="0" bestFit="1" customWidth="1"/>
    <col min="18" max="18" width="9.28125" style="0" bestFit="1" customWidth="1"/>
    <col min="19" max="20" width="10.140625" style="0" bestFit="1" customWidth="1"/>
    <col min="21" max="21" width="9.28125" style="0" bestFit="1" customWidth="1"/>
    <col min="25" max="25" width="10.28125" style="0" bestFit="1" customWidth="1"/>
    <col min="26" max="27" width="10.57421875" style="0" bestFit="1" customWidth="1"/>
    <col min="28" max="29" width="11.140625" style="0" bestFit="1" customWidth="1"/>
    <col min="30" max="30" width="11.7109375" style="0" bestFit="1" customWidth="1"/>
    <col min="31" max="31" width="14.00390625" style="0" bestFit="1" customWidth="1"/>
  </cols>
  <sheetData>
    <row r="1" ht="18.75" thickBot="1">
      <c r="A1" s="111">
        <v>2009</v>
      </c>
    </row>
    <row r="2" spans="1:32" ht="15" customHeight="1">
      <c r="A2" s="142" t="s">
        <v>67</v>
      </c>
      <c r="B2" s="118"/>
      <c r="C2" s="119"/>
      <c r="D2" s="10"/>
      <c r="E2" s="11"/>
      <c r="F2" s="11"/>
      <c r="G2" s="12"/>
      <c r="H2" s="142" t="s">
        <v>24</v>
      </c>
      <c r="I2" s="118"/>
      <c r="J2" s="118"/>
      <c r="K2" s="118"/>
      <c r="L2" s="118"/>
      <c r="M2" s="119"/>
      <c r="N2" s="142" t="s">
        <v>25</v>
      </c>
      <c r="O2" s="118"/>
      <c r="P2" s="119"/>
      <c r="Q2" s="142" t="s">
        <v>6</v>
      </c>
      <c r="R2" s="118"/>
      <c r="S2" s="118"/>
      <c r="T2" s="118"/>
      <c r="U2" s="118"/>
      <c r="V2" s="118"/>
      <c r="W2" s="118"/>
      <c r="X2" s="119"/>
      <c r="Y2" s="142" t="s">
        <v>0</v>
      </c>
      <c r="Z2" s="118"/>
      <c r="AA2" s="118"/>
      <c r="AB2" s="118"/>
      <c r="AC2" s="118"/>
      <c r="AD2" s="118"/>
      <c r="AE2" s="118"/>
      <c r="AF2" s="119"/>
    </row>
    <row r="3" spans="1:32" ht="15.75" customHeight="1">
      <c r="A3" s="13"/>
      <c r="B3" s="14"/>
      <c r="C3" s="15"/>
      <c r="D3" s="16"/>
      <c r="E3" s="17"/>
      <c r="F3" s="17"/>
      <c r="G3" s="15"/>
      <c r="H3" s="134" t="s">
        <v>1</v>
      </c>
      <c r="I3" s="135"/>
      <c r="J3" s="136"/>
      <c r="K3" s="138" t="s">
        <v>2</v>
      </c>
      <c r="L3" s="138"/>
      <c r="M3" s="139"/>
      <c r="N3" s="134" t="s">
        <v>3</v>
      </c>
      <c r="O3" s="135"/>
      <c r="P3" s="143"/>
      <c r="Q3" s="134" t="s">
        <v>1</v>
      </c>
      <c r="R3" s="135"/>
      <c r="S3" s="135"/>
      <c r="T3" s="135"/>
      <c r="U3" s="136"/>
      <c r="V3" s="137" t="s">
        <v>2</v>
      </c>
      <c r="W3" s="138"/>
      <c r="X3" s="139"/>
      <c r="Y3" s="148" t="s">
        <v>4</v>
      </c>
      <c r="Z3" s="149"/>
      <c r="AA3" s="149" t="s">
        <v>5</v>
      </c>
      <c r="AB3" s="149"/>
      <c r="AC3" s="149" t="s">
        <v>6</v>
      </c>
      <c r="AD3" s="149"/>
      <c r="AE3" s="149" t="s">
        <v>7</v>
      </c>
      <c r="AF3" s="149"/>
    </row>
    <row r="4" spans="1:32" s="27" customFormat="1" ht="51">
      <c r="A4" s="18" t="s">
        <v>69</v>
      </c>
      <c r="B4" s="140" t="s">
        <v>68</v>
      </c>
      <c r="C4" s="141"/>
      <c r="D4" s="18" t="s">
        <v>8</v>
      </c>
      <c r="E4" s="19" t="s">
        <v>9</v>
      </c>
      <c r="F4" s="19" t="s">
        <v>10</v>
      </c>
      <c r="G4" s="20" t="s">
        <v>11</v>
      </c>
      <c r="H4" s="18" t="s">
        <v>27</v>
      </c>
      <c r="I4" s="19" t="s">
        <v>26</v>
      </c>
      <c r="J4" s="22" t="s">
        <v>70</v>
      </c>
      <c r="K4" s="19" t="s">
        <v>12</v>
      </c>
      <c r="L4" s="19" t="s">
        <v>13</v>
      </c>
      <c r="M4" s="20" t="s">
        <v>14</v>
      </c>
      <c r="N4" s="18" t="s">
        <v>27</v>
      </c>
      <c r="O4" s="19" t="s">
        <v>26</v>
      </c>
      <c r="P4" s="20" t="s">
        <v>70</v>
      </c>
      <c r="Q4" s="23" t="s">
        <v>27</v>
      </c>
      <c r="R4" s="24" t="s">
        <v>15</v>
      </c>
      <c r="S4" s="25" t="s">
        <v>71</v>
      </c>
      <c r="T4" s="25" t="s">
        <v>26</v>
      </c>
      <c r="U4" s="22" t="s">
        <v>70</v>
      </c>
      <c r="V4" s="19" t="s">
        <v>12</v>
      </c>
      <c r="W4" s="19" t="s">
        <v>13</v>
      </c>
      <c r="X4" s="20" t="s">
        <v>14</v>
      </c>
      <c r="Y4" s="26" t="s">
        <v>16</v>
      </c>
      <c r="Z4" s="26" t="s">
        <v>17</v>
      </c>
      <c r="AA4" s="26" t="s">
        <v>18</v>
      </c>
      <c r="AB4" s="26" t="s">
        <v>19</v>
      </c>
      <c r="AC4" s="26" t="s">
        <v>20</v>
      </c>
      <c r="AD4" s="26" t="s">
        <v>21</v>
      </c>
      <c r="AE4" s="150" t="s">
        <v>22</v>
      </c>
      <c r="AF4" s="26" t="s">
        <v>23</v>
      </c>
    </row>
    <row r="5" spans="1:32" ht="12.75">
      <c r="A5" t="s">
        <v>176</v>
      </c>
      <c r="B5" t="str">
        <f>'Skoler 09'!B48</f>
        <v>Total</v>
      </c>
      <c r="C5">
        <f>'Skoler 09'!C48</f>
        <v>0</v>
      </c>
      <c r="D5">
        <f>'Skoler 09'!D48</f>
        <v>185317</v>
      </c>
      <c r="E5">
        <f>'Skoler 09'!E48</f>
        <v>185129</v>
      </c>
      <c r="F5">
        <f>'Skoler 09'!F48</f>
        <v>0</v>
      </c>
      <c r="G5">
        <f>'Skoler 09'!G48</f>
        <v>0</v>
      </c>
      <c r="H5" s="109">
        <f>'Skoler 09'!H48</f>
        <v>4022159</v>
      </c>
      <c r="I5" s="109">
        <f>'Skoler 09'!I48</f>
        <v>4131110.9569812724</v>
      </c>
      <c r="J5" s="109">
        <f>'Skoler 09'!J48</f>
        <v>-108951.95698127232</v>
      </c>
      <c r="K5">
        <f>'Skoler 09'!K48</f>
        <v>2100.1874190089306</v>
      </c>
      <c r="L5">
        <f>'Skoler 09'!L48</f>
        <v>0.41311109569812743</v>
      </c>
      <c r="M5">
        <f>'Skoler 09'!M48</f>
        <v>4.131110956981273</v>
      </c>
      <c r="N5" s="109">
        <f>'Skoler 09'!N48</f>
        <v>34750</v>
      </c>
      <c r="O5" s="109">
        <f>'Skoler 09'!O48</f>
        <v>34258.14655124625</v>
      </c>
      <c r="P5" s="109">
        <f>'Skoler 09'!P48</f>
        <v>491.85344875375455</v>
      </c>
      <c r="Q5" s="109">
        <f>'Skoler 09'!Q48</f>
        <v>18118829.607274376</v>
      </c>
      <c r="R5" s="109">
        <f>'Skoler 09'!R48</f>
        <v>0</v>
      </c>
      <c r="S5" s="109">
        <f>'Skoler 09'!S48</f>
        <v>19044884.873078566</v>
      </c>
      <c r="T5" s="109">
        <f>'Skoler 09'!T48</f>
        <v>17657645.11584583</v>
      </c>
      <c r="U5" s="109">
        <f>'Skoler 09'!U48</f>
        <v>461184.4914285485</v>
      </c>
      <c r="V5">
        <f>'Skoler 09'!V48</f>
        <v>1806.0251856776322</v>
      </c>
      <c r="W5">
        <f>'Skoler 09'!W48</f>
        <v>1.4965902293150533</v>
      </c>
      <c r="X5">
        <f>'Skoler 09'!X48</f>
        <v>5.88349311905462</v>
      </c>
      <c r="Y5">
        <f>'Skoler 09'!Y48</f>
        <v>22.292131628405773</v>
      </c>
      <c r="Z5">
        <f>'Skoler 09'!Z48</f>
        <v>0</v>
      </c>
      <c r="AA5">
        <f>'Skoler 09'!AA48</f>
        <v>0.1848624063159141</v>
      </c>
      <c r="AB5">
        <f>'Skoler 09'!AB48</f>
        <v>0</v>
      </c>
      <c r="AC5">
        <f>'Skoler 09'!AC48</f>
        <v>95.3802219849177</v>
      </c>
      <c r="AD5">
        <f>'Skoler 09'!AD48</f>
        <v>0</v>
      </c>
      <c r="AE5" s="151">
        <f>V5+K5</f>
        <v>3906.212604686563</v>
      </c>
      <c r="AF5" s="43">
        <f>AE5/D5</f>
        <v>0.021078544357433816</v>
      </c>
    </row>
    <row r="6" spans="1:32" ht="12.75">
      <c r="A6" t="s">
        <v>177</v>
      </c>
      <c r="B6" t="str">
        <f>'adm 09'!B48</f>
        <v>Total</v>
      </c>
      <c r="C6">
        <f>'adm 09'!C48</f>
        <v>0</v>
      </c>
      <c r="D6">
        <f>'adm 09'!D48</f>
        <v>21105</v>
      </c>
      <c r="E6">
        <f>'adm 09'!E48</f>
        <v>21105</v>
      </c>
      <c r="F6">
        <f>'adm 09'!F48</f>
        <v>0</v>
      </c>
      <c r="G6">
        <f>'adm 09'!G48</f>
        <v>390</v>
      </c>
      <c r="H6">
        <f>'adm 09'!H48</f>
        <v>1236500</v>
      </c>
      <c r="I6">
        <f>'adm 09'!I48</f>
        <v>1253109.5202056284</v>
      </c>
      <c r="J6">
        <f>'adm 09'!J48</f>
        <v>-16609.520205628356</v>
      </c>
      <c r="K6">
        <f>'adm 09'!K48</f>
        <v>657.8824981079549</v>
      </c>
      <c r="L6">
        <f>'adm 09'!L48</f>
        <v>0.12531095202056283</v>
      </c>
      <c r="M6">
        <f>'adm 09'!M48</f>
        <v>1.2531095202056286</v>
      </c>
      <c r="N6">
        <f>'adm 09'!N48</f>
        <v>4046</v>
      </c>
      <c r="O6">
        <f>'adm 09'!O48</f>
        <v>4414.9006872754035</v>
      </c>
      <c r="P6">
        <f>'adm 09'!P48</f>
        <v>-368.9006872754038</v>
      </c>
      <c r="Q6">
        <f>'adm 09'!Q48</f>
        <v>1811000</v>
      </c>
      <c r="R6">
        <f>'adm 09'!R48</f>
        <v>0</v>
      </c>
      <c r="S6">
        <f>'adm 09'!S48</f>
        <v>1652686.6462343805</v>
      </c>
      <c r="T6">
        <f>'adm 09'!T48</f>
        <v>1523302.4270707616</v>
      </c>
      <c r="U6">
        <f>'adm 09'!U48</f>
        <v>287697.5729292382</v>
      </c>
      <c r="V6">
        <f>'adm 09'!V48</f>
        <v>144.08917657662332</v>
      </c>
      <c r="W6">
        <f>'adm 09'!W48</f>
        <v>0.13709721843636857</v>
      </c>
      <c r="X6">
        <f>'adm 09'!X48</f>
        <v>0.5209694300582005</v>
      </c>
      <c r="Y6">
        <f>'adm 09'!Y48</f>
        <v>59.37500688015297</v>
      </c>
      <c r="Z6">
        <f>'adm 09'!Z48</f>
        <v>0</v>
      </c>
      <c r="AA6">
        <f>'adm 09'!AA48</f>
        <v>0.20918742891615275</v>
      </c>
      <c r="AB6">
        <f>'adm 09'!AB48</f>
        <v>0</v>
      </c>
      <c r="AC6">
        <f>'adm 09'!AC48</f>
        <v>72.17732419193374</v>
      </c>
      <c r="AD6">
        <f>'adm 09'!AD48</f>
        <v>0</v>
      </c>
      <c r="AE6" s="151">
        <f>V6+K6</f>
        <v>801.9716746845783</v>
      </c>
      <c r="AF6" s="43">
        <f>AE6/D6</f>
        <v>0.03799913170739532</v>
      </c>
    </row>
    <row r="7" spans="1:32" ht="12.75">
      <c r="A7" t="s">
        <v>178</v>
      </c>
      <c r="B7" t="str">
        <f>'dagins 09'!B75</f>
        <v>Total</v>
      </c>
      <c r="C7">
        <f>'dagins 09'!C75</f>
        <v>0</v>
      </c>
      <c r="D7">
        <f>'dagins 09'!D75</f>
        <v>47587</v>
      </c>
      <c r="E7">
        <f>'dagins 09'!E75</f>
        <v>45307</v>
      </c>
      <c r="F7">
        <f>'dagins 09'!F75</f>
        <v>0</v>
      </c>
      <c r="G7">
        <f>'dagins 09'!G75</f>
        <v>2510</v>
      </c>
      <c r="H7">
        <f>'dagins 09'!H75</f>
        <v>1621963.08</v>
      </c>
      <c r="I7">
        <f>'dagins 09'!I75</f>
        <v>1688831.6493995308</v>
      </c>
      <c r="J7">
        <f>'dagins 09'!J75</f>
        <v>-66868.56939953129</v>
      </c>
      <c r="K7">
        <f>'dagins 09'!K75</f>
        <v>854.9274610338493</v>
      </c>
      <c r="L7">
        <f>'dagins 09'!L75</f>
        <v>0.1688831649399532</v>
      </c>
      <c r="M7">
        <f>'dagins 09'!M75</f>
        <v>1.6888316493995312</v>
      </c>
      <c r="N7">
        <f>'dagins 09'!N75</f>
        <v>23751.120000000003</v>
      </c>
      <c r="O7">
        <f>'dagins 09'!O75</f>
        <v>27271.64398082036</v>
      </c>
      <c r="P7">
        <f>'dagins 09'!P75</f>
        <v>-3520.523980820367</v>
      </c>
      <c r="Q7">
        <f>'dagins 09'!Q75</f>
        <v>4742457.489252441</v>
      </c>
      <c r="R7">
        <f>'dagins 09'!R75</f>
        <v>2107938</v>
      </c>
      <c r="S7">
        <f>'dagins 09'!S75</f>
        <v>5542513.437120683</v>
      </c>
      <c r="T7">
        <f>'dagins 09'!T75</f>
        <v>4873365.545108132</v>
      </c>
      <c r="U7">
        <f>'dagins 09'!U75</f>
        <v>-130908.05585569055</v>
      </c>
      <c r="V7">
        <f>'dagins 09'!V75</f>
        <v>476.6005342499047</v>
      </c>
      <c r="W7">
        <f>'dagins 09'!W75</f>
        <v>0.4100304555371092</v>
      </c>
      <c r="X7">
        <f>'dagins 09'!X75</f>
        <v>1.5754035520830592</v>
      </c>
      <c r="Y7">
        <f>'dagins 09'!Y75</f>
        <v>35.48934896924645</v>
      </c>
      <c r="Z7">
        <f>'dagins 09'!Z75</f>
        <v>0</v>
      </c>
      <c r="AA7">
        <f>'dagins 09'!AA75</f>
        <v>0.5730902133107858</v>
      </c>
      <c r="AB7">
        <f>'dagins 09'!AB75</f>
        <v>0</v>
      </c>
      <c r="AC7">
        <f>'dagins 09'!AC75</f>
        <v>107.56319211398089</v>
      </c>
      <c r="AD7">
        <f>'dagins 09'!AD75</f>
        <v>0</v>
      </c>
      <c r="AE7" s="152">
        <f>'dagins 09'!AE75</f>
        <v>746.3699341531944</v>
      </c>
      <c r="AF7">
        <f>'dagins 09'!AF75</f>
        <v>0.01568432416738173</v>
      </c>
    </row>
    <row r="8" spans="1:32" ht="12.75">
      <c r="A8" t="s">
        <v>179</v>
      </c>
      <c r="B8" t="str">
        <f>'Andre 09'!B48</f>
        <v>Total</v>
      </c>
      <c r="D8">
        <f>'Andre 09'!D48</f>
        <v>23869</v>
      </c>
      <c r="E8">
        <f>'Andre 09'!E48</f>
        <v>22586</v>
      </c>
      <c r="F8">
        <f>'Andre 09'!F48</f>
        <v>134</v>
      </c>
      <c r="G8">
        <f>'Andre 09'!G48</f>
        <v>200</v>
      </c>
      <c r="H8">
        <f>'Andre 09'!H48</f>
        <v>1574530</v>
      </c>
      <c r="I8">
        <f>'Andre 09'!I48</f>
        <v>1512528.9244187751</v>
      </c>
      <c r="J8">
        <f>'Andre 09'!J48</f>
        <v>62001.07558122491</v>
      </c>
      <c r="K8">
        <f>'Andre 09'!K48</f>
        <v>794.0776853198569</v>
      </c>
      <c r="L8">
        <f>'Andre 09'!L48</f>
        <v>0.15125289244187756</v>
      </c>
      <c r="M8">
        <f>'Andre 09'!M48</f>
        <v>1.5125289244187752</v>
      </c>
      <c r="N8">
        <f>'Andre 09'!N48</f>
        <v>21576</v>
      </c>
      <c r="O8">
        <f>'Andre 09'!O48</f>
        <v>25898.28432827879</v>
      </c>
      <c r="P8">
        <f>'Andre 09'!P48</f>
        <v>-4322.284328278788</v>
      </c>
      <c r="Q8">
        <f>'Andre 09'!Q48</f>
        <v>4464905</v>
      </c>
      <c r="R8">
        <f>'Andre 09'!R48</f>
        <v>0</v>
      </c>
      <c r="S8">
        <f>'Andre 09'!S48</f>
        <v>4552400.968612176</v>
      </c>
      <c r="T8">
        <f>'Andre 09'!T48</f>
        <v>4369612.4487460265</v>
      </c>
      <c r="U8">
        <f>'Andre 09'!U48</f>
        <v>95292.55125397429</v>
      </c>
      <c r="V8">
        <f>'Andre 09'!V48</f>
        <v>413.32164152688654</v>
      </c>
      <c r="W8">
        <f>'Andre 09'!W48</f>
        <v>0.3932651203871424</v>
      </c>
      <c r="X8">
        <f>'Andre 09'!X48</f>
        <v>1.494407457471141</v>
      </c>
      <c r="Y8">
        <f>'Andre 09'!Y48</f>
        <v>63.36792175703947</v>
      </c>
      <c r="Z8">
        <f>'Andre 09'!Z48</f>
        <v>0</v>
      </c>
      <c r="AA8">
        <f>'Andre 09'!AA48</f>
        <v>1.0850175679030873</v>
      </c>
      <c r="AB8">
        <f>'Andre 09'!AB48</f>
        <v>0</v>
      </c>
      <c r="AC8">
        <f>'Andre 09'!AC48</f>
        <v>193.4655294760483</v>
      </c>
      <c r="AD8">
        <f>'Andre 09'!AD48</f>
        <v>0</v>
      </c>
      <c r="AE8" s="151">
        <f>V8+K8</f>
        <v>1207.3993268467434</v>
      </c>
      <c r="AF8" s="43">
        <f>AE8/D8</f>
        <v>0.05058441186672016</v>
      </c>
    </row>
    <row r="9" spans="1:32" s="110" customFormat="1" ht="12.75">
      <c r="A9" s="110" t="s">
        <v>180</v>
      </c>
      <c r="B9" s="110" t="str">
        <f>B8</f>
        <v>Total</v>
      </c>
      <c r="D9" s="110">
        <f aca="true" t="shared" si="0" ref="D9:X9">D5+D6+D7+D8</f>
        <v>277878</v>
      </c>
      <c r="E9" s="110">
        <f t="shared" si="0"/>
        <v>274127</v>
      </c>
      <c r="F9" s="110">
        <f t="shared" si="0"/>
        <v>134</v>
      </c>
      <c r="G9" s="110">
        <f t="shared" si="0"/>
        <v>3100</v>
      </c>
      <c r="H9" s="110">
        <f t="shared" si="0"/>
        <v>8455152.08</v>
      </c>
      <c r="I9" s="110">
        <f t="shared" si="0"/>
        <v>8585581.051005207</v>
      </c>
      <c r="J9" s="110">
        <f t="shared" si="0"/>
        <v>-130428.97100520706</v>
      </c>
      <c r="K9" s="110">
        <f t="shared" si="0"/>
        <v>4407.075063470592</v>
      </c>
      <c r="L9" s="110">
        <f t="shared" si="0"/>
        <v>0.858558105100521</v>
      </c>
      <c r="M9" s="110">
        <f t="shared" si="0"/>
        <v>8.585581051005208</v>
      </c>
      <c r="N9" s="110">
        <f t="shared" si="0"/>
        <v>84123.12</v>
      </c>
      <c r="O9" s="110">
        <f t="shared" si="0"/>
        <v>91842.97554762081</v>
      </c>
      <c r="P9" s="110">
        <f t="shared" si="0"/>
        <v>-7719.855547620804</v>
      </c>
      <c r="Q9" s="110">
        <f t="shared" si="0"/>
        <v>29137192.096526816</v>
      </c>
      <c r="R9" s="110">
        <f t="shared" si="0"/>
        <v>2107938</v>
      </c>
      <c r="S9" s="110">
        <f t="shared" si="0"/>
        <v>30792485.925045807</v>
      </c>
      <c r="T9" s="110">
        <f t="shared" si="0"/>
        <v>28423925.53677075</v>
      </c>
      <c r="U9" s="110">
        <f t="shared" si="0"/>
        <v>713266.5597560705</v>
      </c>
      <c r="V9" s="110">
        <f t="shared" si="0"/>
        <v>2840.036538031047</v>
      </c>
      <c r="W9" s="110">
        <f t="shared" si="0"/>
        <v>2.4369830236756735</v>
      </c>
      <c r="X9" s="110">
        <f t="shared" si="0"/>
        <v>9.47427355866702</v>
      </c>
      <c r="Y9" s="112">
        <f>I9/D9</f>
        <v>30.896944166163593</v>
      </c>
      <c r="Z9" s="112"/>
      <c r="AA9" s="112">
        <f>O9/D9</f>
        <v>0.33051546199274795</v>
      </c>
      <c r="AB9" s="112"/>
      <c r="AC9" s="112">
        <f>T9/E9</f>
        <v>103.68889433281198</v>
      </c>
      <c r="AD9" s="112"/>
      <c r="AE9" s="151">
        <f>V9+K9</f>
        <v>7247.111601501639</v>
      </c>
      <c r="AF9" s="112">
        <f>AE9/D9</f>
        <v>0.02608019203212071</v>
      </c>
    </row>
  </sheetData>
  <mergeCells count="15">
    <mergeCell ref="AE3:AF3"/>
    <mergeCell ref="A2:C2"/>
    <mergeCell ref="H2:M2"/>
    <mergeCell ref="N2:P2"/>
    <mergeCell ref="Q2:X2"/>
    <mergeCell ref="B4:C4"/>
    <mergeCell ref="Y2:AF2"/>
    <mergeCell ref="H3:J3"/>
    <mergeCell ref="K3:M3"/>
    <mergeCell ref="N3:P3"/>
    <mergeCell ref="Q3:U3"/>
    <mergeCell ref="V3:X3"/>
    <mergeCell ref="Y3:Z3"/>
    <mergeCell ref="AA3:AB3"/>
    <mergeCell ref="AC3:AD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E17"/>
  <sheetViews>
    <sheetView workbookViewId="0" topLeftCell="A1">
      <selection activeCell="A27" sqref="A27"/>
    </sheetView>
  </sheetViews>
  <sheetFormatPr defaultColWidth="9.140625" defaultRowHeight="12.75"/>
  <sheetData>
    <row r="1" ht="15.75">
      <c r="A1" s="105" t="s">
        <v>220</v>
      </c>
    </row>
    <row r="2" ht="12.75">
      <c r="A2" s="110"/>
    </row>
    <row r="3" spans="1:5" ht="12.75">
      <c r="A3" t="s">
        <v>181</v>
      </c>
      <c r="B3" t="s">
        <v>12</v>
      </c>
      <c r="C3" t="s">
        <v>182</v>
      </c>
      <c r="D3" t="s">
        <v>183</v>
      </c>
      <c r="E3" t="s">
        <v>184</v>
      </c>
    </row>
    <row r="4" spans="1:5" ht="12.75">
      <c r="A4" t="s">
        <v>185</v>
      </c>
      <c r="B4" t="s">
        <v>186</v>
      </c>
      <c r="C4" t="s">
        <v>187</v>
      </c>
      <c r="D4" t="s">
        <v>188</v>
      </c>
      <c r="E4" t="s">
        <v>184</v>
      </c>
    </row>
    <row r="5" spans="1:5" ht="12.75">
      <c r="A5" t="s">
        <v>189</v>
      </c>
      <c r="B5" t="s">
        <v>190</v>
      </c>
      <c r="C5" t="s">
        <v>191</v>
      </c>
      <c r="D5" t="s">
        <v>192</v>
      </c>
      <c r="E5" t="s">
        <v>184</v>
      </c>
    </row>
    <row r="7" spans="1:5" ht="12.75">
      <c r="A7" t="s">
        <v>193</v>
      </c>
      <c r="B7" t="s">
        <v>194</v>
      </c>
      <c r="C7" t="s">
        <v>195</v>
      </c>
      <c r="D7" t="s">
        <v>196</v>
      </c>
      <c r="E7" t="s">
        <v>197</v>
      </c>
    </row>
    <row r="8" spans="1:5" ht="12.75">
      <c r="A8" t="s">
        <v>193</v>
      </c>
      <c r="B8" t="s">
        <v>198</v>
      </c>
      <c r="C8" t="s">
        <v>199</v>
      </c>
      <c r="D8" t="s">
        <v>192</v>
      </c>
      <c r="E8" t="s">
        <v>197</v>
      </c>
    </row>
    <row r="9" spans="1:5" ht="12.75">
      <c r="A9" t="s">
        <v>200</v>
      </c>
      <c r="B9" t="s">
        <v>201</v>
      </c>
      <c r="C9" t="s">
        <v>202</v>
      </c>
      <c r="D9" t="s">
        <v>192</v>
      </c>
      <c r="E9" t="s">
        <v>197</v>
      </c>
    </row>
    <row r="11" spans="1:5" ht="12.75">
      <c r="A11" t="s">
        <v>203</v>
      </c>
      <c r="B11" t="s">
        <v>204</v>
      </c>
      <c r="C11" t="s">
        <v>205</v>
      </c>
      <c r="D11" t="s">
        <v>206</v>
      </c>
      <c r="E11" t="s">
        <v>207</v>
      </c>
    </row>
    <row r="12" spans="1:5" ht="12.75">
      <c r="A12" t="s">
        <v>208</v>
      </c>
      <c r="B12" t="s">
        <v>209</v>
      </c>
      <c r="C12" t="s">
        <v>210</v>
      </c>
      <c r="D12" t="s">
        <v>206</v>
      </c>
      <c r="E12" t="s">
        <v>207</v>
      </c>
    </row>
    <row r="13" spans="1:5" ht="12.75">
      <c r="A13" t="s">
        <v>208</v>
      </c>
      <c r="B13" t="s">
        <v>211</v>
      </c>
      <c r="C13" t="s">
        <v>212</v>
      </c>
      <c r="D13" t="s">
        <v>206</v>
      </c>
      <c r="E13" t="s">
        <v>207</v>
      </c>
    </row>
    <row r="15" spans="1:5" ht="12.75">
      <c r="A15" t="s">
        <v>213</v>
      </c>
      <c r="B15" t="s">
        <v>214</v>
      </c>
      <c r="C15" t="s">
        <v>215</v>
      </c>
      <c r="D15" t="s">
        <v>196</v>
      </c>
      <c r="E15" t="s">
        <v>216</v>
      </c>
    </row>
    <row r="16" spans="1:5" ht="12.75">
      <c r="A16" t="s">
        <v>213</v>
      </c>
      <c r="B16" t="s">
        <v>217</v>
      </c>
      <c r="C16" t="s">
        <v>218</v>
      </c>
      <c r="D16" t="s">
        <v>192</v>
      </c>
      <c r="E16" t="s">
        <v>216</v>
      </c>
    </row>
    <row r="17" spans="1:5" ht="12.75">
      <c r="A17" t="s">
        <v>213</v>
      </c>
      <c r="B17" t="s">
        <v>190</v>
      </c>
      <c r="C17" t="s">
        <v>219</v>
      </c>
      <c r="D17" t="s">
        <v>192</v>
      </c>
      <c r="E17" t="s">
        <v>216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G25"/>
  <sheetViews>
    <sheetView workbookViewId="0" topLeftCell="A1">
      <selection activeCell="A25" sqref="A25"/>
    </sheetView>
  </sheetViews>
  <sheetFormatPr defaultColWidth="9.140625" defaultRowHeight="12.75"/>
  <cols>
    <col min="1" max="1" width="12.00390625" style="0" customWidth="1"/>
    <col min="3" max="3" width="17.00390625" style="0" customWidth="1"/>
    <col min="4" max="5" width="14.28125" style="0" customWidth="1"/>
    <col min="6" max="6" width="12.421875" style="0" customWidth="1"/>
    <col min="7" max="7" width="10.00390625" style="0" customWidth="1"/>
  </cols>
  <sheetData>
    <row r="1" ht="15.75">
      <c r="A1" s="105" t="s">
        <v>234</v>
      </c>
    </row>
    <row r="3" spans="1:5" ht="12.75">
      <c r="A3" s="106" t="s">
        <v>221</v>
      </c>
      <c r="B3" s="106"/>
      <c r="C3" s="106"/>
      <c r="D3" s="107" t="s">
        <v>222</v>
      </c>
      <c r="E3" s="110"/>
    </row>
    <row r="4" spans="1:7" ht="25.5">
      <c r="A4" s="113" t="s">
        <v>223</v>
      </c>
      <c r="B4" s="113" t="s">
        <v>224</v>
      </c>
      <c r="C4" s="113" t="s">
        <v>225</v>
      </c>
      <c r="D4" s="113" t="s">
        <v>226</v>
      </c>
      <c r="E4" s="113" t="s">
        <v>235</v>
      </c>
      <c r="F4" s="113" t="s">
        <v>237</v>
      </c>
      <c r="G4" s="113" t="s">
        <v>238</v>
      </c>
    </row>
    <row r="5" spans="1:7" ht="12.75">
      <c r="A5">
        <v>2853</v>
      </c>
      <c r="B5" t="s">
        <v>227</v>
      </c>
      <c r="C5" t="s">
        <v>228</v>
      </c>
      <c r="D5">
        <v>3</v>
      </c>
      <c r="E5" s="109">
        <v>24933</v>
      </c>
      <c r="F5">
        <v>2400</v>
      </c>
      <c r="G5" s="114">
        <f>(E5*F5)/1000000</f>
        <v>59.8392</v>
      </c>
    </row>
    <row r="6" spans="1:7" ht="12.75">
      <c r="A6">
        <v>2854</v>
      </c>
      <c r="B6" t="s">
        <v>227</v>
      </c>
      <c r="C6" t="s">
        <v>228</v>
      </c>
      <c r="D6">
        <v>3</v>
      </c>
      <c r="E6" s="109">
        <v>20374</v>
      </c>
      <c r="F6">
        <v>2400</v>
      </c>
      <c r="G6" s="114">
        <f aca="true" t="shared" si="0" ref="G6:G22">(E6*F6)/1000000</f>
        <v>48.8976</v>
      </c>
    </row>
    <row r="7" spans="1:7" ht="12.75">
      <c r="A7">
        <v>2855</v>
      </c>
      <c r="B7" t="s">
        <v>227</v>
      </c>
      <c r="C7" t="s">
        <v>229</v>
      </c>
      <c r="D7">
        <v>3</v>
      </c>
      <c r="E7" s="109">
        <v>40083</v>
      </c>
      <c r="F7">
        <v>2400</v>
      </c>
      <c r="G7" s="114">
        <f t="shared" si="0"/>
        <v>96.1992</v>
      </c>
    </row>
    <row r="8" spans="1:7" ht="12.75">
      <c r="A8">
        <v>2856</v>
      </c>
      <c r="B8" t="s">
        <v>227</v>
      </c>
      <c r="C8" t="s">
        <v>229</v>
      </c>
      <c r="D8">
        <v>3</v>
      </c>
      <c r="E8" s="109">
        <v>38541</v>
      </c>
      <c r="F8">
        <v>2400</v>
      </c>
      <c r="G8" s="114">
        <f t="shared" si="0"/>
        <v>92.4984</v>
      </c>
    </row>
    <row r="9" spans="1:7" ht="12.75">
      <c r="A9">
        <v>2857</v>
      </c>
      <c r="B9" t="s">
        <v>227</v>
      </c>
      <c r="C9" t="s">
        <v>229</v>
      </c>
      <c r="D9">
        <v>3</v>
      </c>
      <c r="E9" s="109">
        <v>36821</v>
      </c>
      <c r="F9">
        <v>2400</v>
      </c>
      <c r="G9" s="114">
        <f t="shared" si="0"/>
        <v>88.3704</v>
      </c>
    </row>
    <row r="10" spans="1:7" ht="12.75">
      <c r="A10">
        <v>2858</v>
      </c>
      <c r="B10" t="s">
        <v>227</v>
      </c>
      <c r="C10" t="s">
        <v>229</v>
      </c>
      <c r="D10">
        <v>3</v>
      </c>
      <c r="E10" s="109">
        <v>37423</v>
      </c>
      <c r="F10">
        <v>2400</v>
      </c>
      <c r="G10" s="114">
        <f t="shared" si="0"/>
        <v>89.8152</v>
      </c>
    </row>
    <row r="11" spans="1:7" ht="12.75">
      <c r="A11">
        <v>2859</v>
      </c>
      <c r="B11" t="s">
        <v>227</v>
      </c>
      <c r="C11" t="s">
        <v>229</v>
      </c>
      <c r="D11">
        <v>3</v>
      </c>
      <c r="E11" s="109">
        <v>37667</v>
      </c>
      <c r="F11">
        <v>2400</v>
      </c>
      <c r="G11" s="114">
        <f t="shared" si="0"/>
        <v>90.4008</v>
      </c>
    </row>
    <row r="12" spans="1:7" ht="12.75">
      <c r="A12">
        <v>2860</v>
      </c>
      <c r="B12" t="s">
        <v>227</v>
      </c>
      <c r="C12" t="s">
        <v>229</v>
      </c>
      <c r="D12">
        <v>3</v>
      </c>
      <c r="E12" s="109">
        <v>35297</v>
      </c>
      <c r="F12">
        <v>2400</v>
      </c>
      <c r="G12" s="114">
        <f t="shared" si="0"/>
        <v>84.7128</v>
      </c>
    </row>
    <row r="13" spans="1:7" ht="12.75">
      <c r="A13">
        <v>2861</v>
      </c>
      <c r="B13" t="s">
        <v>227</v>
      </c>
      <c r="C13" t="s">
        <v>229</v>
      </c>
      <c r="D13">
        <v>3</v>
      </c>
      <c r="E13" s="109">
        <v>32296</v>
      </c>
      <c r="F13">
        <v>2400</v>
      </c>
      <c r="G13" s="114">
        <f t="shared" si="0"/>
        <v>77.5104</v>
      </c>
    </row>
    <row r="14" spans="1:7" ht="12.75">
      <c r="A14">
        <v>2862</v>
      </c>
      <c r="B14" t="s">
        <v>227</v>
      </c>
      <c r="C14" t="s">
        <v>229</v>
      </c>
      <c r="D14">
        <v>3</v>
      </c>
      <c r="E14" s="109">
        <v>31527</v>
      </c>
      <c r="F14">
        <v>2400</v>
      </c>
      <c r="G14" s="114">
        <f t="shared" si="0"/>
        <v>75.6648</v>
      </c>
    </row>
    <row r="15" spans="1:7" ht="12.75">
      <c r="A15">
        <v>2863</v>
      </c>
      <c r="B15" t="s">
        <v>227</v>
      </c>
      <c r="C15" t="s">
        <v>229</v>
      </c>
      <c r="D15">
        <v>3</v>
      </c>
      <c r="E15" s="109">
        <v>40290</v>
      </c>
      <c r="F15">
        <v>2400</v>
      </c>
      <c r="G15" s="114">
        <f t="shared" si="0"/>
        <v>96.696</v>
      </c>
    </row>
    <row r="16" spans="1:7" ht="12.75">
      <c r="A16">
        <v>2864</v>
      </c>
      <c r="B16" t="s">
        <v>227</v>
      </c>
      <c r="C16" t="s">
        <v>230</v>
      </c>
      <c r="D16">
        <v>3</v>
      </c>
      <c r="E16" s="109">
        <v>28295</v>
      </c>
      <c r="F16">
        <v>2400</v>
      </c>
      <c r="G16" s="114">
        <f t="shared" si="0"/>
        <v>67.908</v>
      </c>
    </row>
    <row r="17" spans="1:7" ht="12.75">
      <c r="A17">
        <v>2865</v>
      </c>
      <c r="B17" t="s">
        <v>227</v>
      </c>
      <c r="C17" t="s">
        <v>230</v>
      </c>
      <c r="D17">
        <v>3</v>
      </c>
      <c r="E17" s="109">
        <v>27589</v>
      </c>
      <c r="F17">
        <v>2400</v>
      </c>
      <c r="G17" s="114">
        <f t="shared" si="0"/>
        <v>66.2136</v>
      </c>
    </row>
    <row r="18" spans="1:7" ht="12.75">
      <c r="A18">
        <v>4001</v>
      </c>
      <c r="B18" t="s">
        <v>231</v>
      </c>
      <c r="C18" t="s">
        <v>232</v>
      </c>
      <c r="D18">
        <v>1</v>
      </c>
      <c r="E18" s="109">
        <v>12219</v>
      </c>
      <c r="F18">
        <v>2400</v>
      </c>
      <c r="G18" s="114">
        <f t="shared" si="0"/>
        <v>29.3256</v>
      </c>
    </row>
    <row r="19" spans="1:7" ht="12.75">
      <c r="A19">
        <v>5763</v>
      </c>
      <c r="B19" t="s">
        <v>231</v>
      </c>
      <c r="C19" t="s">
        <v>233</v>
      </c>
      <c r="D19">
        <v>2</v>
      </c>
      <c r="E19" s="109">
        <v>22144</v>
      </c>
      <c r="F19">
        <v>2400</v>
      </c>
      <c r="G19" s="114">
        <f t="shared" si="0"/>
        <v>53.1456</v>
      </c>
    </row>
    <row r="20" spans="1:7" ht="12.75">
      <c r="A20">
        <v>7209</v>
      </c>
      <c r="B20" t="s">
        <v>231</v>
      </c>
      <c r="C20" t="s">
        <v>233</v>
      </c>
      <c r="D20">
        <v>1</v>
      </c>
      <c r="E20" s="109">
        <v>10790</v>
      </c>
      <c r="F20">
        <v>2400</v>
      </c>
      <c r="G20" s="114">
        <f t="shared" si="0"/>
        <v>25.896</v>
      </c>
    </row>
    <row r="21" spans="1:7" ht="12.75">
      <c r="A21">
        <v>7210</v>
      </c>
      <c r="B21" t="s">
        <v>231</v>
      </c>
      <c r="C21" t="s">
        <v>233</v>
      </c>
      <c r="D21">
        <v>1</v>
      </c>
      <c r="E21" s="109">
        <v>8560</v>
      </c>
      <c r="F21">
        <v>2400</v>
      </c>
      <c r="G21" s="114">
        <f t="shared" si="0"/>
        <v>20.544</v>
      </c>
    </row>
    <row r="22" spans="1:7" ht="12.75">
      <c r="A22">
        <v>7211</v>
      </c>
      <c r="B22" t="s">
        <v>231</v>
      </c>
      <c r="C22" t="s">
        <v>233</v>
      </c>
      <c r="D22">
        <v>1</v>
      </c>
      <c r="E22" s="116">
        <v>9509</v>
      </c>
      <c r="F22">
        <v>2400</v>
      </c>
      <c r="G22" s="117">
        <f t="shared" si="0"/>
        <v>22.8216</v>
      </c>
    </row>
    <row r="23" spans="1:7" ht="12.75">
      <c r="A23" t="s">
        <v>180</v>
      </c>
      <c r="E23" s="108">
        <f>SUM(E5:E22)</f>
        <v>494358</v>
      </c>
      <c r="G23" s="115">
        <f>SUM(G5:G22)</f>
        <v>1186.4592</v>
      </c>
    </row>
    <row r="25" ht="12.75">
      <c r="A25" t="s">
        <v>236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D8"/>
  <sheetViews>
    <sheetView workbookViewId="0" topLeftCell="A1">
      <selection activeCell="A11" sqref="A11"/>
    </sheetView>
  </sheetViews>
  <sheetFormatPr defaultColWidth="9.140625" defaultRowHeight="12.75"/>
  <cols>
    <col min="1" max="1" width="36.7109375" style="0" customWidth="1"/>
    <col min="2" max="4" width="14.7109375" style="0" customWidth="1"/>
  </cols>
  <sheetData>
    <row r="1" ht="15.75">
      <c r="A1" s="105" t="s">
        <v>239</v>
      </c>
    </row>
    <row r="2" spans="2:4" ht="25.5">
      <c r="B2" s="113" t="s">
        <v>241</v>
      </c>
      <c r="C2" s="113" t="s">
        <v>242</v>
      </c>
      <c r="D2" s="113" t="s">
        <v>243</v>
      </c>
    </row>
    <row r="3" spans="1:4" ht="12.75">
      <c r="A3" t="s">
        <v>240</v>
      </c>
      <c r="B3" s="109">
        <v>1605332</v>
      </c>
      <c r="C3" s="109">
        <v>188531.49570353288</v>
      </c>
      <c r="D3" s="98">
        <v>563.4962570000001</v>
      </c>
    </row>
    <row r="4" spans="1:4" ht="12.75">
      <c r="A4" t="s">
        <v>244</v>
      </c>
      <c r="C4" s="109">
        <v>160434.97478386166</v>
      </c>
      <c r="D4" s="121">
        <v>654.6332853025937</v>
      </c>
    </row>
    <row r="5" spans="1:4" s="110" customFormat="1" ht="12.75">
      <c r="A5" s="110" t="s">
        <v>180</v>
      </c>
      <c r="D5" s="120">
        <f>SUM(D3:D4)</f>
        <v>1218.1295423025938</v>
      </c>
    </row>
    <row r="8" ht="12.75">
      <c r="A8" t="s">
        <v>245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Herning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ejdar</dc:creator>
  <cp:keywords/>
  <dc:description/>
  <cp:lastModifiedBy>admsb</cp:lastModifiedBy>
  <cp:lastPrinted>2010-05-21T08:13:04Z</cp:lastPrinted>
  <dcterms:created xsi:type="dcterms:W3CDTF">2010-05-11T05:05:10Z</dcterms:created>
  <dcterms:modified xsi:type="dcterms:W3CDTF">2010-09-21T07:07:43Z</dcterms:modified>
  <cp:category/>
  <cp:version/>
  <cp:contentType/>
  <cp:contentStatus/>
</cp:coreProperties>
</file>