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660" firstSheet="6" activeTab="10"/>
  </bookViews>
  <sheets>
    <sheet name="Skoler 09" sheetId="1" r:id="rId1"/>
    <sheet name="Skoler 10" sheetId="2" r:id="rId2"/>
    <sheet name="adm 09" sheetId="3" r:id="rId3"/>
    <sheet name="adm 10" sheetId="4" r:id="rId4"/>
    <sheet name="dagins 09" sheetId="5" r:id="rId5"/>
    <sheet name="dagins 10" sheetId="6" r:id="rId6"/>
    <sheet name="Andre 09" sheetId="7" r:id="rId7"/>
    <sheet name="Andre 10" sheetId="8" r:id="rId8"/>
    <sheet name="Haller 09" sheetId="9" r:id="rId9"/>
    <sheet name="Haller 10" sheetId="10" r:id="rId10"/>
    <sheet name="I alt bygninger" sheetId="11" r:id="rId11"/>
    <sheet name="Kollektiv trafik" sheetId="12" r:id="rId12"/>
    <sheet name="kørsel" sheetId="13" r:id="rId13"/>
    <sheet name="Kørsel skraldebiler" sheetId="14" r:id="rId14"/>
    <sheet name="Transport i alt" sheetId="15" r:id="rId15"/>
    <sheet name="Vejbelysning" sheetId="16" r:id="rId16"/>
  </sheets>
  <externalReferences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<sst xmlns="http://schemas.openxmlformats.org/spreadsheetml/2006/main" count="3559" uniqueCount="267">
  <si>
    <t>Årsrapport</t>
  </si>
  <si>
    <t>Skoler - 2009</t>
  </si>
  <si>
    <t>ADVARSEL! Der er en eller flere foldere der ikke er vist</t>
  </si>
  <si>
    <t>Folder</t>
  </si>
  <si>
    <t>El</t>
  </si>
  <si>
    <t>Vand</t>
  </si>
  <si>
    <t>Varme</t>
  </si>
  <si>
    <t>Nøgletal</t>
  </si>
  <si>
    <t>[ kWh ]</t>
  </si>
  <si>
    <t>[ ton ]</t>
  </si>
  <si>
    <t>EL</t>
  </si>
  <si>
    <t>VAND</t>
  </si>
  <si>
    <t>Emmision</t>
  </si>
  <si>
    <t>Ejendom nr.</t>
  </si>
  <si>
    <t>Bygning</t>
  </si>
  <si>
    <t>Areal</t>
  </si>
  <si>
    <t>Opvarmet areal</t>
  </si>
  <si>
    <t>Kælder areal</t>
  </si>
  <si>
    <t>Antal brugere</t>
  </si>
  <si>
    <t>Budget</t>
  </si>
  <si>
    <t>Forbrug</t>
  </si>
  <si>
    <t>Overskud</t>
  </si>
  <si>
    <t>CO2</t>
  </si>
  <si>
    <t>SO2</t>
  </si>
  <si>
    <t>NOx</t>
  </si>
  <si>
    <t>EM Beregnet varmeforbrug</t>
  </si>
  <si>
    <t>Graddagekorr. forbrug</t>
  </si>
  <si>
    <t>El pr     M2</t>
  </si>
  <si>
    <t>El pr bruger</t>
  </si>
  <si>
    <t xml:space="preserve">vand pr m2 </t>
  </si>
  <si>
    <t>Vand pr elev</t>
  </si>
  <si>
    <t>varme pr m2</t>
  </si>
  <si>
    <t>varme pr elev</t>
  </si>
  <si>
    <t xml:space="preserve">total     co2 </t>
  </si>
  <si>
    <t>co2 pr   m2</t>
  </si>
  <si>
    <t/>
  </si>
  <si>
    <t>Arnborg Skole</t>
  </si>
  <si>
    <t>Aulum Byskole</t>
  </si>
  <si>
    <t>Brændgårdskolen</t>
  </si>
  <si>
    <t>Engbjergskolen</t>
  </si>
  <si>
    <t>Fasterholt Skole og Tusindfryd</t>
  </si>
  <si>
    <t>Feldborg Skole</t>
  </si>
  <si>
    <t>Gjellerup Skole</t>
  </si>
  <si>
    <t>Gullestrup Skole</t>
  </si>
  <si>
    <t>Haderup Skole</t>
  </si>
  <si>
    <t>Hammerum Skole</t>
  </si>
  <si>
    <t>Herningholmskolen</t>
  </si>
  <si>
    <t>Hodsager Skole</t>
  </si>
  <si>
    <t>Højgårdskolen</t>
  </si>
  <si>
    <t>Holtbjergskolen og Åmoseskolen</t>
  </si>
  <si>
    <t>Ilskov Skole</t>
  </si>
  <si>
    <t>Kibæk Skole</t>
  </si>
  <si>
    <t>Kildebakkeskolen</t>
  </si>
  <si>
    <t>Kølkær Skole</t>
  </si>
  <si>
    <t>Lind Skole</t>
  </si>
  <si>
    <t>Lundgårdskolen</t>
  </si>
  <si>
    <t>Nøvling Skole og hal</t>
  </si>
  <si>
    <t>Ørnhøj skole og SFO</t>
  </si>
  <si>
    <t>Sdr. Felding Skole</t>
  </si>
  <si>
    <t>Simmelkær Skole</t>
  </si>
  <si>
    <t>Sinding-Ørre Midpunkt</t>
  </si>
  <si>
    <t>Skalmejeskolen og Skalmejegården</t>
  </si>
  <si>
    <t>Skarrild skole og kurlturcenter</t>
  </si>
  <si>
    <t>Snejbjerg Skole</t>
  </si>
  <si>
    <t>Sønderagerskolen</t>
  </si>
  <si>
    <t>Sunds Skole</t>
  </si>
  <si>
    <t>Timring Skole</t>
  </si>
  <si>
    <t>Tjørring skole</t>
  </si>
  <si>
    <t>Vildbjerg skole</t>
  </si>
  <si>
    <t>Vind Skole</t>
  </si>
  <si>
    <t>Vinding Skole og SFO</t>
  </si>
  <si>
    <t>Total</t>
  </si>
  <si>
    <t>Udskrevet d. 3-03-11</t>
  </si>
  <si>
    <t>Skoler - 2010</t>
  </si>
  <si>
    <t>Administration - 2009</t>
  </si>
  <si>
    <t xml:space="preserve">Bethaniagade 6, Gymnastiksalen </t>
  </si>
  <si>
    <t>Enghavevej 17</t>
  </si>
  <si>
    <t>Gl. Åskov Rådhus</t>
  </si>
  <si>
    <t>Gl. Aulum Haderup Rådhus</t>
  </si>
  <si>
    <t>Herning Gl.  Musikskole</t>
  </si>
  <si>
    <t>Jobcenteret Nørregade 44</t>
  </si>
  <si>
    <t>Rådhus Bygning A</t>
  </si>
  <si>
    <t>Rådhus Bygning B</t>
  </si>
  <si>
    <t>Rådhus Bygning C</t>
  </si>
  <si>
    <t>Rådhus Bygning D</t>
  </si>
  <si>
    <t>Skolegade 12</t>
  </si>
  <si>
    <t>Teknisk Service</t>
  </si>
  <si>
    <t>Administration - 2010</t>
  </si>
  <si>
    <t>Daginstitutioner 2009</t>
  </si>
  <si>
    <t>Arnborg Børnecenter</t>
  </si>
  <si>
    <t>Bakkebo</t>
  </si>
  <si>
    <t>Børne- og ungdomsgården</t>
  </si>
  <si>
    <t>Børnegården</t>
  </si>
  <si>
    <t>Børnehaven Asylet</t>
  </si>
  <si>
    <t>Børnehaven Bulderby</t>
  </si>
  <si>
    <t>Børnehaven Lindely</t>
  </si>
  <si>
    <t>Børnehaven Solsikken</t>
  </si>
  <si>
    <t>Børnehuset Bytoften</t>
  </si>
  <si>
    <t>Børnehuset Gullestrup</t>
  </si>
  <si>
    <t>Børnehuset Røde Kors</t>
  </si>
  <si>
    <t>Brændgaard Fritidscentret</t>
  </si>
  <si>
    <t>Brønsgård D.I.I.</t>
  </si>
  <si>
    <t>Daginstitution Agerskov</t>
  </si>
  <si>
    <t>Daginstitution Troldhytten</t>
  </si>
  <si>
    <t xml:space="preserve">DII Meldgård </t>
  </si>
  <si>
    <t>Engblommen</t>
  </si>
  <si>
    <t>FDF Samvirkets Børnecenter</t>
  </si>
  <si>
    <t>Fredshegn</t>
  </si>
  <si>
    <t>Fristedet</t>
  </si>
  <si>
    <t>Fristedet Sdr. Felding</t>
  </si>
  <si>
    <t>Fritidsklubben Holmen</t>
  </si>
  <si>
    <t>Hammerum Fritidscenter</t>
  </si>
  <si>
    <t>Hedens Børnecenter (Haunstrup gl. Skole)</t>
  </si>
  <si>
    <t>Hjørnegården</t>
  </si>
  <si>
    <t>Hobbitten</t>
  </si>
  <si>
    <t>Højgaard Fritidscenter</t>
  </si>
  <si>
    <t>Holmegården</t>
  </si>
  <si>
    <t>Holtbjerg Børnehus</t>
  </si>
  <si>
    <t>Holtbjerg Vuggestue</t>
  </si>
  <si>
    <t>Åkanden - Høgild Beboerhus</t>
  </si>
  <si>
    <t xml:space="preserve">Kaldalen </t>
  </si>
  <si>
    <t>Kålormen</t>
  </si>
  <si>
    <t>Kernehuset</t>
  </si>
  <si>
    <t>Kibæk Skole SFO Børneuniverset</t>
  </si>
  <si>
    <t>Klokkekilde D.I.I.</t>
  </si>
  <si>
    <t>Kløverhuset</t>
  </si>
  <si>
    <t>Koustrupgård</t>
  </si>
  <si>
    <t>Krudthuset</t>
  </si>
  <si>
    <t>Lille Pugdal Vej 1</t>
  </si>
  <si>
    <t>Lind Børnehus, Lind</t>
  </si>
  <si>
    <t>Lind Fritidscenter</t>
  </si>
  <si>
    <t>Lindbjerg Daginstitution</t>
  </si>
  <si>
    <t>Lions Club Børnehave</t>
  </si>
  <si>
    <t>Mariehønen</t>
  </si>
  <si>
    <t>Midgaarden</t>
  </si>
  <si>
    <t>Nørgaard Daginstitution</t>
  </si>
  <si>
    <t>Ørnhøj Børnehave</t>
  </si>
  <si>
    <t>Paletten</t>
  </si>
  <si>
    <t>Puff</t>
  </si>
  <si>
    <t>Qualsholm Daginstitution</t>
  </si>
  <si>
    <t>Regnbuen Hodsager</t>
  </si>
  <si>
    <t>Regnbuen Porsvænget 6-8</t>
  </si>
  <si>
    <t>Skovbo</t>
  </si>
  <si>
    <t>Snejbjerg Legestue</t>
  </si>
  <si>
    <t>Søndergaard</t>
  </si>
  <si>
    <t>Stakroge Børneistitution</t>
  </si>
  <si>
    <t>Sunds Kirkes Børnecenter</t>
  </si>
  <si>
    <t>Timring Børnehave</t>
  </si>
  <si>
    <t>Tjørring Børnehave</t>
  </si>
  <si>
    <t>Toftegården</t>
  </si>
  <si>
    <t>Trætoppen</t>
  </si>
  <si>
    <t>Trekløveren D.I.I.</t>
  </si>
  <si>
    <t>Vibereden Børnehave</t>
  </si>
  <si>
    <t>Vinding Børnehave</t>
  </si>
  <si>
    <t>Vindstyrken</t>
  </si>
  <si>
    <t>Vuggestuen Mælkevejen</t>
  </si>
  <si>
    <t>Daginstitutioner 2010</t>
  </si>
  <si>
    <t>Andre - 2009</t>
  </si>
  <si>
    <t>Alhuset, kibæk</t>
  </si>
  <si>
    <t>Aulum Kulturhus</t>
  </si>
  <si>
    <t>Blicher Museet</t>
  </si>
  <si>
    <t>CHP &amp; EA museum</t>
  </si>
  <si>
    <t>Danmarks Fotomuseum</t>
  </si>
  <si>
    <t>Herning Billedskole og husflid</t>
  </si>
  <si>
    <t>Herning Centralbibliotek</t>
  </si>
  <si>
    <t>Herning Museum</t>
  </si>
  <si>
    <t>Herning Svømmehal</t>
  </si>
  <si>
    <t>Nørregade 7A: Kulturellen</t>
  </si>
  <si>
    <t>Nørregade 7B: Rockstjernen</t>
  </si>
  <si>
    <t>Nørregade 7C: Musikskolen</t>
  </si>
  <si>
    <t>Nørregade 7D: Nordre Bygning</t>
  </si>
  <si>
    <t>Rulleskøjtehal, Aulum</t>
  </si>
  <si>
    <t>Snejbjerg svømmehal og Pavillion</t>
  </si>
  <si>
    <t>Agerbo Brændgårdsvej</t>
  </si>
  <si>
    <t>Agerbo Hauge</t>
  </si>
  <si>
    <t>Center for kommunikation</t>
  </si>
  <si>
    <t>Familiebehandlingscenter Nordlys</t>
  </si>
  <si>
    <t>Hjælpemiddelhuset wedellsborgvej 8</t>
  </si>
  <si>
    <t>Rehabiliseringsc. Brændgårdvej</t>
  </si>
  <si>
    <t>Rosenholm</t>
  </si>
  <si>
    <t>Tjørringhus</t>
  </si>
  <si>
    <t>Tre Birke</t>
  </si>
  <si>
    <t>Ungdomscenter Knudmose</t>
  </si>
  <si>
    <t>Aulum tandklinik</t>
  </si>
  <si>
    <t>Hammerum Tandklinik</t>
  </si>
  <si>
    <t>Lind Tandklinik</t>
  </si>
  <si>
    <t>Snejbjerg Tandklinik</t>
  </si>
  <si>
    <t>Sønder Felding Tandklinik</t>
  </si>
  <si>
    <t>Fyrrevej 8 (Birkelund)</t>
  </si>
  <si>
    <t>Gudhjemvej 2, projektenheden</t>
  </si>
  <si>
    <t>Reva Herning</t>
  </si>
  <si>
    <t>Udskrevet d. 16-05-10</t>
  </si>
  <si>
    <t>kulturelle - 2010</t>
  </si>
  <si>
    <t>Udskrevet d. 21-02-11</t>
  </si>
  <si>
    <t>Haller - 2009</t>
  </si>
  <si>
    <t>Arnborghallen</t>
  </si>
  <si>
    <t>Aulum Fritidscenteret</t>
  </si>
  <si>
    <t>Aulum Hal og svømmebad</t>
  </si>
  <si>
    <t>Feldborg Hallen</t>
  </si>
  <si>
    <t>Gullestrup Hallen</t>
  </si>
  <si>
    <t>Haderup  Kultur og Idrætscenter</t>
  </si>
  <si>
    <t>Hammerum Hallen</t>
  </si>
  <si>
    <t>Hodsager Multicenter</t>
  </si>
  <si>
    <t>Ilskov Hallen</t>
  </si>
  <si>
    <t>Kibæk Hallen</t>
  </si>
  <si>
    <t>Kølkær Hallen</t>
  </si>
  <si>
    <t>Lind Hallen</t>
  </si>
  <si>
    <t>NordVest Hallen</t>
  </si>
  <si>
    <t>Sdr. Felding Hallen</t>
  </si>
  <si>
    <t>Sportscenter Holing</t>
  </si>
  <si>
    <t>Sunds Hallen</t>
  </si>
  <si>
    <t>Vilbjerg gl. Skolehal</t>
  </si>
  <si>
    <t>Udskrevet d. 1-03-11</t>
  </si>
  <si>
    <t>Haller - 2010</t>
  </si>
  <si>
    <r>
      <t>[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]</t>
    </r>
  </si>
  <si>
    <t>Skoler</t>
  </si>
  <si>
    <t>admin</t>
  </si>
  <si>
    <t>Daginstitutioner</t>
  </si>
  <si>
    <t>Andre bygninger</t>
  </si>
  <si>
    <t>I alt</t>
  </si>
  <si>
    <t>Haller</t>
  </si>
  <si>
    <t>Euro norm nr.</t>
  </si>
  <si>
    <t>Dieselforbrug liter</t>
  </si>
  <si>
    <t>Udledning pr. liter* g</t>
  </si>
  <si>
    <t>Udledning i alt ton</t>
  </si>
  <si>
    <t>* iflg. DN</t>
  </si>
  <si>
    <t>Erhvervsmæssig kørsel i Herning Kommune</t>
  </si>
  <si>
    <t>Kørte km</t>
  </si>
  <si>
    <t>Forbrug liter</t>
  </si>
  <si>
    <t>co2 udledning (ton)</t>
  </si>
  <si>
    <t>Iflg. Kommunens egen opgørelse bilpark</t>
  </si>
  <si>
    <t>Iflg. Befordringsgodtgørelse*</t>
  </si>
  <si>
    <t>* Iflg. DN anslås 77% af kørsel i Benzinbiler</t>
  </si>
  <si>
    <t>Opgørelse brændstofforbrug indsamling af husholdningsaffald</t>
  </si>
  <si>
    <t>Antal</t>
  </si>
  <si>
    <t>Skraldebiler</t>
  </si>
  <si>
    <t>Samlet opgørelse CO2 udledning transport</t>
  </si>
  <si>
    <t>Kollektiv trafik</t>
  </si>
  <si>
    <t>Kørsel</t>
  </si>
  <si>
    <t>Indsamling husholdningsaffald</t>
  </si>
  <si>
    <t>Opgørelse vejbelysning Herning Kommune</t>
  </si>
  <si>
    <t>KWh</t>
  </si>
  <si>
    <t>Forbrug pr. GWt*</t>
  </si>
  <si>
    <t>Elforbrug</t>
  </si>
  <si>
    <t>Udledning pr. km</t>
  </si>
  <si>
    <t>km</t>
  </si>
  <si>
    <t>Opgørelse forbrug af diesel i bybusser i 2010</t>
  </si>
  <si>
    <t>Euronorm 1</t>
  </si>
  <si>
    <t>Euronorm 2</t>
  </si>
  <si>
    <t>Euronorm 3</t>
  </si>
  <si>
    <t>Euronorm 4</t>
  </si>
  <si>
    <t>Euronorm 5</t>
  </si>
  <si>
    <t>kilometer</t>
  </si>
  <si>
    <t>Dieselforbrug</t>
  </si>
  <si>
    <t>gCO2/km</t>
  </si>
  <si>
    <t>EEV</t>
  </si>
  <si>
    <t>Pre Euro 1</t>
  </si>
  <si>
    <t>Fordeling af busser:</t>
  </si>
  <si>
    <t>CO 2 udledning ton</t>
  </si>
  <si>
    <t>Befordringsudbetalingen er kraftigt faldende</t>
  </si>
  <si>
    <t>Fastprisaftale og ikke konkret forbrug.</t>
  </si>
  <si>
    <t>Fra og med 2011 vil blive afregnet konkret forbrug. Der er dog lavet en afstemning, der viser at afregnet forbrug og estimeret forbrug er nogenlunde ens.</t>
  </si>
  <si>
    <t>Ændring CO2</t>
  </si>
  <si>
    <t>*Ingen forskel på 2009 og 2010's forbrug</t>
  </si>
  <si>
    <t>Transport</t>
  </si>
  <si>
    <t>Vejbelysnin</t>
  </si>
  <si>
    <t>I alt, kommune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</si>
</sst>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0"/>
    <numFmt numFmtId="166" formatCode="#,##0.0"/>
    <numFmt numFmtId="167" formatCode="#,##0.0000"/>
    <numFmt numFmtId="168" formatCode="#,##0.00000"/>
    <numFmt numFmtId="169" formatCode="#,##0.000000"/>
    <numFmt numFmtId="170" formatCode="0.00000"/>
    <numFmt numFmtId="171" formatCode="0.000"/>
    <numFmt numFmtId="172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0"/>
      <name val="Calibri"/>
      <family val="2"/>
    </font>
    <font>
      <sz val="8"/>
      <name val="Arial"/>
      <family val="2"/>
    </font>
    <font>
      <sz val="18"/>
      <color indexed="9"/>
      <name val="Arial"/>
      <family val="2"/>
    </font>
    <font>
      <sz val="22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3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31" borderId="0" applyNumberFormat="0" applyBorder="0" applyAlignment="0" applyProtection="0"/>
    <xf numFmtId="0" fontId="0" fillId="32" borderId="1" applyNumberFormat="0" applyFont="0" applyAlignment="0" applyProtection="0"/>
    <xf numFmtId="0" fontId="44" fillId="33" borderId="2" applyNumberFormat="0" applyAlignment="0" applyProtection="0"/>
    <xf numFmtId="0" fontId="4" fillId="34" borderId="3" applyNumberFormat="0" applyAlignment="0" applyProtection="0"/>
    <xf numFmtId="0" fontId="5" fillId="35" borderId="4" applyNumberForma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3" applyNumberFormat="0" applyAlignment="0" applyProtection="0"/>
    <xf numFmtId="0" fontId="47" fillId="37" borderId="8" applyNumberFormat="0" applyAlignment="0" applyProtection="0"/>
    <xf numFmtId="0" fontId="12" fillId="0" borderId="9" applyNumberFormat="0" applyFill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44" borderId="10" applyNumberFormat="0" applyFont="0" applyAlignment="0" applyProtection="0"/>
    <xf numFmtId="0" fontId="14" fillId="34" borderId="11" applyNumberFormat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3" fillId="45" borderId="0" applyNumberFormat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20" fillId="0" borderId="0" xfId="0" applyFont="1" applyAlignment="1">
      <alignment horizontal="left" vertical="center"/>
    </xf>
    <xf numFmtId="0" fontId="19" fillId="46" borderId="17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2" fillId="47" borderId="18" xfId="0" applyFont="1" applyFill="1" applyBorder="1" applyAlignment="1">
      <alignment horizontal="center"/>
    </xf>
    <xf numFmtId="0" fontId="22" fillId="47" borderId="19" xfId="0" applyFont="1" applyFill="1" applyBorder="1" applyAlignment="1">
      <alignment horizontal="center"/>
    </xf>
    <xf numFmtId="0" fontId="22" fillId="47" borderId="20" xfId="0" applyFont="1" applyFill="1" applyBorder="1" applyAlignment="1">
      <alignment horizontal="center"/>
    </xf>
    <xf numFmtId="0" fontId="0" fillId="11" borderId="21" xfId="0" applyFill="1" applyBorder="1" applyAlignment="1">
      <alignment wrapText="1"/>
    </xf>
    <xf numFmtId="0" fontId="0" fillId="11" borderId="0" xfId="0" applyFill="1" applyBorder="1" applyAlignment="1">
      <alignment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24" fillId="11" borderId="24" xfId="0" applyFont="1" applyFill="1" applyBorder="1" applyAlignment="1">
      <alignment horizontal="center" wrapText="1"/>
    </xf>
    <xf numFmtId="0" fontId="24" fillId="11" borderId="25" xfId="0" applyFont="1" applyFill="1" applyBorder="1" applyAlignment="1">
      <alignment horizontal="center" wrapText="1"/>
    </xf>
    <xf numFmtId="0" fontId="24" fillId="11" borderId="26" xfId="0" applyFont="1" applyFill="1" applyBorder="1" applyAlignment="1">
      <alignment horizontal="center" wrapText="1"/>
    </xf>
    <xf numFmtId="0" fontId="24" fillId="11" borderId="27" xfId="0" applyFont="1" applyFill="1" applyBorder="1" applyAlignment="1">
      <alignment horizontal="center" wrapText="1"/>
    </xf>
    <xf numFmtId="0" fontId="24" fillId="11" borderId="28" xfId="0" applyFont="1" applyFill="1" applyBorder="1" applyAlignment="1">
      <alignment horizontal="center" wrapText="1"/>
    </xf>
    <xf numFmtId="0" fontId="24" fillId="11" borderId="17" xfId="0" applyFont="1" applyFill="1" applyBorder="1" applyAlignment="1">
      <alignment horizontal="center" wrapText="1"/>
    </xf>
    <xf numFmtId="0" fontId="24" fillId="11" borderId="29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5" fillId="11" borderId="24" xfId="0" applyFont="1" applyFill="1" applyBorder="1" applyAlignment="1">
      <alignment vertical="center"/>
    </xf>
    <xf numFmtId="3" fontId="26" fillId="11" borderId="24" xfId="0" applyNumberFormat="1" applyFont="1" applyFill="1" applyBorder="1" applyAlignment="1">
      <alignment horizontal="right" vertical="center"/>
    </xf>
    <xf numFmtId="3" fontId="26" fillId="11" borderId="25" xfId="0" applyNumberFormat="1" applyFont="1" applyFill="1" applyBorder="1" applyAlignment="1">
      <alignment horizontal="right" vertical="center"/>
    </xf>
    <xf numFmtId="3" fontId="26" fillId="11" borderId="26" xfId="0" applyNumberFormat="1" applyFont="1" applyFill="1" applyBorder="1" applyAlignment="1">
      <alignment horizontal="right" vertical="center"/>
    </xf>
    <xf numFmtId="3" fontId="26" fillId="8" borderId="24" xfId="0" applyNumberFormat="1" applyFont="1" applyFill="1" applyBorder="1" applyAlignment="1">
      <alignment horizontal="right" vertical="center"/>
    </xf>
    <xf numFmtId="3" fontId="26" fillId="8" borderId="25" xfId="0" applyNumberFormat="1" applyFont="1" applyFill="1" applyBorder="1" applyAlignment="1">
      <alignment horizontal="right" vertical="center"/>
    </xf>
    <xf numFmtId="3" fontId="26" fillId="8" borderId="27" xfId="0" applyNumberFormat="1" applyFont="1" applyFill="1" applyBorder="1" applyAlignment="1">
      <alignment horizontal="right" vertical="center"/>
    </xf>
    <xf numFmtId="165" fontId="26" fillId="8" borderId="25" xfId="0" applyNumberFormat="1" applyFont="1" applyFill="1" applyBorder="1" applyAlignment="1">
      <alignment horizontal="right" vertical="center"/>
    </xf>
    <xf numFmtId="165" fontId="26" fillId="8" borderId="26" xfId="0" applyNumberFormat="1" applyFont="1" applyFill="1" applyBorder="1" applyAlignment="1">
      <alignment horizontal="right" vertical="center"/>
    </xf>
    <xf numFmtId="166" fontId="26" fillId="8" borderId="24" xfId="0" applyNumberFormat="1" applyFont="1" applyFill="1" applyBorder="1" applyAlignment="1">
      <alignment horizontal="right" vertical="center"/>
    </xf>
    <xf numFmtId="166" fontId="26" fillId="8" borderId="25" xfId="0" applyNumberFormat="1" applyFont="1" applyFill="1" applyBorder="1" applyAlignment="1">
      <alignment horizontal="right" vertical="center"/>
    </xf>
    <xf numFmtId="166" fontId="26" fillId="8" borderId="26" xfId="0" applyNumberFormat="1" applyFont="1" applyFill="1" applyBorder="1" applyAlignment="1">
      <alignment horizontal="right" vertical="center"/>
    </xf>
    <xf numFmtId="4" fontId="0" fillId="26" borderId="0" xfId="0" applyNumberFormat="1" applyFill="1" applyAlignment="1">
      <alignment vertical="center"/>
    </xf>
    <xf numFmtId="165" fontId="0" fillId="26" borderId="0" xfId="0" applyNumberFormat="1" applyFill="1" applyAlignment="1">
      <alignment vertical="center"/>
    </xf>
    <xf numFmtId="167" fontId="0" fillId="26" borderId="0" xfId="0" applyNumberFormat="1" applyFill="1" applyAlignment="1">
      <alignment vertical="center"/>
    </xf>
    <xf numFmtId="0" fontId="25" fillId="11" borderId="30" xfId="0" applyFont="1" applyFill="1" applyBorder="1" applyAlignment="1">
      <alignment vertical="center"/>
    </xf>
    <xf numFmtId="3" fontId="26" fillId="11" borderId="30" xfId="0" applyNumberFormat="1" applyFont="1" applyFill="1" applyBorder="1" applyAlignment="1">
      <alignment horizontal="right" vertical="center"/>
    </xf>
    <xf numFmtId="3" fontId="26" fillId="11" borderId="31" xfId="0" applyNumberFormat="1" applyFont="1" applyFill="1" applyBorder="1" applyAlignment="1">
      <alignment horizontal="right" vertical="center"/>
    </xf>
    <xf numFmtId="3" fontId="26" fillId="11" borderId="32" xfId="0" applyNumberFormat="1" applyFont="1" applyFill="1" applyBorder="1" applyAlignment="1">
      <alignment horizontal="right" vertical="center"/>
    </xf>
    <xf numFmtId="3" fontId="26" fillId="8" borderId="30" xfId="0" applyNumberFormat="1" applyFont="1" applyFill="1" applyBorder="1" applyAlignment="1">
      <alignment horizontal="right" vertical="center"/>
    </xf>
    <xf numFmtId="3" fontId="26" fillId="8" borderId="31" xfId="0" applyNumberFormat="1" applyFont="1" applyFill="1" applyBorder="1" applyAlignment="1">
      <alignment horizontal="right" vertical="center"/>
    </xf>
    <xf numFmtId="3" fontId="26" fillId="8" borderId="33" xfId="0" applyNumberFormat="1" applyFont="1" applyFill="1" applyBorder="1" applyAlignment="1">
      <alignment horizontal="right" vertical="center"/>
    </xf>
    <xf numFmtId="165" fontId="26" fillId="8" borderId="31" xfId="0" applyNumberFormat="1" applyFont="1" applyFill="1" applyBorder="1" applyAlignment="1">
      <alignment horizontal="right" vertical="center"/>
    </xf>
    <xf numFmtId="165" fontId="26" fillId="8" borderId="32" xfId="0" applyNumberFormat="1" applyFont="1" applyFill="1" applyBorder="1" applyAlignment="1">
      <alignment horizontal="right" vertical="center"/>
    </xf>
    <xf numFmtId="166" fontId="26" fillId="8" borderId="30" xfId="0" applyNumberFormat="1" applyFont="1" applyFill="1" applyBorder="1" applyAlignment="1">
      <alignment horizontal="right" vertical="center"/>
    </xf>
    <xf numFmtId="166" fontId="26" fillId="8" borderId="31" xfId="0" applyNumberFormat="1" applyFont="1" applyFill="1" applyBorder="1" applyAlignment="1">
      <alignment horizontal="right" vertical="center"/>
    </xf>
    <xf numFmtId="166" fontId="26" fillId="8" borderId="32" xfId="0" applyNumberFormat="1" applyFont="1" applyFill="1" applyBorder="1" applyAlignment="1">
      <alignment horizontal="right" vertical="center"/>
    </xf>
    <xf numFmtId="0" fontId="25" fillId="11" borderId="34" xfId="0" applyFont="1" applyFill="1" applyBorder="1" applyAlignment="1">
      <alignment vertical="center"/>
    </xf>
    <xf numFmtId="3" fontId="26" fillId="11" borderId="34" xfId="0" applyNumberFormat="1" applyFont="1" applyFill="1" applyBorder="1" applyAlignment="1">
      <alignment horizontal="right" vertical="center"/>
    </xf>
    <xf numFmtId="3" fontId="26" fillId="11" borderId="35" xfId="0" applyNumberFormat="1" applyFont="1" applyFill="1" applyBorder="1" applyAlignment="1">
      <alignment horizontal="right" vertical="center"/>
    </xf>
    <xf numFmtId="3" fontId="26" fillId="11" borderId="36" xfId="0" applyNumberFormat="1" applyFont="1" applyFill="1" applyBorder="1" applyAlignment="1">
      <alignment horizontal="right" vertical="center"/>
    </xf>
    <xf numFmtId="3" fontId="26" fillId="8" borderId="34" xfId="0" applyNumberFormat="1" applyFont="1" applyFill="1" applyBorder="1" applyAlignment="1">
      <alignment horizontal="right" vertical="center"/>
    </xf>
    <xf numFmtId="3" fontId="26" fillId="8" borderId="35" xfId="0" applyNumberFormat="1" applyFont="1" applyFill="1" applyBorder="1" applyAlignment="1">
      <alignment horizontal="right" vertical="center"/>
    </xf>
    <xf numFmtId="3" fontId="26" fillId="8" borderId="37" xfId="0" applyNumberFormat="1" applyFont="1" applyFill="1" applyBorder="1" applyAlignment="1">
      <alignment horizontal="right" vertical="center"/>
    </xf>
    <xf numFmtId="165" fontId="26" fillId="8" borderId="35" xfId="0" applyNumberFormat="1" applyFont="1" applyFill="1" applyBorder="1" applyAlignment="1">
      <alignment horizontal="right" vertical="center"/>
    </xf>
    <xf numFmtId="165" fontId="26" fillId="8" borderId="36" xfId="0" applyNumberFormat="1" applyFont="1" applyFill="1" applyBorder="1" applyAlignment="1">
      <alignment horizontal="right" vertical="center"/>
    </xf>
    <xf numFmtId="166" fontId="26" fillId="8" borderId="34" xfId="0" applyNumberFormat="1" applyFont="1" applyFill="1" applyBorder="1" applyAlignment="1">
      <alignment horizontal="right" vertical="center"/>
    </xf>
    <xf numFmtId="166" fontId="26" fillId="8" borderId="35" xfId="0" applyNumberFormat="1" applyFont="1" applyFill="1" applyBorder="1" applyAlignment="1">
      <alignment horizontal="right" vertical="center"/>
    </xf>
    <xf numFmtId="166" fontId="26" fillId="8" borderId="36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3" fontId="0" fillId="0" borderId="38" xfId="0" applyNumberFormat="1" applyFill="1" applyBorder="1" applyAlignment="1">
      <alignment horizontal="right"/>
    </xf>
    <xf numFmtId="165" fontId="0" fillId="0" borderId="22" xfId="0" applyNumberFormat="1" applyFill="1" applyBorder="1" applyAlignment="1">
      <alignment horizontal="right"/>
    </xf>
    <xf numFmtId="165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4" fillId="11" borderId="39" xfId="0" applyFont="1" applyFill="1" applyBorder="1" applyAlignment="1">
      <alignment vertical="center"/>
    </xf>
    <xf numFmtId="0" fontId="0" fillId="11" borderId="40" xfId="0" applyFill="1" applyBorder="1" applyAlignment="1">
      <alignment horizontal="center" vertical="center"/>
    </xf>
    <xf numFmtId="3" fontId="0" fillId="8" borderId="41" xfId="0" applyNumberFormat="1" applyFill="1" applyBorder="1" applyAlignment="1">
      <alignment horizontal="right" vertical="center"/>
    </xf>
    <xf numFmtId="0" fontId="0" fillId="0" borderId="0" xfId="0" applyAlignment="1">
      <alignment horizontal="left"/>
    </xf>
    <xf numFmtId="3" fontId="0" fillId="11" borderId="42" xfId="0" applyNumberFormat="1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0" fontId="27" fillId="0" borderId="0" xfId="0" applyFont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22" fillId="47" borderId="21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2" fillId="47" borderId="22" xfId="0" applyFont="1" applyFill="1" applyBorder="1" applyAlignment="1">
      <alignment horizontal="center"/>
    </xf>
    <xf numFmtId="0" fontId="22" fillId="47" borderId="43" xfId="0" applyFont="1" applyFill="1" applyBorder="1" applyAlignment="1">
      <alignment horizontal="center"/>
    </xf>
    <xf numFmtId="3" fontId="24" fillId="0" borderId="0" xfId="0" applyNumberFormat="1" applyFont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169" fontId="0" fillId="0" borderId="45" xfId="0" applyNumberFormat="1" applyBorder="1" applyAlignment="1">
      <alignment/>
    </xf>
    <xf numFmtId="169" fontId="0" fillId="0" borderId="46" xfId="0" applyNumberForma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169" fontId="24" fillId="0" borderId="0" xfId="0" applyNumberFormat="1" applyFont="1" applyBorder="1" applyAlignment="1">
      <alignment/>
    </xf>
    <xf numFmtId="169" fontId="24" fillId="0" borderId="22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Border="1" applyAlignment="1">
      <alignment/>
    </xf>
    <xf numFmtId="3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169" fontId="0" fillId="0" borderId="52" xfId="0" applyNumberFormat="1" applyBorder="1" applyAlignment="1">
      <alignment/>
    </xf>
    <xf numFmtId="169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52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2" fontId="0" fillId="0" borderId="21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52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43" xfId="0" applyNumberFormat="1" applyBorder="1" applyAlignment="1">
      <alignment/>
    </xf>
    <xf numFmtId="166" fontId="22" fillId="48" borderId="44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166" fontId="22" fillId="48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166" fontId="22" fillId="48" borderId="21" xfId="0" applyNumberFormat="1" applyFont="1" applyFill="1" applyBorder="1" applyAlignment="1">
      <alignment vertical="center"/>
    </xf>
    <xf numFmtId="166" fontId="22" fillId="48" borderId="0" xfId="0" applyNumberFormat="1" applyFont="1" applyFill="1" applyBorder="1" applyAlignment="1">
      <alignment vertical="center"/>
    </xf>
    <xf numFmtId="166" fontId="22" fillId="48" borderId="47" xfId="0" applyNumberFormat="1" applyFont="1" applyFill="1" applyBorder="1" applyAlignment="1">
      <alignment vertical="center"/>
    </xf>
    <xf numFmtId="166" fontId="22" fillId="48" borderId="38" xfId="0" applyNumberFormat="1" applyFont="1" applyFill="1" applyBorder="1" applyAlignment="1">
      <alignment vertical="center"/>
    </xf>
    <xf numFmtId="0" fontId="22" fillId="48" borderId="0" xfId="0" applyFont="1" applyFill="1" applyBorder="1" applyAlignment="1">
      <alignment horizontal="center" wrapText="1"/>
    </xf>
    <xf numFmtId="170" fontId="0" fillId="0" borderId="0" xfId="0" applyNumberFormat="1" applyBorder="1" applyAlignment="1">
      <alignment vertical="center"/>
    </xf>
    <xf numFmtId="170" fontId="0" fillId="0" borderId="0" xfId="0" applyNumberFormat="1" applyBorder="1" applyAlignment="1">
      <alignment/>
    </xf>
    <xf numFmtId="166" fontId="22" fillId="48" borderId="0" xfId="0" applyNumberFormat="1" applyFont="1" applyFill="1" applyBorder="1" applyAlignment="1">
      <alignment/>
    </xf>
    <xf numFmtId="170" fontId="0" fillId="0" borderId="52" xfId="0" applyNumberFormat="1" applyBorder="1" applyAlignment="1">
      <alignment vertical="center"/>
    </xf>
    <xf numFmtId="166" fontId="22" fillId="48" borderId="52" xfId="0" applyNumberFormat="1" applyFont="1" applyFill="1" applyBorder="1" applyAlignment="1">
      <alignment vertical="center"/>
    </xf>
    <xf numFmtId="0" fontId="22" fillId="48" borderId="21" xfId="0" applyFont="1" applyFill="1" applyBorder="1" applyAlignment="1">
      <alignment horizontal="center" wrapText="1"/>
    </xf>
    <xf numFmtId="170" fontId="0" fillId="0" borderId="22" xfId="0" applyNumberFormat="1" applyBorder="1" applyAlignment="1">
      <alignment vertical="center"/>
    </xf>
    <xf numFmtId="166" fontId="22" fillId="48" borderId="21" xfId="0" applyNumberFormat="1" applyFont="1" applyFill="1" applyBorder="1" applyAlignment="1">
      <alignment/>
    </xf>
    <xf numFmtId="170" fontId="0" fillId="0" borderId="22" xfId="0" applyNumberFormat="1" applyBorder="1" applyAlignment="1">
      <alignment/>
    </xf>
    <xf numFmtId="166" fontId="22" fillId="48" borderId="43" xfId="0" applyNumberFormat="1" applyFont="1" applyFill="1" applyBorder="1" applyAlignment="1">
      <alignment vertical="center"/>
    </xf>
    <xf numFmtId="170" fontId="0" fillId="0" borderId="5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2" fontId="24" fillId="0" borderId="47" xfId="0" applyNumberFormat="1" applyFont="1" applyBorder="1" applyAlignment="1">
      <alignment/>
    </xf>
    <xf numFmtId="3" fontId="24" fillId="0" borderId="38" xfId="0" applyNumberFormat="1" applyFont="1" applyBorder="1" applyAlignment="1">
      <alignment/>
    </xf>
    <xf numFmtId="4" fontId="24" fillId="0" borderId="38" xfId="0" applyNumberFormat="1" applyFont="1" applyBorder="1" applyAlignment="1">
      <alignment/>
    </xf>
    <xf numFmtId="168" fontId="24" fillId="0" borderId="47" xfId="0" applyNumberFormat="1" applyFont="1" applyBorder="1" applyAlignment="1">
      <alignment/>
    </xf>
    <xf numFmtId="168" fontId="24" fillId="0" borderId="38" xfId="0" applyNumberFormat="1" applyFont="1" applyBorder="1" applyAlignment="1">
      <alignment/>
    </xf>
    <xf numFmtId="166" fontId="24" fillId="0" borderId="47" xfId="0" applyNumberFormat="1" applyFont="1" applyBorder="1" applyAlignment="1">
      <alignment/>
    </xf>
    <xf numFmtId="166" fontId="24" fillId="0" borderId="38" xfId="0" applyNumberFormat="1" applyFont="1" applyBorder="1" applyAlignment="1">
      <alignment/>
    </xf>
    <xf numFmtId="168" fontId="24" fillId="0" borderId="48" xfId="0" applyNumberFormat="1" applyFont="1" applyBorder="1" applyAlignment="1">
      <alignment/>
    </xf>
    <xf numFmtId="166" fontId="2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164" fontId="0" fillId="0" borderId="0" xfId="15" applyAlignment="1">
      <alignment/>
    </xf>
    <xf numFmtId="164" fontId="24" fillId="0" borderId="0" xfId="15" applyFont="1" applyAlignment="1">
      <alignment/>
    </xf>
    <xf numFmtId="4" fontId="0" fillId="0" borderId="0" xfId="0" applyNumberFormat="1" applyAlignment="1">
      <alignment/>
    </xf>
    <xf numFmtId="4" fontId="0" fillId="0" borderId="52" xfId="0" applyNumberFormat="1" applyBorder="1" applyAlignment="1">
      <alignment/>
    </xf>
    <xf numFmtId="4" fontId="24" fillId="0" borderId="0" xfId="0" applyNumberFormat="1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2" fontId="24" fillId="0" borderId="0" xfId="0" applyNumberFormat="1" applyFont="1" applyAlignment="1">
      <alignment horizontal="center" vertical="center" wrapText="1"/>
    </xf>
    <xf numFmtId="171" fontId="24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31" fillId="0" borderId="0" xfId="0" applyNumberFormat="1" applyFont="1" applyAlignment="1">
      <alignment horizontal="center" vertical="center" wrapText="1"/>
    </xf>
    <xf numFmtId="164" fontId="0" fillId="0" borderId="52" xfId="0" applyNumberFormat="1" applyFont="1" applyBorder="1" applyAlignment="1">
      <alignment/>
    </xf>
    <xf numFmtId="166" fontId="24" fillId="0" borderId="0" xfId="0" applyNumberFormat="1" applyFont="1" applyAlignment="1">
      <alignment/>
    </xf>
    <xf numFmtId="0" fontId="24" fillId="11" borderId="54" xfId="0" applyFont="1" applyFill="1" applyBorder="1" applyAlignment="1">
      <alignment horizontal="center" wrapText="1"/>
    </xf>
    <xf numFmtId="3" fontId="0" fillId="0" borderId="46" xfId="0" applyNumberFormat="1" applyBorder="1" applyAlignment="1">
      <alignment/>
    </xf>
    <xf numFmtId="3" fontId="24" fillId="0" borderId="22" xfId="0" applyNumberFormat="1" applyFont="1" applyBorder="1" applyAlignment="1">
      <alignment/>
    </xf>
    <xf numFmtId="0" fontId="24" fillId="49" borderId="25" xfId="0" applyFont="1" applyFill="1" applyBorder="1" applyAlignment="1">
      <alignment horizontal="center" wrapText="1"/>
    </xf>
    <xf numFmtId="3" fontId="0" fillId="49" borderId="0" xfId="0" applyNumberFormat="1" applyFill="1" applyBorder="1" applyAlignment="1">
      <alignment/>
    </xf>
    <xf numFmtId="3" fontId="0" fillId="49" borderId="52" xfId="0" applyNumberFormat="1" applyFill="1" applyBorder="1" applyAlignment="1">
      <alignment/>
    </xf>
    <xf numFmtId="3" fontId="0" fillId="49" borderId="45" xfId="0" applyNumberFormat="1" applyFill="1" applyBorder="1" applyAlignment="1">
      <alignment/>
    </xf>
    <xf numFmtId="3" fontId="24" fillId="49" borderId="0" xfId="0" applyNumberFormat="1" applyFont="1" applyFill="1" applyBorder="1" applyAlignment="1">
      <alignment/>
    </xf>
    <xf numFmtId="166" fontId="0" fillId="49" borderId="0" xfId="0" applyNumberFormat="1" applyFill="1" applyBorder="1" applyAlignment="1">
      <alignment/>
    </xf>
    <xf numFmtId="166" fontId="0" fillId="49" borderId="52" xfId="0" applyNumberFormat="1" applyFill="1" applyBorder="1" applyAlignment="1">
      <alignment/>
    </xf>
    <xf numFmtId="0" fontId="0" fillId="49" borderId="0" xfId="0" applyFill="1" applyBorder="1" applyAlignment="1">
      <alignment/>
    </xf>
    <xf numFmtId="0" fontId="0" fillId="49" borderId="45" xfId="0" applyFill="1" applyBorder="1" applyAlignment="1">
      <alignment/>
    </xf>
    <xf numFmtId="166" fontId="24" fillId="49" borderId="0" xfId="0" applyNumberFormat="1" applyFont="1" applyFill="1" applyBorder="1" applyAlignment="1">
      <alignment/>
    </xf>
    <xf numFmtId="0" fontId="0" fillId="49" borderId="38" xfId="0" applyFill="1" applyBorder="1" applyAlignment="1">
      <alignment/>
    </xf>
    <xf numFmtId="0" fontId="0" fillId="0" borderId="0" xfId="0" applyFont="1" applyAlignment="1">
      <alignment/>
    </xf>
    <xf numFmtId="166" fontId="24" fillId="0" borderId="47" xfId="0" applyNumberFormat="1" applyFont="1" applyFill="1" applyBorder="1" applyAlignment="1">
      <alignment vertical="center"/>
    </xf>
    <xf numFmtId="166" fontId="24" fillId="0" borderId="38" xfId="0" applyNumberFormat="1" applyFont="1" applyFill="1" applyBorder="1" applyAlignment="1">
      <alignment vertical="center"/>
    </xf>
    <xf numFmtId="10" fontId="0" fillId="0" borderId="0" xfId="0" applyNumberFormat="1" applyAlignment="1">
      <alignment/>
    </xf>
    <xf numFmtId="0" fontId="0" fillId="0" borderId="55" xfId="0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2" fillId="47" borderId="18" xfId="0" applyFont="1" applyFill="1" applyBorder="1" applyAlignment="1">
      <alignment horizontal="center"/>
    </xf>
    <xf numFmtId="0" fontId="22" fillId="47" borderId="19" xfId="0" applyFont="1" applyFill="1" applyBorder="1" applyAlignment="1">
      <alignment horizontal="center"/>
    </xf>
    <xf numFmtId="0" fontId="22" fillId="47" borderId="20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0" fontId="0" fillId="11" borderId="56" xfId="0" applyFont="1" applyFill="1" applyBorder="1" applyAlignment="1">
      <alignment horizontal="center"/>
    </xf>
    <xf numFmtId="0" fontId="0" fillId="11" borderId="5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11" borderId="27" xfId="0" applyFont="1" applyFill="1" applyBorder="1" applyAlignment="1">
      <alignment horizontal="left" vertical="center"/>
    </xf>
    <xf numFmtId="0" fontId="25" fillId="11" borderId="57" xfId="0" applyFont="1" applyFill="1" applyBorder="1" applyAlignment="1">
      <alignment horizontal="left" vertical="center"/>
    </xf>
    <xf numFmtId="0" fontId="25" fillId="11" borderId="37" xfId="0" applyFont="1" applyFill="1" applyBorder="1" applyAlignment="1">
      <alignment horizontal="center" vertical="center"/>
    </xf>
    <xf numFmtId="0" fontId="25" fillId="11" borderId="59" xfId="0" applyFont="1" applyFill="1" applyBorder="1" applyAlignment="1">
      <alignment horizontal="center" vertical="center"/>
    </xf>
    <xf numFmtId="0" fontId="19" fillId="46" borderId="33" xfId="0" applyFont="1" applyFill="1" applyBorder="1" applyAlignment="1">
      <alignment horizontal="center" vertical="center"/>
    </xf>
    <xf numFmtId="0" fontId="19" fillId="46" borderId="55" xfId="0" applyFont="1" applyFill="1" applyBorder="1" applyAlignment="1">
      <alignment horizontal="center" vertical="center"/>
    </xf>
    <xf numFmtId="0" fontId="19" fillId="46" borderId="60" xfId="0" applyFont="1" applyFill="1" applyBorder="1" applyAlignment="1">
      <alignment horizontal="center" vertical="center"/>
    </xf>
    <xf numFmtId="0" fontId="19" fillId="46" borderId="51" xfId="0" applyFont="1" applyFill="1" applyBorder="1" applyAlignment="1">
      <alignment horizontal="center" vertical="center"/>
    </xf>
    <xf numFmtId="0" fontId="19" fillId="46" borderId="52" xfId="0" applyFont="1" applyFill="1" applyBorder="1" applyAlignment="1">
      <alignment horizontal="center" vertical="center"/>
    </xf>
    <xf numFmtId="0" fontId="19" fillId="46" borderId="17" xfId="0" applyFont="1" applyFill="1" applyBorder="1" applyAlignment="1">
      <alignment horizontal="center" vertical="center"/>
    </xf>
    <xf numFmtId="0" fontId="24" fillId="11" borderId="25" xfId="0" applyFont="1" applyFill="1" applyBorder="1" applyAlignment="1">
      <alignment horizontal="center" wrapText="1"/>
    </xf>
    <xf numFmtId="0" fontId="24" fillId="11" borderId="26" xfId="0" applyFont="1" applyFill="1" applyBorder="1" applyAlignment="1">
      <alignment horizontal="center" wrapText="1"/>
    </xf>
    <xf numFmtId="0" fontId="0" fillId="11" borderId="57" xfId="0" applyFill="1" applyBorder="1" applyAlignment="1">
      <alignment horizontal="center"/>
    </xf>
    <xf numFmtId="0" fontId="28" fillId="47" borderId="18" xfId="0" applyFont="1" applyFill="1" applyBorder="1" applyAlignment="1">
      <alignment horizontal="center"/>
    </xf>
    <xf numFmtId="0" fontId="28" fillId="47" borderId="19" xfId="0" applyFont="1" applyFill="1" applyBorder="1" applyAlignment="1">
      <alignment horizontal="center"/>
    </xf>
    <xf numFmtId="0" fontId="22" fillId="47" borderId="23" xfId="0" applyFont="1" applyFill="1" applyBorder="1" applyAlignment="1">
      <alignment horizontal="center"/>
    </xf>
    <xf numFmtId="0" fontId="22" fillId="47" borderId="56" xfId="0" applyFont="1" applyFill="1" applyBorder="1" applyAlignment="1">
      <alignment horizontal="center"/>
    </xf>
    <xf numFmtId="0" fontId="22" fillId="47" borderId="54" xfId="0" applyFont="1" applyFill="1" applyBorder="1" applyAlignment="1">
      <alignment horizontal="center"/>
    </xf>
    <xf numFmtId="0" fontId="22" fillId="47" borderId="27" xfId="0" applyFont="1" applyFill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8" fillId="47" borderId="20" xfId="0" applyFont="1" applyFill="1" applyBorder="1" applyAlignment="1">
      <alignment horizontal="center"/>
    </xf>
    <xf numFmtId="0" fontId="29" fillId="18" borderId="18" xfId="0" applyFont="1" applyFill="1" applyBorder="1" applyAlignment="1">
      <alignment horizontal="center"/>
    </xf>
    <xf numFmtId="0" fontId="29" fillId="18" borderId="19" xfId="0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24" fillId="11" borderId="27" xfId="0" applyFont="1" applyFill="1" applyBorder="1" applyAlignment="1">
      <alignment horizontal="center" wrapText="1"/>
    </xf>
    <xf numFmtId="0" fontId="0" fillId="11" borderId="54" xfId="0" applyFont="1" applyFill="1" applyBorder="1" applyAlignment="1">
      <alignment horizontal="center"/>
    </xf>
    <xf numFmtId="0" fontId="22" fillId="18" borderId="18" xfId="0" applyFont="1" applyFill="1" applyBorder="1" applyAlignment="1">
      <alignment horizontal="center"/>
    </xf>
    <xf numFmtId="0" fontId="22" fillId="18" borderId="19" xfId="0" applyFont="1" applyFill="1" applyBorder="1" applyAlignment="1">
      <alignment horizontal="center"/>
    </xf>
    <xf numFmtId="0" fontId="28" fillId="18" borderId="44" xfId="0" applyFont="1" applyFill="1" applyBorder="1" applyAlignment="1">
      <alignment horizontal="center"/>
    </xf>
    <xf numFmtId="0" fontId="28" fillId="18" borderId="45" xfId="0" applyFont="1" applyFill="1" applyBorder="1" applyAlignment="1">
      <alignment horizontal="center"/>
    </xf>
    <xf numFmtId="0" fontId="28" fillId="18" borderId="46" xfId="0" applyFont="1" applyFill="1" applyBorder="1" applyAlignment="1">
      <alignment horizontal="center"/>
    </xf>
    <xf numFmtId="0" fontId="22" fillId="18" borderId="44" xfId="0" applyFont="1" applyFill="1" applyBorder="1" applyAlignment="1">
      <alignment horizontal="center"/>
    </xf>
    <xf numFmtId="0" fontId="22" fillId="18" borderId="45" xfId="0" applyFont="1" applyFill="1" applyBorder="1" applyAlignment="1">
      <alignment horizontal="center"/>
    </xf>
    <xf numFmtId="0" fontId="22" fillId="18" borderId="46" xfId="0" applyFont="1" applyFill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</cellXfs>
  <cellStyles count="8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Markeringsfarve1" xfId="29"/>
    <cellStyle name="40 % - Markeringsfarve2" xfId="30"/>
    <cellStyle name="40 % - Markeringsfarve3" xfId="31"/>
    <cellStyle name="40 % - Markeringsfarve4" xfId="32"/>
    <cellStyle name="40 % - Markeringsfarve5" xfId="33"/>
    <cellStyle name="40 % - Markeringsfarve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Markeringsfarve1" xfId="41"/>
    <cellStyle name="60 % - Markeringsfarve2" xfId="42"/>
    <cellStyle name="60 % - Markeringsfarve3" xfId="43"/>
    <cellStyle name="60 % - Markeringsfarve4" xfId="44"/>
    <cellStyle name="60 % - Markeringsfarve5" xfId="45"/>
    <cellStyle name="60 % - Markeringsfarve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dvarselstekst" xfId="59"/>
    <cellStyle name="Currency [0]" xfId="60"/>
    <cellStyle name="Bad" xfId="61"/>
    <cellStyle name="Bemærk!" xfId="62"/>
    <cellStyle name="Beregning" xfId="63"/>
    <cellStyle name="Calculation" xfId="64"/>
    <cellStyle name="Check Cell" xfId="65"/>
    <cellStyle name="Explanatory Text" xfId="66"/>
    <cellStyle name="Forklarende tekst" xfId="67"/>
    <cellStyle name="God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Kontroller celle" xfId="75"/>
    <cellStyle name="Linked Cell" xfId="76"/>
    <cellStyle name="Markeringsfarve1" xfId="77"/>
    <cellStyle name="Markeringsfarve2" xfId="78"/>
    <cellStyle name="Markeringsfarve3" xfId="79"/>
    <cellStyle name="Markeringsfarve4" xfId="80"/>
    <cellStyle name="Markeringsfarve5" xfId="81"/>
    <cellStyle name="Markeringsfarve6" xfId="82"/>
    <cellStyle name="Neutral" xfId="83"/>
    <cellStyle name="Note" xfId="84"/>
    <cellStyle name="Output" xfId="85"/>
    <cellStyle name="Overskrift 1" xfId="86"/>
    <cellStyle name="Overskrift 2" xfId="87"/>
    <cellStyle name="Overskrift 3" xfId="88"/>
    <cellStyle name="Overskrift 4" xfId="89"/>
    <cellStyle name="Percent" xfId="90"/>
    <cellStyle name="Sammenkædet celle" xfId="91"/>
    <cellStyle name="Titel" xfId="92"/>
    <cellStyle name="Title" xfId="93"/>
    <cellStyle name="Total" xfId="94"/>
    <cellStyle name="Ugyldig" xfId="95"/>
    <cellStyle name="Currency" xfId="96"/>
    <cellStyle name="Warning Text" xfId="97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</xdr:row>
      <xdr:rowOff>9525</xdr:rowOff>
    </xdr:from>
    <xdr:to>
      <xdr:col>8</xdr:col>
      <xdr:colOff>57150</xdr:colOff>
      <xdr:row>1</xdr:row>
      <xdr:rowOff>161925</xdr:rowOff>
    </xdr:to>
    <xdr:pic>
      <xdr:nvPicPr>
        <xdr:cNvPr id="1" name="Picture 1" descr="CTYPE_electrici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47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590550</xdr:colOff>
      <xdr:row>1</xdr:row>
      <xdr:rowOff>9525</xdr:rowOff>
    </xdr:from>
    <xdr:to>
      <xdr:col>20</xdr:col>
      <xdr:colOff>123825</xdr:colOff>
      <xdr:row>1</xdr:row>
      <xdr:rowOff>152400</xdr:rowOff>
    </xdr:to>
    <xdr:pic>
      <xdr:nvPicPr>
        <xdr:cNvPr id="2" name="Picture 2" descr="CTYPE_wa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87375" y="247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219075</xdr:colOff>
      <xdr:row>1</xdr:row>
      <xdr:rowOff>0</xdr:rowOff>
    </xdr:from>
    <xdr:to>
      <xdr:col>27</xdr:col>
      <xdr:colOff>381000</xdr:colOff>
      <xdr:row>1</xdr:row>
      <xdr:rowOff>161925</xdr:rowOff>
    </xdr:to>
    <xdr:pic>
      <xdr:nvPicPr>
        <xdr:cNvPr id="3" name="Picture 3" descr="CTYPE_he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83200" y="238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571500</xdr:colOff>
      <xdr:row>1</xdr:row>
      <xdr:rowOff>9525</xdr:rowOff>
    </xdr:from>
    <xdr:to>
      <xdr:col>13</xdr:col>
      <xdr:colOff>723900</xdr:colOff>
      <xdr:row>1</xdr:row>
      <xdr:rowOff>161925</xdr:rowOff>
    </xdr:to>
    <xdr:pic>
      <xdr:nvPicPr>
        <xdr:cNvPr id="4" name="Picture 1" descr="CTYPE_electrici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247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Application%20Data\Omega%20SoftTec\Omega%20EMS\Excel\Egne%20rapporter\Herning\Dem%20vi%20bruger\HER_Folder%20Report%20Year%20super%20vers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n\Gr&#248;nt%20regnskab\DN\2009\Herning%20Kommun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S_YearlyReport"/>
      <sheetName val="Data"/>
      <sheetName val="Changelog"/>
    </sheetNames>
    <sheetDataSet>
      <sheetData sheetId="1">
        <row r="52">
          <cell r="U52" t="str">
            <v>[ kWh ]</v>
          </cell>
        </row>
        <row r="58">
          <cell r="H58" t="str">
            <v>Bygning</v>
          </cell>
        </row>
        <row r="59">
          <cell r="H59" t="str">
            <v>Ejendom nr.</v>
          </cell>
        </row>
        <row r="60">
          <cell r="H60" t="str">
            <v>Forbrug</v>
          </cell>
        </row>
        <row r="61">
          <cell r="H61" t="str">
            <v>Budget</v>
          </cell>
        </row>
        <row r="62">
          <cell r="H62" t="str">
            <v>Overskud</v>
          </cell>
        </row>
        <row r="63">
          <cell r="H63" t="str">
            <v>Graddagekorr. forbrug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koler 09"/>
      <sheetName val="adm 09"/>
      <sheetName val="dagins 09"/>
      <sheetName val="Andre 09"/>
      <sheetName val="Skoler"/>
      <sheetName val="I alt bygninger"/>
      <sheetName val="emmissionsfaktorer"/>
      <sheetName val="Kollektiv trafik"/>
      <sheetName val="kørsel"/>
      <sheetName val="Kørsel skraldebiler"/>
      <sheetName val="Transport i alt"/>
      <sheetName val="Vejbelysning"/>
    </sheetNames>
    <sheetDataSet>
      <sheetData sheetId="0">
        <row r="48">
          <cell r="B48" t="str">
            <v>Total</v>
          </cell>
        </row>
      </sheetData>
      <sheetData sheetId="1">
        <row r="48">
          <cell r="B48" t="str">
            <v>Total</v>
          </cell>
        </row>
      </sheetData>
      <sheetData sheetId="2">
        <row r="75">
          <cell r="B75" t="str">
            <v>Total</v>
          </cell>
        </row>
      </sheetData>
      <sheetData sheetId="3">
        <row r="48">
          <cell r="B48" t="str">
            <v>Total</v>
          </cell>
        </row>
      </sheetData>
      <sheetData sheetId="8">
        <row r="3">
          <cell r="D3">
            <v>563.4962570000001</v>
          </cell>
        </row>
        <row r="4">
          <cell r="D4">
            <v>654.6332853025937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G49"/>
  <sheetViews>
    <sheetView zoomScalePageLayoutView="0" workbookViewId="0" topLeftCell="L1">
      <selection activeCell="X7" sqref="X7"/>
    </sheetView>
  </sheetViews>
  <sheetFormatPr defaultColWidth="9.140625" defaultRowHeight="12.75"/>
  <cols>
    <col min="11" max="14" width="9.28125" style="0" customWidth="1"/>
    <col min="17" max="17" width="10.140625" style="0" bestFit="1" customWidth="1"/>
    <col min="19" max="20" width="10.140625" style="0" bestFit="1" customWidth="1"/>
    <col min="22" max="25" width="9.421875" style="0" customWidth="1"/>
    <col min="26" max="26" width="0" style="0" hidden="1" customWidth="1"/>
    <col min="28" max="28" width="0" style="0" hidden="1" customWidth="1"/>
    <col min="30" max="30" width="0" style="0" hidden="1" customWidth="1"/>
    <col min="33" max="33" width="0" style="0" hidden="1" customWidth="1"/>
  </cols>
  <sheetData>
    <row r="1" spans="1:33" ht="27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1"/>
      <c r="Z1" s="1"/>
      <c r="AA1" s="1"/>
      <c r="AB1" s="1"/>
      <c r="AC1" s="1"/>
      <c r="AD1" s="1"/>
      <c r="AE1" s="1"/>
      <c r="AF1" s="1"/>
      <c r="AG1" s="1"/>
    </row>
    <row r="2" spans="1:33" ht="27">
      <c r="A2" s="214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1"/>
      <c r="Z2" s="1"/>
      <c r="AA2" s="1"/>
      <c r="AB2" s="1"/>
      <c r="AC2" s="1"/>
      <c r="AD2" s="1"/>
      <c r="AE2" s="1"/>
      <c r="AF2" s="1"/>
      <c r="AG2" s="1"/>
    </row>
    <row r="3" spans="1:24" ht="13.5" thickBot="1">
      <c r="A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2" ht="12.75">
      <c r="A4" s="200" t="s">
        <v>3</v>
      </c>
      <c r="B4" s="201"/>
      <c r="C4" s="202"/>
      <c r="D4" s="5"/>
      <c r="E4" s="6"/>
      <c r="F4" s="6"/>
      <c r="G4" s="7"/>
      <c r="H4" s="200" t="s">
        <v>4</v>
      </c>
      <c r="I4" s="201"/>
      <c r="J4" s="201"/>
      <c r="K4" s="201"/>
      <c r="L4" s="201"/>
      <c r="M4" s="202"/>
      <c r="N4" s="200" t="s">
        <v>5</v>
      </c>
      <c r="O4" s="201"/>
      <c r="P4" s="202"/>
      <c r="Q4" s="200" t="s">
        <v>6</v>
      </c>
      <c r="R4" s="201"/>
      <c r="S4" s="201"/>
      <c r="T4" s="201"/>
      <c r="U4" s="201"/>
      <c r="V4" s="201"/>
      <c r="W4" s="201"/>
      <c r="X4" s="202"/>
      <c r="Y4" s="200" t="s">
        <v>7</v>
      </c>
      <c r="Z4" s="201"/>
      <c r="AA4" s="201"/>
      <c r="AB4" s="201"/>
      <c r="AC4" s="201"/>
      <c r="AD4" s="201"/>
      <c r="AE4" s="201"/>
      <c r="AF4" s="202"/>
    </row>
    <row r="5" spans="1:32" ht="14.25">
      <c r="A5" s="8"/>
      <c r="B5" s="9"/>
      <c r="C5" s="10"/>
      <c r="D5" s="11"/>
      <c r="E5" s="12"/>
      <c r="F5" s="12"/>
      <c r="G5" s="10"/>
      <c r="H5" s="197" t="s">
        <v>8</v>
      </c>
      <c r="I5" s="198"/>
      <c r="J5" s="199"/>
      <c r="K5" s="204" t="s">
        <v>9</v>
      </c>
      <c r="L5" s="204"/>
      <c r="M5" s="205"/>
      <c r="N5" s="197" t="s">
        <v>214</v>
      </c>
      <c r="O5" s="198"/>
      <c r="P5" s="219"/>
      <c r="Q5" s="197" t="s">
        <v>8</v>
      </c>
      <c r="R5" s="198"/>
      <c r="S5" s="198"/>
      <c r="T5" s="198"/>
      <c r="U5" s="199"/>
      <c r="V5" s="203" t="s">
        <v>9</v>
      </c>
      <c r="W5" s="204"/>
      <c r="X5" s="205"/>
      <c r="Y5" s="206" t="s">
        <v>10</v>
      </c>
      <c r="Z5" s="196"/>
      <c r="AA5" s="196" t="s">
        <v>11</v>
      </c>
      <c r="AB5" s="196"/>
      <c r="AC5" s="196" t="s">
        <v>6</v>
      </c>
      <c r="AD5" s="196"/>
      <c r="AE5" s="196" t="s">
        <v>12</v>
      </c>
      <c r="AF5" s="196"/>
    </row>
    <row r="6" spans="1:33" ht="63.75">
      <c r="A6" s="13" t="s">
        <v>13</v>
      </c>
      <c r="B6" s="217" t="s">
        <v>14</v>
      </c>
      <c r="C6" s="218"/>
      <c r="D6" s="13" t="s">
        <v>15</v>
      </c>
      <c r="E6" s="14" t="s">
        <v>16</v>
      </c>
      <c r="F6" s="14" t="s">
        <v>17</v>
      </c>
      <c r="G6" s="15" t="s">
        <v>18</v>
      </c>
      <c r="H6" s="13" t="s">
        <v>19</v>
      </c>
      <c r="I6" s="14" t="s">
        <v>20</v>
      </c>
      <c r="J6" s="16" t="s">
        <v>21</v>
      </c>
      <c r="K6" s="14" t="s">
        <v>22</v>
      </c>
      <c r="L6" s="14" t="s">
        <v>23</v>
      </c>
      <c r="M6" s="15" t="s">
        <v>24</v>
      </c>
      <c r="N6" s="13" t="s">
        <v>19</v>
      </c>
      <c r="O6" s="14" t="s">
        <v>20</v>
      </c>
      <c r="P6" s="15" t="s">
        <v>21</v>
      </c>
      <c r="Q6" s="17" t="s">
        <v>19</v>
      </c>
      <c r="R6" s="18" t="s">
        <v>25</v>
      </c>
      <c r="S6" s="19" t="s">
        <v>26</v>
      </c>
      <c r="T6" s="19" t="s">
        <v>20</v>
      </c>
      <c r="U6" s="16" t="s">
        <v>21</v>
      </c>
      <c r="V6" s="14" t="s">
        <v>22</v>
      </c>
      <c r="W6" s="14" t="s">
        <v>23</v>
      </c>
      <c r="X6" s="15" t="s">
        <v>24</v>
      </c>
      <c r="Y6" s="20" t="s">
        <v>27</v>
      </c>
      <c r="Z6" s="20" t="s">
        <v>28</v>
      </c>
      <c r="AA6" s="20" t="s">
        <v>29</v>
      </c>
      <c r="AB6" s="20" t="s">
        <v>30</v>
      </c>
      <c r="AC6" s="20" t="s">
        <v>31</v>
      </c>
      <c r="AD6" s="20" t="s">
        <v>32</v>
      </c>
      <c r="AE6" s="20" t="s">
        <v>33</v>
      </c>
      <c r="AF6" s="20" t="s">
        <v>34</v>
      </c>
      <c r="AG6" s="21"/>
    </row>
    <row r="7" spans="1:33" ht="12.75">
      <c r="A7" s="22" t="s">
        <v>35</v>
      </c>
      <c r="B7" s="207" t="s">
        <v>36</v>
      </c>
      <c r="C7" s="208"/>
      <c r="D7" s="23">
        <v>1966</v>
      </c>
      <c r="E7" s="24">
        <v>1919</v>
      </c>
      <c r="F7" s="24">
        <v>602</v>
      </c>
      <c r="G7" s="25">
        <v>118</v>
      </c>
      <c r="H7" s="26">
        <v>22600</v>
      </c>
      <c r="I7" s="27">
        <v>21882.022471910113</v>
      </c>
      <c r="J7" s="28">
        <v>717.9775280898866</v>
      </c>
      <c r="K7" s="29">
        <v>11.488061797752811</v>
      </c>
      <c r="L7" s="29">
        <v>0.002188202247191012</v>
      </c>
      <c r="M7" s="30">
        <v>0.021882022471910116</v>
      </c>
      <c r="N7" s="31">
        <v>230</v>
      </c>
      <c r="O7" s="32">
        <v>196.6449438202247</v>
      </c>
      <c r="P7" s="33">
        <v>33.35505617977529</v>
      </c>
      <c r="Q7" s="26">
        <v>195000</v>
      </c>
      <c r="R7" s="26">
        <v>223980</v>
      </c>
      <c r="S7" s="27">
        <v>188145.36560784295</v>
      </c>
      <c r="T7" s="27">
        <v>183180.4775280899</v>
      </c>
      <c r="U7" s="28">
        <v>11819.52247191011</v>
      </c>
      <c r="V7" s="29">
        <v>17.32704136938202</v>
      </c>
      <c r="W7" s="29">
        <v>0.01648624297752809</v>
      </c>
      <c r="X7" s="30">
        <v>0.06264772331460675</v>
      </c>
      <c r="Y7" s="34">
        <v>11.130225062009213</v>
      </c>
      <c r="Z7" s="34">
        <v>185.4408684060179</v>
      </c>
      <c r="AA7" s="34">
        <v>0.10002286053928011</v>
      </c>
      <c r="AB7" s="34">
        <v>1.666482574747667</v>
      </c>
      <c r="AC7" s="34">
        <v>98.0434422135711</v>
      </c>
      <c r="AD7" s="34">
        <v>1594.4522509139233</v>
      </c>
      <c r="AE7" s="35">
        <v>28.81510316713483</v>
      </c>
      <c r="AF7" s="36">
        <v>0.014656715751340197</v>
      </c>
      <c r="AG7" s="27"/>
    </row>
    <row r="8" spans="1:33" ht="12.75">
      <c r="A8" s="22" t="s">
        <v>35</v>
      </c>
      <c r="B8" s="207" t="s">
        <v>37</v>
      </c>
      <c r="C8" s="208"/>
      <c r="D8" s="23">
        <v>6226</v>
      </c>
      <c r="E8" s="24">
        <v>6226</v>
      </c>
      <c r="F8" s="24" t="s">
        <v>35</v>
      </c>
      <c r="G8" s="25">
        <v>500</v>
      </c>
      <c r="H8" s="26">
        <v>110000</v>
      </c>
      <c r="I8" s="27">
        <v>107688.24</v>
      </c>
      <c r="J8" s="28">
        <v>2311.7599999999948</v>
      </c>
      <c r="K8" s="29">
        <v>56.536326</v>
      </c>
      <c r="L8" s="29">
        <v>0.010768824000000001</v>
      </c>
      <c r="M8" s="30">
        <v>0.10768824</v>
      </c>
      <c r="N8" s="31">
        <v>1033</v>
      </c>
      <c r="O8" s="32">
        <v>843.0165872069925</v>
      </c>
      <c r="P8" s="33">
        <v>189.98341279300746</v>
      </c>
      <c r="Q8" s="26">
        <v>593000</v>
      </c>
      <c r="R8" s="26">
        <v>0</v>
      </c>
      <c r="S8" s="27">
        <v>555321.4825730021</v>
      </c>
      <c r="T8" s="27">
        <v>537310.190742948</v>
      </c>
      <c r="U8" s="28">
        <v>55689.809257052024</v>
      </c>
      <c r="V8" s="29">
        <v>50.82417094237545</v>
      </c>
      <c r="W8" s="29">
        <v>0.04835791716686533</v>
      </c>
      <c r="X8" s="30">
        <v>0.1837600852340882</v>
      </c>
      <c r="Y8" s="34">
        <v>17.2965371024735</v>
      </c>
      <c r="Z8" s="34">
        <v>215.37648000000002</v>
      </c>
      <c r="AA8" s="34">
        <v>0.13540259993687642</v>
      </c>
      <c r="AB8" s="34">
        <v>1.6860331744139851</v>
      </c>
      <c r="AC8" s="34">
        <v>89.1939419487636</v>
      </c>
      <c r="AD8" s="34">
        <v>1110.6429651460041</v>
      </c>
      <c r="AE8" s="35">
        <v>107.36049694237545</v>
      </c>
      <c r="AF8" s="36">
        <v>0.01724389607169538</v>
      </c>
      <c r="AG8" s="27"/>
    </row>
    <row r="9" spans="1:33" ht="12.75">
      <c r="A9" s="22" t="s">
        <v>35</v>
      </c>
      <c r="B9" s="207" t="s">
        <v>38</v>
      </c>
      <c r="C9" s="208"/>
      <c r="D9" s="23">
        <v>6350</v>
      </c>
      <c r="E9" s="24">
        <v>6350</v>
      </c>
      <c r="F9" s="24" t="s">
        <v>35</v>
      </c>
      <c r="G9" s="25">
        <v>0</v>
      </c>
      <c r="H9" s="26">
        <v>256250</v>
      </c>
      <c r="I9" s="27">
        <v>263379.0124026007</v>
      </c>
      <c r="J9" s="28">
        <v>-7129.012402600725</v>
      </c>
      <c r="K9" s="29">
        <v>138.27398151136538</v>
      </c>
      <c r="L9" s="29">
        <v>0.02633790124026007</v>
      </c>
      <c r="M9" s="30">
        <v>0.26337901240260075</v>
      </c>
      <c r="N9" s="31">
        <v>1085</v>
      </c>
      <c r="O9" s="32">
        <v>1727.3074465480013</v>
      </c>
      <c r="P9" s="33">
        <v>-642.3074465480013</v>
      </c>
      <c r="Q9" s="26">
        <v>951500</v>
      </c>
      <c r="R9" s="26">
        <v>0</v>
      </c>
      <c r="S9" s="27">
        <v>1018953.7011936562</v>
      </c>
      <c r="T9" s="27">
        <v>980467.7061777259</v>
      </c>
      <c r="U9" s="28">
        <v>-28967.706177725922</v>
      </c>
      <c r="V9" s="29">
        <v>92.7424403273511</v>
      </c>
      <c r="W9" s="29">
        <v>0.08824209355599534</v>
      </c>
      <c r="X9" s="30">
        <v>0.3353199555127824</v>
      </c>
      <c r="Y9" s="34">
        <v>41.47700982718121</v>
      </c>
      <c r="Z9" s="34" t="e">
        <v>#DIV/0!</v>
      </c>
      <c r="AA9" s="34">
        <v>0.2720169207162207</v>
      </c>
      <c r="AB9" s="34" t="e">
        <v>#DIV/0!</v>
      </c>
      <c r="AC9" s="34">
        <v>160.46514979427656</v>
      </c>
      <c r="AD9" s="34" t="e">
        <v>#DIV/0!</v>
      </c>
      <c r="AE9" s="35">
        <v>231.0164218387165</v>
      </c>
      <c r="AF9" s="36">
        <v>0.03638053887223882</v>
      </c>
      <c r="AG9" s="27"/>
    </row>
    <row r="10" spans="1:33" ht="12.75">
      <c r="A10" s="22" t="s">
        <v>35</v>
      </c>
      <c r="B10" s="207" t="s">
        <v>39</v>
      </c>
      <c r="C10" s="208"/>
      <c r="D10" s="23">
        <v>3516</v>
      </c>
      <c r="E10" s="24">
        <v>3516</v>
      </c>
      <c r="F10" s="24" t="s">
        <v>35</v>
      </c>
      <c r="G10" s="25">
        <v>263</v>
      </c>
      <c r="H10" s="26">
        <v>57500</v>
      </c>
      <c r="I10" s="27">
        <v>55586.46280052485</v>
      </c>
      <c r="J10" s="28">
        <v>1913.5371994751476</v>
      </c>
      <c r="K10" s="29">
        <v>29.18289297027555</v>
      </c>
      <c r="L10" s="29">
        <v>0.005558646280052486</v>
      </c>
      <c r="M10" s="30">
        <v>0.05558646280052486</v>
      </c>
      <c r="N10" s="31">
        <v>1000</v>
      </c>
      <c r="O10" s="32">
        <v>881.5128372025747</v>
      </c>
      <c r="P10" s="33">
        <v>118.4871627974253</v>
      </c>
      <c r="Q10" s="26">
        <v>408000</v>
      </c>
      <c r="R10" s="26">
        <v>0</v>
      </c>
      <c r="S10" s="27">
        <v>392487.5572767827</v>
      </c>
      <c r="T10" s="27">
        <v>375570.4035375921</v>
      </c>
      <c r="U10" s="28">
        <v>32429.596462407906</v>
      </c>
      <c r="V10" s="29">
        <v>35.525204470620835</v>
      </c>
      <c r="W10" s="29">
        <v>0.03380133631838329</v>
      </c>
      <c r="X10" s="30">
        <v>0.1284450780098565</v>
      </c>
      <c r="Y10" s="34">
        <v>15.809574175348365</v>
      </c>
      <c r="Z10" s="34">
        <v>211.3553718651135</v>
      </c>
      <c r="AA10" s="34">
        <v>0.25071468634885513</v>
      </c>
      <c r="AB10" s="34">
        <v>3.351759837272147</v>
      </c>
      <c r="AC10" s="34">
        <v>111.62899808782215</v>
      </c>
      <c r="AD10" s="34">
        <v>1492.348126527691</v>
      </c>
      <c r="AE10" s="35">
        <v>64.70809744089638</v>
      </c>
      <c r="AF10" s="36">
        <v>0.018403895745419903</v>
      </c>
      <c r="AG10" s="27"/>
    </row>
    <row r="11" spans="1:33" ht="12.75">
      <c r="A11" s="22" t="s">
        <v>35</v>
      </c>
      <c r="B11" s="207" t="s">
        <v>40</v>
      </c>
      <c r="C11" s="208"/>
      <c r="D11" s="23">
        <v>1318</v>
      </c>
      <c r="E11" s="24">
        <v>1318</v>
      </c>
      <c r="F11" s="24">
        <v>269</v>
      </c>
      <c r="G11" s="25">
        <v>60</v>
      </c>
      <c r="H11" s="26">
        <v>31000</v>
      </c>
      <c r="I11" s="27">
        <v>28571.434858115383</v>
      </c>
      <c r="J11" s="28">
        <v>2428.5651418846173</v>
      </c>
      <c r="K11" s="29">
        <v>15.000003300510576</v>
      </c>
      <c r="L11" s="29">
        <v>0.0028571434858115385</v>
      </c>
      <c r="M11" s="30">
        <v>0.028571434858115384</v>
      </c>
      <c r="N11" s="31">
        <v>260</v>
      </c>
      <c r="O11" s="32">
        <v>215.70663575422876</v>
      </c>
      <c r="P11" s="33">
        <v>44.293364245771244</v>
      </c>
      <c r="Q11" s="26">
        <v>190000</v>
      </c>
      <c r="R11" s="26">
        <v>0</v>
      </c>
      <c r="S11" s="27">
        <v>184142.7290539661</v>
      </c>
      <c r="T11" s="27">
        <v>178967.16702846956</v>
      </c>
      <c r="U11" s="28">
        <v>11032.832971530443</v>
      </c>
      <c r="V11" s="29">
        <v>16.928504329222935</v>
      </c>
      <c r="W11" s="29">
        <v>0.016107045032562262</v>
      </c>
      <c r="X11" s="30">
        <v>0.0612067711237366</v>
      </c>
      <c r="Y11" s="34">
        <v>21.677871667765846</v>
      </c>
      <c r="Z11" s="34">
        <v>476.1905809685897</v>
      </c>
      <c r="AA11" s="34">
        <v>0.1636620908605681</v>
      </c>
      <c r="AB11" s="34">
        <v>3.5951105959038125</v>
      </c>
      <c r="AC11" s="34">
        <v>139.71375497266015</v>
      </c>
      <c r="AD11" s="34">
        <v>3069.045484232768</v>
      </c>
      <c r="AE11" s="35">
        <v>31.92850762973351</v>
      </c>
      <c r="AF11" s="36">
        <v>0.02422496785260509</v>
      </c>
      <c r="AG11" s="27"/>
    </row>
    <row r="12" spans="1:33" ht="12.75">
      <c r="A12" s="22" t="s">
        <v>35</v>
      </c>
      <c r="B12" s="207" t="s">
        <v>41</v>
      </c>
      <c r="C12" s="208"/>
      <c r="D12" s="23">
        <v>1741</v>
      </c>
      <c r="E12" s="24">
        <v>1637</v>
      </c>
      <c r="F12" s="24" t="s">
        <v>35</v>
      </c>
      <c r="G12" s="25">
        <v>100</v>
      </c>
      <c r="H12" s="26">
        <v>22600</v>
      </c>
      <c r="I12" s="27">
        <v>23968.20475117387</v>
      </c>
      <c r="J12" s="28">
        <v>-1368.204751173871</v>
      </c>
      <c r="K12" s="29">
        <v>12.583307494366283</v>
      </c>
      <c r="L12" s="29">
        <v>0.0023968204751173873</v>
      </c>
      <c r="M12" s="30">
        <v>0.023968204751173873</v>
      </c>
      <c r="N12" s="31">
        <v>185</v>
      </c>
      <c r="O12" s="32">
        <v>207.6596886881923</v>
      </c>
      <c r="P12" s="33">
        <v>-22.65968868819229</v>
      </c>
      <c r="Q12" s="26">
        <v>160000</v>
      </c>
      <c r="R12" s="26">
        <v>206020</v>
      </c>
      <c r="S12" s="27">
        <v>187640.09359785233</v>
      </c>
      <c r="T12" s="27">
        <v>179644.5677887697</v>
      </c>
      <c r="U12" s="28">
        <v>-19644.567788769695</v>
      </c>
      <c r="V12" s="29">
        <v>16.992579667139726</v>
      </c>
      <c r="W12" s="29">
        <v>0.016168011100989275</v>
      </c>
      <c r="X12" s="30">
        <v>0.06143844218375924</v>
      </c>
      <c r="Y12" s="34">
        <v>13.766918294758112</v>
      </c>
      <c r="Z12" s="34">
        <v>239.68204751173872</v>
      </c>
      <c r="AA12" s="34">
        <v>0.1192760991890823</v>
      </c>
      <c r="AB12" s="34">
        <v>2.076596886881923</v>
      </c>
      <c r="AC12" s="34">
        <v>114.62436994370943</v>
      </c>
      <c r="AD12" s="34">
        <v>1876.4009359785234</v>
      </c>
      <c r="AE12" s="35">
        <v>29.57588716150601</v>
      </c>
      <c r="AF12" s="36">
        <v>0.016987873154225164</v>
      </c>
      <c r="AG12" s="27"/>
    </row>
    <row r="13" spans="1:33" ht="12.75">
      <c r="A13" s="22" t="s">
        <v>35</v>
      </c>
      <c r="B13" s="207" t="s">
        <v>42</v>
      </c>
      <c r="C13" s="208"/>
      <c r="D13" s="23">
        <v>13912</v>
      </c>
      <c r="E13" s="24">
        <v>13912</v>
      </c>
      <c r="F13" s="24">
        <v>110.67</v>
      </c>
      <c r="G13" s="25">
        <v>655</v>
      </c>
      <c r="H13" s="26">
        <v>290000</v>
      </c>
      <c r="I13" s="27">
        <v>266733</v>
      </c>
      <c r="J13" s="28">
        <v>23267</v>
      </c>
      <c r="K13" s="29">
        <v>140.034825</v>
      </c>
      <c r="L13" s="29">
        <v>0.0266733</v>
      </c>
      <c r="M13" s="30">
        <v>0.266733</v>
      </c>
      <c r="N13" s="31">
        <v>2170</v>
      </c>
      <c r="O13" s="32">
        <v>2060.792862362972</v>
      </c>
      <c r="P13" s="33">
        <v>109.20713763702815</v>
      </c>
      <c r="Q13" s="26">
        <v>1266000</v>
      </c>
      <c r="R13" s="26">
        <v>0</v>
      </c>
      <c r="S13" s="27">
        <v>1366113.6007801606</v>
      </c>
      <c r="T13" s="27">
        <v>1324905.9488428745</v>
      </c>
      <c r="U13" s="28">
        <v>-58905.948842874495</v>
      </c>
      <c r="V13" s="29">
        <v>125.32285370104748</v>
      </c>
      <c r="W13" s="29">
        <v>0.11924153539585872</v>
      </c>
      <c r="X13" s="30">
        <v>0.45311783450426313</v>
      </c>
      <c r="Y13" s="34">
        <v>19.17287234042553</v>
      </c>
      <c r="Z13" s="34">
        <v>407.2259541984733</v>
      </c>
      <c r="AA13" s="34">
        <v>0.1481305967770969</v>
      </c>
      <c r="AB13" s="34">
        <v>3.146248644828965</v>
      </c>
      <c r="AC13" s="34">
        <v>98.19677981456013</v>
      </c>
      <c r="AD13" s="34">
        <v>2085.6696195116956</v>
      </c>
      <c r="AE13" s="35">
        <v>265.35767870104746</v>
      </c>
      <c r="AF13" s="36">
        <v>0.01907401370766586</v>
      </c>
      <c r="AG13" s="27"/>
    </row>
    <row r="14" spans="1:33" ht="12.75">
      <c r="A14" s="22" t="s">
        <v>35</v>
      </c>
      <c r="B14" s="207" t="s">
        <v>43</v>
      </c>
      <c r="C14" s="208"/>
      <c r="D14" s="23">
        <v>2682</v>
      </c>
      <c r="E14" s="24">
        <v>2682</v>
      </c>
      <c r="F14" s="24" t="s">
        <v>35</v>
      </c>
      <c r="G14" s="25">
        <v>249</v>
      </c>
      <c r="H14" s="26">
        <v>51500</v>
      </c>
      <c r="I14" s="27">
        <v>48737.904986939204</v>
      </c>
      <c r="J14" s="28">
        <v>2762.095013060796</v>
      </c>
      <c r="K14" s="29">
        <v>25.587400118143087</v>
      </c>
      <c r="L14" s="29">
        <v>0.004873790498693921</v>
      </c>
      <c r="M14" s="30">
        <v>0.0487379049869392</v>
      </c>
      <c r="N14" s="31">
        <v>396</v>
      </c>
      <c r="O14" s="32">
        <v>405.4467439867858</v>
      </c>
      <c r="P14" s="33">
        <v>-9.446743986785805</v>
      </c>
      <c r="Q14" s="26">
        <v>208500</v>
      </c>
      <c r="R14" s="26">
        <v>0</v>
      </c>
      <c r="S14" s="27">
        <v>170874.7462467964</v>
      </c>
      <c r="T14" s="27">
        <v>167145.08518244693</v>
      </c>
      <c r="U14" s="28">
        <v>41354.91481755307</v>
      </c>
      <c r="V14" s="29">
        <v>15.810253607407656</v>
      </c>
      <c r="W14" s="29">
        <v>0.015043057666420227</v>
      </c>
      <c r="X14" s="30">
        <v>0.05716361913239686</v>
      </c>
      <c r="Y14" s="34">
        <v>18.172224081632812</v>
      </c>
      <c r="Z14" s="34">
        <v>195.73455818047873</v>
      </c>
      <c r="AA14" s="34">
        <v>0.15117328261997978</v>
      </c>
      <c r="AB14" s="34">
        <v>1.6283001766537581</v>
      </c>
      <c r="AC14" s="34">
        <v>63.71168763862654</v>
      </c>
      <c r="AD14" s="34">
        <v>686.2439608305076</v>
      </c>
      <c r="AE14" s="35">
        <v>41.39765372555074</v>
      </c>
      <c r="AF14" s="36">
        <v>0.015435366788050239</v>
      </c>
      <c r="AG14" s="27"/>
    </row>
    <row r="15" spans="1:33" ht="12.75">
      <c r="A15" s="22" t="s">
        <v>35</v>
      </c>
      <c r="B15" s="207" t="s">
        <v>44</v>
      </c>
      <c r="C15" s="208"/>
      <c r="D15" s="23">
        <v>3465</v>
      </c>
      <c r="E15" s="24">
        <v>3465</v>
      </c>
      <c r="F15" s="24" t="s">
        <v>35</v>
      </c>
      <c r="G15" s="25">
        <v>250</v>
      </c>
      <c r="H15" s="26">
        <v>33650</v>
      </c>
      <c r="I15" s="27">
        <v>31997.545547983573</v>
      </c>
      <c r="J15" s="28">
        <v>1652.4544520164272</v>
      </c>
      <c r="K15" s="29">
        <v>16.798711412691375</v>
      </c>
      <c r="L15" s="29">
        <v>0.0031997545547983574</v>
      </c>
      <c r="M15" s="30">
        <v>0.03199754554798357</v>
      </c>
      <c r="N15" s="31">
        <v>313</v>
      </c>
      <c r="O15" s="32">
        <v>571.6206511620529</v>
      </c>
      <c r="P15" s="33">
        <v>-258.6206511620529</v>
      </c>
      <c r="Q15" s="26">
        <v>280000</v>
      </c>
      <c r="R15" s="26">
        <v>378.9</v>
      </c>
      <c r="S15" s="27">
        <v>309740.11145314353</v>
      </c>
      <c r="T15" s="27">
        <v>304450.5380697122</v>
      </c>
      <c r="U15" s="28">
        <v>-24450.538069712173</v>
      </c>
      <c r="V15" s="29">
        <v>28.797976396014075</v>
      </c>
      <c r="W15" s="29">
        <v>0.0274005484262741</v>
      </c>
      <c r="X15" s="30">
        <v>0.10412208401984158</v>
      </c>
      <c r="Y15" s="34">
        <v>9.23450087964894</v>
      </c>
      <c r="Z15" s="34">
        <v>127.9901821919343</v>
      </c>
      <c r="AA15" s="34">
        <v>0.16496988489525338</v>
      </c>
      <c r="AB15" s="34">
        <v>2.286482604648212</v>
      </c>
      <c r="AC15" s="34">
        <v>89.39108555646278</v>
      </c>
      <c r="AD15" s="34">
        <v>1238.960445812574</v>
      </c>
      <c r="AE15" s="35">
        <v>45.596687808705454</v>
      </c>
      <c r="AF15" s="36">
        <v>0.013159217260809654</v>
      </c>
      <c r="AG15" s="27"/>
    </row>
    <row r="16" spans="1:33" ht="12.75">
      <c r="A16" s="22" t="s">
        <v>35</v>
      </c>
      <c r="B16" s="207" t="s">
        <v>45</v>
      </c>
      <c r="C16" s="208"/>
      <c r="D16" s="23">
        <v>7303</v>
      </c>
      <c r="E16" s="24">
        <v>7303</v>
      </c>
      <c r="F16" s="24">
        <v>1110</v>
      </c>
      <c r="G16" s="25">
        <v>438</v>
      </c>
      <c r="H16" s="26">
        <v>101800</v>
      </c>
      <c r="I16" s="27">
        <v>121817.45253974578</v>
      </c>
      <c r="J16" s="28">
        <v>-20017.452539745776</v>
      </c>
      <c r="K16" s="29">
        <v>63.95416258336654</v>
      </c>
      <c r="L16" s="29">
        <v>0.01218174525397458</v>
      </c>
      <c r="M16" s="30">
        <v>0.12181745253974577</v>
      </c>
      <c r="N16" s="31">
        <v>1079</v>
      </c>
      <c r="O16" s="32">
        <v>1025.486444814292</v>
      </c>
      <c r="P16" s="33">
        <v>53.5135551857079</v>
      </c>
      <c r="Q16" s="26">
        <v>716000</v>
      </c>
      <c r="R16" s="26">
        <v>726130</v>
      </c>
      <c r="S16" s="27">
        <v>732895.6051236384</v>
      </c>
      <c r="T16" s="27">
        <v>699572.8065242553</v>
      </c>
      <c r="U16" s="28">
        <v>16427.193475744687</v>
      </c>
      <c r="V16" s="29">
        <v>66.1725917691293</v>
      </c>
      <c r="W16" s="29">
        <v>0.06296155258718297</v>
      </c>
      <c r="X16" s="30">
        <v>0.2392538998312953</v>
      </c>
      <c r="Y16" s="34">
        <v>16.68046727916552</v>
      </c>
      <c r="Z16" s="34">
        <v>278.1220377619767</v>
      </c>
      <c r="AA16" s="34">
        <v>0.14041988837659758</v>
      </c>
      <c r="AB16" s="34">
        <v>2.341293253000667</v>
      </c>
      <c r="AC16" s="34">
        <v>100.35541628421723</v>
      </c>
      <c r="AD16" s="34">
        <v>1673.2776372685807</v>
      </c>
      <c r="AE16" s="35">
        <v>130.12675435249582</v>
      </c>
      <c r="AF16" s="36">
        <v>0.017818260215321898</v>
      </c>
      <c r="AG16" s="27"/>
    </row>
    <row r="17" spans="1:33" ht="12.75">
      <c r="A17" s="22" t="s">
        <v>35</v>
      </c>
      <c r="B17" s="207" t="s">
        <v>46</v>
      </c>
      <c r="C17" s="208"/>
      <c r="D17" s="23">
        <v>6728</v>
      </c>
      <c r="E17" s="24">
        <v>6728</v>
      </c>
      <c r="F17" s="24">
        <v>74.91</v>
      </c>
      <c r="G17" s="25">
        <v>400</v>
      </c>
      <c r="H17" s="26">
        <v>219300</v>
      </c>
      <c r="I17" s="27">
        <v>248220.1972878548</v>
      </c>
      <c r="J17" s="28">
        <v>-28920.197287854797</v>
      </c>
      <c r="K17" s="29">
        <v>130.31560357612378</v>
      </c>
      <c r="L17" s="29">
        <v>0.02482201972878548</v>
      </c>
      <c r="M17" s="30">
        <v>0.24822019728785483</v>
      </c>
      <c r="N17" s="31">
        <v>1983</v>
      </c>
      <c r="O17" s="32">
        <v>1768.9255327612268</v>
      </c>
      <c r="P17" s="33">
        <v>214.0744672387732</v>
      </c>
      <c r="Q17" s="26">
        <v>790000</v>
      </c>
      <c r="R17" s="26">
        <v>0</v>
      </c>
      <c r="S17" s="27">
        <v>885146.4800354106</v>
      </c>
      <c r="T17" s="27">
        <v>852101.4418398724</v>
      </c>
      <c r="U17" s="28">
        <v>-62101.441839872394</v>
      </c>
      <c r="V17" s="29">
        <v>80.60027538363353</v>
      </c>
      <c r="W17" s="29">
        <v>0.07668912976558852</v>
      </c>
      <c r="X17" s="30">
        <v>0.29141869310923635</v>
      </c>
      <c r="Y17" s="34">
        <v>36.893608395935615</v>
      </c>
      <c r="Z17" s="34">
        <v>620.550493219637</v>
      </c>
      <c r="AA17" s="34">
        <v>0.2629199662249148</v>
      </c>
      <c r="AB17" s="34">
        <v>4.422313831903067</v>
      </c>
      <c r="AC17" s="34">
        <v>131.56160523713</v>
      </c>
      <c r="AD17" s="34">
        <v>2212.8662000885265</v>
      </c>
      <c r="AE17" s="35">
        <v>210.91587895975732</v>
      </c>
      <c r="AF17" s="36">
        <v>0.031348971307930636</v>
      </c>
      <c r="AG17" s="27"/>
    </row>
    <row r="18" spans="1:33" ht="12.75">
      <c r="A18" s="22" t="s">
        <v>35</v>
      </c>
      <c r="B18" s="207" t="s">
        <v>47</v>
      </c>
      <c r="C18" s="208"/>
      <c r="D18" s="23">
        <v>1056</v>
      </c>
      <c r="E18" s="24">
        <v>1056</v>
      </c>
      <c r="F18" s="24">
        <v>155</v>
      </c>
      <c r="G18" s="25">
        <v>100</v>
      </c>
      <c r="H18" s="26">
        <v>21000</v>
      </c>
      <c r="I18" s="27">
        <v>19877.07420627324</v>
      </c>
      <c r="J18" s="28">
        <v>1122.9257937267612</v>
      </c>
      <c r="K18" s="29">
        <v>10.43546395829345</v>
      </c>
      <c r="L18" s="29">
        <v>0.001987707420627324</v>
      </c>
      <c r="M18" s="30">
        <v>0.01987707420627324</v>
      </c>
      <c r="N18" s="31">
        <v>153</v>
      </c>
      <c r="O18" s="32">
        <v>141.7775188673502</v>
      </c>
      <c r="P18" s="33">
        <v>11.22248113264979</v>
      </c>
      <c r="Q18" s="26">
        <v>81000</v>
      </c>
      <c r="R18" s="26">
        <v>102021</v>
      </c>
      <c r="S18" s="27">
        <v>90193.84715234328</v>
      </c>
      <c r="T18" s="27">
        <v>87798.99259564697</v>
      </c>
      <c r="U18" s="28">
        <v>-6798.992595646967</v>
      </c>
      <c r="V18" s="29">
        <v>8.304906709622246</v>
      </c>
      <c r="W18" s="29">
        <v>0.007901909333608228</v>
      </c>
      <c r="X18" s="30">
        <v>0.030027255467711265</v>
      </c>
      <c r="Y18" s="34">
        <v>18.82298693775875</v>
      </c>
      <c r="Z18" s="34">
        <v>198.77074206273238</v>
      </c>
      <c r="AA18" s="34">
        <v>0.13425901407893012</v>
      </c>
      <c r="AB18" s="34">
        <v>1.4177751886735022</v>
      </c>
      <c r="AC18" s="34">
        <v>85.41084010638568</v>
      </c>
      <c r="AD18" s="34">
        <v>901.9384715234328</v>
      </c>
      <c r="AE18" s="35">
        <v>18.7403706679157</v>
      </c>
      <c r="AF18" s="36">
        <v>0.017746563132495927</v>
      </c>
      <c r="AG18" s="27"/>
    </row>
    <row r="19" spans="1:33" ht="12.75">
      <c r="A19" s="22" t="s">
        <v>35</v>
      </c>
      <c r="B19" s="207" t="s">
        <v>48</v>
      </c>
      <c r="C19" s="208"/>
      <c r="D19" s="23">
        <v>3989</v>
      </c>
      <c r="E19" s="24">
        <v>3989</v>
      </c>
      <c r="F19" s="24" t="s">
        <v>35</v>
      </c>
      <c r="G19" s="25">
        <v>450</v>
      </c>
      <c r="H19" s="26">
        <v>74750</v>
      </c>
      <c r="I19" s="27">
        <v>82766.19517404969</v>
      </c>
      <c r="J19" s="28">
        <v>-8016.195174049688</v>
      </c>
      <c r="K19" s="29">
        <v>43.45225246637609</v>
      </c>
      <c r="L19" s="29">
        <v>0.008276619517404969</v>
      </c>
      <c r="M19" s="30">
        <v>0.08276619517404968</v>
      </c>
      <c r="N19" s="31">
        <v>590</v>
      </c>
      <c r="O19" s="32">
        <v>573.4095771027746</v>
      </c>
      <c r="P19" s="33">
        <v>16.59042289722538</v>
      </c>
      <c r="Q19" s="26">
        <v>433000</v>
      </c>
      <c r="R19" s="26">
        <v>0</v>
      </c>
      <c r="S19" s="27">
        <v>422433.81572509184</v>
      </c>
      <c r="T19" s="27">
        <v>407859.078118404</v>
      </c>
      <c r="U19" s="28">
        <v>25140.921881595976</v>
      </c>
      <c r="V19" s="29">
        <v>38.57939019921983</v>
      </c>
      <c r="W19" s="29">
        <v>0.03670731703065636</v>
      </c>
      <c r="X19" s="30">
        <v>0.13948780471649416</v>
      </c>
      <c r="Y19" s="34">
        <v>20.74860746403853</v>
      </c>
      <c r="Z19" s="34">
        <v>183.92487816455485</v>
      </c>
      <c r="AA19" s="34">
        <v>0.14374770045193647</v>
      </c>
      <c r="AB19" s="34">
        <v>1.2742435046728324</v>
      </c>
      <c r="AC19" s="34">
        <v>105.89967804589918</v>
      </c>
      <c r="AD19" s="34">
        <v>938.7418127224263</v>
      </c>
      <c r="AE19" s="35">
        <v>82.03164266559591</v>
      </c>
      <c r="AF19" s="36">
        <v>0.020564462939482556</v>
      </c>
      <c r="AG19" s="27"/>
    </row>
    <row r="20" spans="1:33" ht="12.75">
      <c r="A20" s="22" t="s">
        <v>35</v>
      </c>
      <c r="B20" s="207" t="s">
        <v>49</v>
      </c>
      <c r="C20" s="208"/>
      <c r="D20" s="23">
        <v>17437</v>
      </c>
      <c r="E20" s="24">
        <v>17437</v>
      </c>
      <c r="F20" s="24" t="s">
        <v>35</v>
      </c>
      <c r="G20" s="25">
        <v>228</v>
      </c>
      <c r="H20" s="26">
        <v>439500</v>
      </c>
      <c r="I20" s="27">
        <v>459235</v>
      </c>
      <c r="J20" s="28">
        <v>-19735</v>
      </c>
      <c r="K20" s="29">
        <v>241.098375</v>
      </c>
      <c r="L20" s="29">
        <v>0.045923500000000006</v>
      </c>
      <c r="M20" s="30">
        <v>0.459235</v>
      </c>
      <c r="N20" s="31">
        <v>5250</v>
      </c>
      <c r="O20" s="32">
        <v>4891.483538800808</v>
      </c>
      <c r="P20" s="33">
        <v>358.51646119919224</v>
      </c>
      <c r="Q20" s="26">
        <v>1860000</v>
      </c>
      <c r="R20" s="26">
        <v>0</v>
      </c>
      <c r="S20" s="27">
        <v>1820581.7603875136</v>
      </c>
      <c r="T20" s="27">
        <v>1755818.4879311076</v>
      </c>
      <c r="U20" s="28">
        <v>104181.51206889236</v>
      </c>
      <c r="V20" s="29">
        <v>166.08287077340347</v>
      </c>
      <c r="W20" s="29">
        <v>0.1580236639137997</v>
      </c>
      <c r="X20" s="30">
        <v>0.600489922872439</v>
      </c>
      <c r="Y20" s="34">
        <v>26.336812525090327</v>
      </c>
      <c r="Z20" s="34">
        <v>2014.188596491228</v>
      </c>
      <c r="AA20" s="34">
        <v>0.2805232286976434</v>
      </c>
      <c r="AB20" s="34">
        <v>21.453875170178982</v>
      </c>
      <c r="AC20" s="34">
        <v>104.40911626928448</v>
      </c>
      <c r="AD20" s="34">
        <v>7985.007720997866</v>
      </c>
      <c r="AE20" s="35">
        <v>407.1812457734035</v>
      </c>
      <c r="AF20" s="36">
        <v>0.02335156539389823</v>
      </c>
      <c r="AG20" s="27"/>
    </row>
    <row r="21" spans="1:33" ht="12.75">
      <c r="A21" s="22" t="s">
        <v>35</v>
      </c>
      <c r="B21" s="207" t="s">
        <v>50</v>
      </c>
      <c r="C21" s="208"/>
      <c r="D21" s="23">
        <v>3527</v>
      </c>
      <c r="E21" s="24">
        <v>3527</v>
      </c>
      <c r="F21" s="24" t="s">
        <v>35</v>
      </c>
      <c r="G21" s="25">
        <v>100</v>
      </c>
      <c r="H21" s="26">
        <v>26100</v>
      </c>
      <c r="I21" s="27">
        <v>27286.094343082423</v>
      </c>
      <c r="J21" s="28">
        <v>-1186.0943430824227</v>
      </c>
      <c r="K21" s="29">
        <v>14.325199530118272</v>
      </c>
      <c r="L21" s="29">
        <v>0.0027286094343082425</v>
      </c>
      <c r="M21" s="30">
        <v>0.027286094343082424</v>
      </c>
      <c r="N21" s="31">
        <v>234</v>
      </c>
      <c r="O21" s="32">
        <v>270.1916187507367</v>
      </c>
      <c r="P21" s="33">
        <v>-36.19161875073672</v>
      </c>
      <c r="Q21" s="26">
        <v>172000</v>
      </c>
      <c r="R21" s="26">
        <v>0</v>
      </c>
      <c r="S21" s="27">
        <v>165709.8237800887</v>
      </c>
      <c r="T21" s="27">
        <v>160554.22993228465</v>
      </c>
      <c r="U21" s="28">
        <v>11445.770067715348</v>
      </c>
      <c r="V21" s="29">
        <v>15.186824609294803</v>
      </c>
      <c r="W21" s="29">
        <v>0.014449880693905619</v>
      </c>
      <c r="X21" s="30">
        <v>0.054909546636841354</v>
      </c>
      <c r="Y21" s="34">
        <v>7.73634656736105</v>
      </c>
      <c r="Z21" s="34">
        <v>272.86094343082425</v>
      </c>
      <c r="AA21" s="34">
        <v>0.07660663984993953</v>
      </c>
      <c r="AB21" s="34">
        <v>2.701916187507367</v>
      </c>
      <c r="AC21" s="34">
        <v>46.98322193935035</v>
      </c>
      <c r="AD21" s="34">
        <v>1657.0982378008869</v>
      </c>
      <c r="AE21" s="35">
        <v>29.512024139413075</v>
      </c>
      <c r="AF21" s="36">
        <v>0.008367457935756472</v>
      </c>
      <c r="AG21" s="27"/>
    </row>
    <row r="22" spans="1:33" ht="12.75">
      <c r="A22" s="22" t="s">
        <v>35</v>
      </c>
      <c r="B22" s="207" t="s">
        <v>51</v>
      </c>
      <c r="C22" s="208"/>
      <c r="D22" s="23">
        <v>9523</v>
      </c>
      <c r="E22" s="24">
        <v>9523</v>
      </c>
      <c r="F22" s="24" t="s">
        <v>35</v>
      </c>
      <c r="G22" s="25">
        <v>0</v>
      </c>
      <c r="H22" s="26">
        <v>169500</v>
      </c>
      <c r="I22" s="27">
        <v>141882.74356619225</v>
      </c>
      <c r="J22" s="28">
        <v>27617.25643380775</v>
      </c>
      <c r="K22" s="29">
        <v>74.48844037225093</v>
      </c>
      <c r="L22" s="29">
        <v>0.014188274356619226</v>
      </c>
      <c r="M22" s="30">
        <v>0.14188274356619227</v>
      </c>
      <c r="N22" s="31">
        <v>1031</v>
      </c>
      <c r="O22" s="32">
        <v>1052.8101821890396</v>
      </c>
      <c r="P22" s="33">
        <v>-21.81018218903955</v>
      </c>
      <c r="Q22" s="26">
        <v>723000</v>
      </c>
      <c r="R22" s="26">
        <v>0</v>
      </c>
      <c r="S22" s="27">
        <v>696906.4600456209</v>
      </c>
      <c r="T22" s="27">
        <v>671122.6061593471</v>
      </c>
      <c r="U22" s="28">
        <v>51877.39384065289</v>
      </c>
      <c r="V22" s="29">
        <v>63.48148731661265</v>
      </c>
      <c r="W22" s="29">
        <v>0.06040103455434125</v>
      </c>
      <c r="X22" s="30">
        <v>0.22952393130649676</v>
      </c>
      <c r="Y22" s="34">
        <v>14.898954485581461</v>
      </c>
      <c r="Z22" s="34" t="e">
        <v>#DIV/0!</v>
      </c>
      <c r="AA22" s="34">
        <v>0.1105544662594812</v>
      </c>
      <c r="AB22" s="34" t="e">
        <v>#DIV/0!</v>
      </c>
      <c r="AC22" s="34">
        <v>73.18139872368171</v>
      </c>
      <c r="AD22" s="34" t="e">
        <v>#DIV/0!</v>
      </c>
      <c r="AE22" s="35">
        <v>137.96992768886358</v>
      </c>
      <c r="AF22" s="36">
        <v>0.014488073893611633</v>
      </c>
      <c r="AG22" s="27"/>
    </row>
    <row r="23" spans="1:33" ht="12.75">
      <c r="A23" s="22" t="s">
        <v>35</v>
      </c>
      <c r="B23" s="207" t="s">
        <v>52</v>
      </c>
      <c r="C23" s="208"/>
      <c r="D23" s="23">
        <v>1990</v>
      </c>
      <c r="E23" s="24">
        <v>1990</v>
      </c>
      <c r="F23" s="24" t="s">
        <v>35</v>
      </c>
      <c r="G23" s="25">
        <v>672</v>
      </c>
      <c r="H23" s="26">
        <v>54850</v>
      </c>
      <c r="I23" s="27">
        <v>51493.6200774923</v>
      </c>
      <c r="J23" s="28">
        <v>3356.379922507702</v>
      </c>
      <c r="K23" s="29">
        <v>27.03415054068346</v>
      </c>
      <c r="L23" s="29">
        <v>0.005149362007749229</v>
      </c>
      <c r="M23" s="30">
        <v>0.0514936200774923</v>
      </c>
      <c r="N23" s="31">
        <v>443</v>
      </c>
      <c r="O23" s="32">
        <v>422.12322368302205</v>
      </c>
      <c r="P23" s="33">
        <v>20.876776316977953</v>
      </c>
      <c r="Q23" s="26">
        <v>176000</v>
      </c>
      <c r="R23" s="26">
        <v>0</v>
      </c>
      <c r="S23" s="27">
        <v>183239.99992622566</v>
      </c>
      <c r="T23" s="27">
        <v>174168.04546660878</v>
      </c>
      <c r="U23" s="28">
        <v>1831.9545333912247</v>
      </c>
      <c r="V23" s="29">
        <v>16.474555420686524</v>
      </c>
      <c r="W23" s="29">
        <v>0.015675124091994792</v>
      </c>
      <c r="X23" s="30">
        <v>0.05956547154958021</v>
      </c>
      <c r="Y23" s="34">
        <v>25.876190993714722</v>
      </c>
      <c r="Z23" s="34">
        <v>76.62741082960163</v>
      </c>
      <c r="AA23" s="34">
        <v>0.2121222229562925</v>
      </c>
      <c r="AB23" s="34">
        <v>0.6281595590521162</v>
      </c>
      <c r="AC23" s="34">
        <v>92.08040197297773</v>
      </c>
      <c r="AD23" s="34">
        <v>272.67857131878816</v>
      </c>
      <c r="AE23" s="35">
        <v>43.508705961369984</v>
      </c>
      <c r="AF23" s="36">
        <v>0.02186367133737185</v>
      </c>
      <c r="AG23" s="27"/>
    </row>
    <row r="24" spans="1:33" ht="12.75">
      <c r="A24" s="22" t="s">
        <v>35</v>
      </c>
      <c r="B24" s="207" t="s">
        <v>53</v>
      </c>
      <c r="C24" s="208"/>
      <c r="D24" s="23">
        <v>4273</v>
      </c>
      <c r="E24" s="24">
        <v>4273</v>
      </c>
      <c r="F24" s="24" t="s">
        <v>35</v>
      </c>
      <c r="G24" s="25">
        <v>183</v>
      </c>
      <c r="H24" s="26">
        <v>77250</v>
      </c>
      <c r="I24" s="27">
        <v>100474.78426124678</v>
      </c>
      <c r="J24" s="28">
        <v>-23224.78426124678</v>
      </c>
      <c r="K24" s="29">
        <v>52.74926173715456</v>
      </c>
      <c r="L24" s="29">
        <v>0.01004747842612468</v>
      </c>
      <c r="M24" s="30">
        <v>0.10047478426124679</v>
      </c>
      <c r="N24" s="31">
        <v>605</v>
      </c>
      <c r="O24" s="32">
        <v>458.89300974289193</v>
      </c>
      <c r="P24" s="33">
        <v>146.10699025710807</v>
      </c>
      <c r="Q24" s="26">
        <v>463850</v>
      </c>
      <c r="R24" s="26">
        <v>0</v>
      </c>
      <c r="S24" s="27">
        <v>590518.8148242282</v>
      </c>
      <c r="T24" s="27">
        <v>566965.2261280804</v>
      </c>
      <c r="U24" s="28">
        <v>-103115.2261280804</v>
      </c>
      <c r="V24" s="29">
        <v>53.62924073945512</v>
      </c>
      <c r="W24" s="29">
        <v>0.05102687035152724</v>
      </c>
      <c r="X24" s="30">
        <v>0.1939021073358035</v>
      </c>
      <c r="Y24" s="34">
        <v>23.51387415428195</v>
      </c>
      <c r="Z24" s="34">
        <v>549.0425369467038</v>
      </c>
      <c r="AA24" s="34">
        <v>0.10739363672897073</v>
      </c>
      <c r="AB24" s="34">
        <v>2.50761207509777</v>
      </c>
      <c r="AC24" s="34">
        <v>138.19770999864923</v>
      </c>
      <c r="AD24" s="34">
        <v>3226.8787695313017</v>
      </c>
      <c r="AE24" s="35">
        <v>106.37850247660968</v>
      </c>
      <c r="AF24" s="36">
        <v>0.024895507249382092</v>
      </c>
      <c r="AG24" s="27"/>
    </row>
    <row r="25" spans="1:33" ht="12.75">
      <c r="A25" s="22" t="s">
        <v>35</v>
      </c>
      <c r="B25" s="207" t="s">
        <v>54</v>
      </c>
      <c r="C25" s="208"/>
      <c r="D25" s="23">
        <v>9463</v>
      </c>
      <c r="E25" s="24">
        <v>8831</v>
      </c>
      <c r="F25" s="24" t="s">
        <v>35</v>
      </c>
      <c r="G25" s="25">
        <v>697</v>
      </c>
      <c r="H25" s="26">
        <v>153009</v>
      </c>
      <c r="I25" s="27">
        <v>146615.50961651644</v>
      </c>
      <c r="J25" s="28">
        <v>6393.490383483557</v>
      </c>
      <c r="K25" s="29">
        <v>76.97314254867113</v>
      </c>
      <c r="L25" s="29">
        <v>0.014661550961651646</v>
      </c>
      <c r="M25" s="30">
        <v>0.14661550961651643</v>
      </c>
      <c r="N25" s="31">
        <v>1556</v>
      </c>
      <c r="O25" s="32">
        <v>1486.8936003131596</v>
      </c>
      <c r="P25" s="33">
        <v>69.1063996868404</v>
      </c>
      <c r="Q25" s="26">
        <v>849000</v>
      </c>
      <c r="R25" s="26">
        <v>0</v>
      </c>
      <c r="S25" s="27">
        <v>890184.499002535</v>
      </c>
      <c r="T25" s="27">
        <v>857916.5711024336</v>
      </c>
      <c r="U25" s="28">
        <v>-8916.571102433605</v>
      </c>
      <c r="V25" s="29">
        <v>81.15032846057919</v>
      </c>
      <c r="W25" s="29">
        <v>0.07721249139921903</v>
      </c>
      <c r="X25" s="30">
        <v>0.29340746731703227</v>
      </c>
      <c r="Y25" s="34">
        <v>15.49355485749936</v>
      </c>
      <c r="Z25" s="34">
        <v>210.3522376133665</v>
      </c>
      <c r="AA25" s="34">
        <v>0.15712708446720486</v>
      </c>
      <c r="AB25" s="34">
        <v>2.133276327565509</v>
      </c>
      <c r="AC25" s="34">
        <v>100.80223066499094</v>
      </c>
      <c r="AD25" s="34">
        <v>1277.1657087554304</v>
      </c>
      <c r="AE25" s="35">
        <v>158.12347100925032</v>
      </c>
      <c r="AF25" s="36">
        <v>0.01670965560702212</v>
      </c>
      <c r="AG25" s="27"/>
    </row>
    <row r="26" spans="1:33" ht="12.75">
      <c r="A26" s="37" t="s">
        <v>35</v>
      </c>
      <c r="B26" s="207" t="s">
        <v>55</v>
      </c>
      <c r="C26" s="208"/>
      <c r="D26" s="38">
        <v>11319</v>
      </c>
      <c r="E26" s="39">
        <v>11319</v>
      </c>
      <c r="F26" s="39">
        <v>2121</v>
      </c>
      <c r="G26" s="40">
        <v>226</v>
      </c>
      <c r="H26" s="41">
        <v>280000</v>
      </c>
      <c r="I26" s="42">
        <v>289721</v>
      </c>
      <c r="J26" s="43">
        <v>-9721</v>
      </c>
      <c r="K26" s="44">
        <v>152.103525</v>
      </c>
      <c r="L26" s="44">
        <v>0.0289721</v>
      </c>
      <c r="M26" s="45">
        <v>0.289721</v>
      </c>
      <c r="N26" s="46">
        <v>2011</v>
      </c>
      <c r="O26" s="47">
        <v>2036.6318237104742</v>
      </c>
      <c r="P26" s="48">
        <v>-25.631823710474237</v>
      </c>
      <c r="Q26" s="26">
        <v>879700</v>
      </c>
      <c r="R26" s="26">
        <v>0</v>
      </c>
      <c r="S26" s="27">
        <v>845327.8624147467</v>
      </c>
      <c r="T26" s="27">
        <v>819639.7783043875</v>
      </c>
      <c r="U26" s="43">
        <v>60060.221695612534</v>
      </c>
      <c r="V26" s="44">
        <v>77.529726629812</v>
      </c>
      <c r="W26" s="44">
        <v>0.07376758004739489</v>
      </c>
      <c r="X26" s="45">
        <v>0.2803168041801006</v>
      </c>
      <c r="Y26" s="34">
        <v>25.595989044968636</v>
      </c>
      <c r="Z26" s="34">
        <v>1281.9513274336284</v>
      </c>
      <c r="AA26" s="34">
        <v>0.17993036696797193</v>
      </c>
      <c r="AB26" s="34">
        <v>9.011645237656966</v>
      </c>
      <c r="AC26" s="34">
        <v>74.68220358819212</v>
      </c>
      <c r="AD26" s="34">
        <v>3740.388771746667</v>
      </c>
      <c r="AE26" s="35">
        <v>229.63325162981198</v>
      </c>
      <c r="AF26" s="36">
        <v>0.020287415109975438</v>
      </c>
      <c r="AG26" s="27"/>
    </row>
    <row r="27" spans="1:33" ht="12.75">
      <c r="A27" s="22" t="s">
        <v>35</v>
      </c>
      <c r="B27" s="207" t="s">
        <v>56</v>
      </c>
      <c r="C27" s="208"/>
      <c r="D27" s="23">
        <v>5726</v>
      </c>
      <c r="E27" s="24">
        <v>5726</v>
      </c>
      <c r="F27" s="24" t="s">
        <v>35</v>
      </c>
      <c r="G27" s="25">
        <v>115</v>
      </c>
      <c r="H27" s="26">
        <v>73220</v>
      </c>
      <c r="I27" s="27">
        <v>80454.97318054923</v>
      </c>
      <c r="J27" s="28">
        <v>-7234.973180549234</v>
      </c>
      <c r="K27" s="29">
        <v>42.23886091978835</v>
      </c>
      <c r="L27" s="29">
        <v>0.008045497318054923</v>
      </c>
      <c r="M27" s="30">
        <v>0.08045497318054923</v>
      </c>
      <c r="N27" s="31">
        <v>765</v>
      </c>
      <c r="O27" s="32">
        <v>821.5881204923495</v>
      </c>
      <c r="P27" s="33">
        <v>-56.5881204923495</v>
      </c>
      <c r="Q27" s="26">
        <v>392370.39237039234</v>
      </c>
      <c r="R27" s="26">
        <v>0</v>
      </c>
      <c r="S27" s="27">
        <v>339777.81157359306</v>
      </c>
      <c r="T27" s="27">
        <v>325973.56622154574</v>
      </c>
      <c r="U27" s="28">
        <v>66396.8261488466</v>
      </c>
      <c r="V27" s="29">
        <v>66.82458107541687</v>
      </c>
      <c r="W27" s="29">
        <v>0.00035857092284370033</v>
      </c>
      <c r="X27" s="30">
        <v>0.07171418456874007</v>
      </c>
      <c r="Y27" s="34">
        <v>14.050816133522394</v>
      </c>
      <c r="Z27" s="34">
        <v>699.6084624395586</v>
      </c>
      <c r="AA27" s="34">
        <v>0.1434837793385172</v>
      </c>
      <c r="AB27" s="34">
        <v>7.14424452602043</v>
      </c>
      <c r="AC27" s="34">
        <v>59.3394711096041</v>
      </c>
      <c r="AD27" s="34">
        <v>2954.589665857331</v>
      </c>
      <c r="AE27" s="35">
        <v>109.06344199520522</v>
      </c>
      <c r="AF27" s="36">
        <v>0.01904705588459749</v>
      </c>
      <c r="AG27" s="27"/>
    </row>
    <row r="28" spans="1:33" ht="12.75">
      <c r="A28" s="22" t="s">
        <v>35</v>
      </c>
      <c r="B28" s="207" t="s">
        <v>57</v>
      </c>
      <c r="C28" s="208"/>
      <c r="D28" s="23">
        <v>2415</v>
      </c>
      <c r="E28" s="24">
        <v>2415</v>
      </c>
      <c r="F28" s="24" t="s">
        <v>35</v>
      </c>
      <c r="G28" s="25">
        <v>0</v>
      </c>
      <c r="H28" s="26">
        <v>40190</v>
      </c>
      <c r="I28" s="27">
        <v>37806.811999260644</v>
      </c>
      <c r="J28" s="28">
        <v>2383.1880007393556</v>
      </c>
      <c r="K28" s="29">
        <v>19.84857629961184</v>
      </c>
      <c r="L28" s="29">
        <v>0.0037806811999260646</v>
      </c>
      <c r="M28" s="30">
        <v>0.03780681199926064</v>
      </c>
      <c r="N28" s="31">
        <v>502</v>
      </c>
      <c r="O28" s="32">
        <v>556.0191723021422</v>
      </c>
      <c r="P28" s="33">
        <v>-54.01917230214224</v>
      </c>
      <c r="Q28" s="26">
        <v>192580</v>
      </c>
      <c r="R28" s="26">
        <v>0</v>
      </c>
      <c r="S28" s="27">
        <v>188396.3425102304</v>
      </c>
      <c r="T28" s="27">
        <v>182954.50102553968</v>
      </c>
      <c r="U28" s="28">
        <v>9625.498974460323</v>
      </c>
      <c r="V28" s="29">
        <v>17.305666252005793</v>
      </c>
      <c r="W28" s="29">
        <v>0.016465905092298574</v>
      </c>
      <c r="X28" s="30">
        <v>0.06257043935073457</v>
      </c>
      <c r="Y28" s="34">
        <v>15.654994616671074</v>
      </c>
      <c r="Z28" s="34" t="e">
        <v>#DIV/0!</v>
      </c>
      <c r="AA28" s="34">
        <v>0.2302356821126883</v>
      </c>
      <c r="AB28" s="34" t="e">
        <v>#DIV/0!</v>
      </c>
      <c r="AC28" s="34">
        <v>78.01090787173102</v>
      </c>
      <c r="AD28" s="34" t="e">
        <v>#DIV/0!</v>
      </c>
      <c r="AE28" s="35">
        <v>37.15424255161763</v>
      </c>
      <c r="AF28" s="36">
        <v>0.015384779524479348</v>
      </c>
      <c r="AG28" s="27"/>
    </row>
    <row r="29" spans="1:33" ht="12.75">
      <c r="A29" s="22" t="s">
        <v>35</v>
      </c>
      <c r="B29" s="207" t="s">
        <v>58</v>
      </c>
      <c r="C29" s="208"/>
      <c r="D29" s="23">
        <v>4800</v>
      </c>
      <c r="E29" s="24">
        <v>4800</v>
      </c>
      <c r="F29" s="24" t="s">
        <v>35</v>
      </c>
      <c r="G29" s="25">
        <v>480</v>
      </c>
      <c r="H29" s="26">
        <v>80822</v>
      </c>
      <c r="I29" s="27">
        <v>86350.49314661881</v>
      </c>
      <c r="J29" s="28">
        <v>-5528.493146618814</v>
      </c>
      <c r="K29" s="29">
        <v>45.33400890197488</v>
      </c>
      <c r="L29" s="29">
        <v>0.00863504931466188</v>
      </c>
      <c r="M29" s="30">
        <v>0.08635049314661881</v>
      </c>
      <c r="N29" s="31">
        <v>871</v>
      </c>
      <c r="O29" s="32">
        <v>715.715887174542</v>
      </c>
      <c r="P29" s="33">
        <v>155.284112825458</v>
      </c>
      <c r="Q29" s="26">
        <v>517470</v>
      </c>
      <c r="R29" s="26">
        <v>0</v>
      </c>
      <c r="S29" s="27">
        <v>544844.4864249155</v>
      </c>
      <c r="T29" s="27">
        <v>526359.3741099896</v>
      </c>
      <c r="U29" s="28">
        <v>-8889.374109989614</v>
      </c>
      <c r="V29" s="29">
        <v>49.78833319706391</v>
      </c>
      <c r="W29" s="29">
        <v>0.04737234366989907</v>
      </c>
      <c r="X29" s="30">
        <v>0.18001490594561648</v>
      </c>
      <c r="Y29" s="34">
        <v>17.98968607221225</v>
      </c>
      <c r="Z29" s="34">
        <v>179.89686072212254</v>
      </c>
      <c r="AA29" s="34">
        <v>0.14910747649469624</v>
      </c>
      <c r="AB29" s="34">
        <v>1.4910747649469624</v>
      </c>
      <c r="AC29" s="34">
        <v>113.50926800519073</v>
      </c>
      <c r="AD29" s="34">
        <v>1135.0926800519073</v>
      </c>
      <c r="AE29" s="35">
        <v>95.1223420990388</v>
      </c>
      <c r="AF29" s="36">
        <v>0.01981715460396642</v>
      </c>
      <c r="AG29" s="27"/>
    </row>
    <row r="30" spans="1:33" ht="12.75">
      <c r="A30" s="22" t="s">
        <v>35</v>
      </c>
      <c r="B30" s="207" t="s">
        <v>59</v>
      </c>
      <c r="C30" s="208"/>
      <c r="D30" s="23">
        <v>1607</v>
      </c>
      <c r="E30" s="24">
        <v>1561</v>
      </c>
      <c r="F30" s="24" t="s">
        <v>35</v>
      </c>
      <c r="G30" s="25">
        <v>186</v>
      </c>
      <c r="H30" s="26">
        <v>50000</v>
      </c>
      <c r="I30" s="27">
        <v>53184.14382600773</v>
      </c>
      <c r="J30" s="28">
        <v>-3184.1438260077266</v>
      </c>
      <c r="K30" s="29">
        <v>27.921675508654058</v>
      </c>
      <c r="L30" s="29">
        <v>0.005318414382600773</v>
      </c>
      <c r="M30" s="30">
        <v>0.053184143826007724</v>
      </c>
      <c r="N30" s="31">
        <v>450</v>
      </c>
      <c r="O30" s="32">
        <v>461.1910729639166</v>
      </c>
      <c r="P30" s="33">
        <v>-11.19107296391661</v>
      </c>
      <c r="Q30" s="26">
        <v>200000</v>
      </c>
      <c r="R30" s="26">
        <v>200670</v>
      </c>
      <c r="S30" s="27">
        <v>230787.1813162167</v>
      </c>
      <c r="T30" s="27">
        <v>217271.47824783192</v>
      </c>
      <c r="U30" s="28">
        <v>-17271.478247831925</v>
      </c>
      <c r="V30" s="29">
        <v>20.551709127462424</v>
      </c>
      <c r="W30" s="29">
        <v>0.019554433042304874</v>
      </c>
      <c r="X30" s="30">
        <v>0.07430684556075853</v>
      </c>
      <c r="Y30" s="34">
        <v>33.095297962668155</v>
      </c>
      <c r="Z30" s="34">
        <v>285.9362571290738</v>
      </c>
      <c r="AA30" s="34">
        <v>0.2869888444081622</v>
      </c>
      <c r="AB30" s="34">
        <v>2.4795218976554656</v>
      </c>
      <c r="AC30" s="34">
        <v>147.84572794120226</v>
      </c>
      <c r="AD30" s="34">
        <v>1240.7912973990146</v>
      </c>
      <c r="AE30" s="35">
        <v>48.47338463611648</v>
      </c>
      <c r="AF30" s="36">
        <v>0.030163898342325125</v>
      </c>
      <c r="AG30" s="27"/>
    </row>
    <row r="31" spans="1:33" ht="12.75">
      <c r="A31" s="22" t="s">
        <v>35</v>
      </c>
      <c r="B31" s="207" t="s">
        <v>60</v>
      </c>
      <c r="C31" s="208"/>
      <c r="D31" s="23">
        <v>4343</v>
      </c>
      <c r="E31" s="24">
        <v>4343</v>
      </c>
      <c r="F31" s="24" t="s">
        <v>35</v>
      </c>
      <c r="G31" s="25">
        <v>170</v>
      </c>
      <c r="H31" s="26">
        <v>99342</v>
      </c>
      <c r="I31" s="27">
        <v>104636.1427385582</v>
      </c>
      <c r="J31" s="28">
        <v>-5294.1427385582065</v>
      </c>
      <c r="K31" s="29">
        <v>54.93397493774306</v>
      </c>
      <c r="L31" s="29">
        <v>0.010463614273855821</v>
      </c>
      <c r="M31" s="30">
        <v>0.10463614273855822</v>
      </c>
      <c r="N31" s="31">
        <v>805</v>
      </c>
      <c r="O31" s="32">
        <v>712.817888579819</v>
      </c>
      <c r="P31" s="33">
        <v>92.18211142018095</v>
      </c>
      <c r="Q31" s="26">
        <v>243630</v>
      </c>
      <c r="R31" s="26">
        <v>0</v>
      </c>
      <c r="S31" s="27">
        <v>247758.88161896518</v>
      </c>
      <c r="T31" s="27">
        <v>241032.28232345844</v>
      </c>
      <c r="U31" s="28">
        <v>2597.7176765415643</v>
      </c>
      <c r="V31" s="29">
        <v>22.799243584975926</v>
      </c>
      <c r="W31" s="29">
        <v>0.02169290540911126</v>
      </c>
      <c r="X31" s="30">
        <v>0.08243304055462279</v>
      </c>
      <c r="Y31" s="34">
        <v>24.09305612216399</v>
      </c>
      <c r="Z31" s="34">
        <v>615.5067219915188</v>
      </c>
      <c r="AA31" s="34">
        <v>0.16413029900525422</v>
      </c>
      <c r="AB31" s="34">
        <v>4.1930464034107</v>
      </c>
      <c r="AC31" s="34">
        <v>57.0478659035149</v>
      </c>
      <c r="AD31" s="34">
        <v>1457.405185993913</v>
      </c>
      <c r="AE31" s="35">
        <v>77.73321852271899</v>
      </c>
      <c r="AF31" s="36">
        <v>0.017898507603665435</v>
      </c>
      <c r="AG31" s="27"/>
    </row>
    <row r="32" spans="1:33" ht="12.75">
      <c r="A32" s="22" t="s">
        <v>35</v>
      </c>
      <c r="B32" s="207" t="s">
        <v>61</v>
      </c>
      <c r="C32" s="208"/>
      <c r="D32" s="23">
        <v>4621</v>
      </c>
      <c r="E32" s="24">
        <v>4621</v>
      </c>
      <c r="F32" s="24" t="s">
        <v>35</v>
      </c>
      <c r="G32" s="25">
        <v>300</v>
      </c>
      <c r="H32" s="26">
        <v>129530</v>
      </c>
      <c r="I32" s="27">
        <v>124103.05340205188</v>
      </c>
      <c r="J32" s="28">
        <v>5426.946597948117</v>
      </c>
      <c r="K32" s="29">
        <v>65.15410303607725</v>
      </c>
      <c r="L32" s="29">
        <v>0.01241030534020519</v>
      </c>
      <c r="M32" s="30">
        <v>0.12410305340205188</v>
      </c>
      <c r="N32" s="31">
        <v>1157</v>
      </c>
      <c r="O32" s="32">
        <v>1062.713437880317</v>
      </c>
      <c r="P32" s="33">
        <v>94.28656211968291</v>
      </c>
      <c r="Q32" s="26">
        <v>451200</v>
      </c>
      <c r="R32" s="26">
        <v>0</v>
      </c>
      <c r="S32" s="27">
        <v>421302.8819404664</v>
      </c>
      <c r="T32" s="27">
        <v>409143.9754503568</v>
      </c>
      <c r="U32" s="28">
        <v>42056.02454964322</v>
      </c>
      <c r="V32" s="29">
        <v>38.70092863784924</v>
      </c>
      <c r="W32" s="29">
        <v>0.03682295779053212</v>
      </c>
      <c r="X32" s="30">
        <v>0.13992723960402204</v>
      </c>
      <c r="Y32" s="34">
        <v>26.856319714791578</v>
      </c>
      <c r="Z32" s="34">
        <v>413.67684467350625</v>
      </c>
      <c r="AA32" s="34">
        <v>0.22997477556379942</v>
      </c>
      <c r="AB32" s="34">
        <v>3.5423781262677236</v>
      </c>
      <c r="AC32" s="34">
        <v>91.17136592522536</v>
      </c>
      <c r="AD32" s="34">
        <v>1404.3429398015546</v>
      </c>
      <c r="AE32" s="35">
        <v>103.85503167392648</v>
      </c>
      <c r="AF32" s="36">
        <v>0.022474579457677227</v>
      </c>
      <c r="AG32" s="27"/>
    </row>
    <row r="33" spans="1:33" ht="12.75">
      <c r="A33" s="22" t="s">
        <v>35</v>
      </c>
      <c r="B33" s="207" t="s">
        <v>62</v>
      </c>
      <c r="C33" s="208"/>
      <c r="D33" s="23">
        <v>2399</v>
      </c>
      <c r="E33" s="24">
        <v>2399</v>
      </c>
      <c r="F33" s="24" t="s">
        <v>35</v>
      </c>
      <c r="G33" s="25">
        <v>130</v>
      </c>
      <c r="H33" s="26">
        <v>48850</v>
      </c>
      <c r="I33" s="27">
        <v>51436.915767300394</v>
      </c>
      <c r="J33" s="28">
        <v>-2586.915767300394</v>
      </c>
      <c r="K33" s="29">
        <v>27.004380777832704</v>
      </c>
      <c r="L33" s="29">
        <v>0.005143691576730039</v>
      </c>
      <c r="M33" s="30">
        <v>0.05143691576730039</v>
      </c>
      <c r="N33" s="31">
        <v>91</v>
      </c>
      <c r="O33" s="32">
        <v>82.29536923704612</v>
      </c>
      <c r="P33" s="33">
        <v>8.704630762953883</v>
      </c>
      <c r="Q33" s="26">
        <v>155449.22492882</v>
      </c>
      <c r="R33" s="26">
        <v>0</v>
      </c>
      <c r="S33" s="27">
        <v>225543.55422548493</v>
      </c>
      <c r="T33" s="27">
        <v>214599.20138723135</v>
      </c>
      <c r="U33" s="28">
        <v>-59149.97645841134</v>
      </c>
      <c r="V33" s="29">
        <v>57.083387569003534</v>
      </c>
      <c r="W33" s="29">
        <v>0.01716793611097851</v>
      </c>
      <c r="X33" s="30">
        <v>0.03862785624970164</v>
      </c>
      <c r="Y33" s="34">
        <v>21.440981978866358</v>
      </c>
      <c r="Z33" s="34">
        <v>395.66858282538766</v>
      </c>
      <c r="AA33" s="34">
        <v>0.03430403052815595</v>
      </c>
      <c r="AB33" s="34">
        <v>0.6330413018234317</v>
      </c>
      <c r="AC33" s="34">
        <v>94.0156541165006</v>
      </c>
      <c r="AD33" s="34">
        <v>1734.9504171191147</v>
      </c>
      <c r="AE33" s="35">
        <v>84.08776834683624</v>
      </c>
      <c r="AF33" s="36">
        <v>0.03505117480068205</v>
      </c>
      <c r="AG33" s="27"/>
    </row>
    <row r="34" spans="1:33" ht="12.75">
      <c r="A34" s="22" t="s">
        <v>35</v>
      </c>
      <c r="B34" s="207" t="s">
        <v>63</v>
      </c>
      <c r="C34" s="208"/>
      <c r="D34" s="23">
        <v>5062</v>
      </c>
      <c r="E34" s="24">
        <v>5062</v>
      </c>
      <c r="F34" s="24">
        <v>2500</v>
      </c>
      <c r="G34" s="25">
        <v>431</v>
      </c>
      <c r="H34" s="26">
        <v>105671</v>
      </c>
      <c r="I34" s="27">
        <v>142921.82880273322</v>
      </c>
      <c r="J34" s="28">
        <v>-37250.82880273322</v>
      </c>
      <c r="K34" s="29">
        <v>75.03396012143494</v>
      </c>
      <c r="L34" s="29">
        <v>0.014292182880273322</v>
      </c>
      <c r="M34" s="30">
        <v>0.14292182880273321</v>
      </c>
      <c r="N34" s="31">
        <v>1330</v>
      </c>
      <c r="O34" s="32">
        <v>1275.0687017231135</v>
      </c>
      <c r="P34" s="33">
        <v>54.93129827688654</v>
      </c>
      <c r="Q34" s="26">
        <v>706350</v>
      </c>
      <c r="R34" s="26">
        <v>0</v>
      </c>
      <c r="S34" s="27">
        <v>752885.9972344472</v>
      </c>
      <c r="T34" s="27">
        <v>731725.3985442662</v>
      </c>
      <c r="U34" s="28">
        <v>-25375.398544266238</v>
      </c>
      <c r="V34" s="29">
        <v>69.21390544830213</v>
      </c>
      <c r="W34" s="29">
        <v>0.06585528586898397</v>
      </c>
      <c r="X34" s="30">
        <v>0.2502500863021391</v>
      </c>
      <c r="Y34" s="34">
        <v>28.234260925075706</v>
      </c>
      <c r="Z34" s="34">
        <v>331.60517123603995</v>
      </c>
      <c r="AA34" s="34">
        <v>0.25189030061697226</v>
      </c>
      <c r="AB34" s="34">
        <v>2.9583960596823977</v>
      </c>
      <c r="AC34" s="34">
        <v>148.7329113461966</v>
      </c>
      <c r="AD34" s="34">
        <v>1746.8352604047498</v>
      </c>
      <c r="AE34" s="35">
        <v>144.2478655697371</v>
      </c>
      <c r="AF34" s="36">
        <v>0.028496219986119536</v>
      </c>
      <c r="AG34" s="27"/>
    </row>
    <row r="35" spans="1:33" ht="12.75">
      <c r="A35" s="22" t="s">
        <v>35</v>
      </c>
      <c r="B35" s="207" t="s">
        <v>64</v>
      </c>
      <c r="C35" s="208"/>
      <c r="D35" s="23">
        <v>10180</v>
      </c>
      <c r="E35" s="24">
        <v>10180</v>
      </c>
      <c r="F35" s="24">
        <v>2398</v>
      </c>
      <c r="G35" s="25">
        <v>596</v>
      </c>
      <c r="H35" s="26">
        <v>235500</v>
      </c>
      <c r="I35" s="27">
        <v>267223</v>
      </c>
      <c r="J35" s="28">
        <v>-31723</v>
      </c>
      <c r="K35" s="29">
        <v>140.292075</v>
      </c>
      <c r="L35" s="29">
        <v>0.0267223</v>
      </c>
      <c r="M35" s="30">
        <v>0.267223</v>
      </c>
      <c r="N35" s="31">
        <v>0</v>
      </c>
      <c r="O35" s="32">
        <v>1896.1435520799262</v>
      </c>
      <c r="P35" s="33" t="s">
        <v>35</v>
      </c>
      <c r="Q35" s="26">
        <v>1226000</v>
      </c>
      <c r="R35" s="26">
        <v>0</v>
      </c>
      <c r="S35" s="27">
        <v>1168076.807537328</v>
      </c>
      <c r="T35" s="27">
        <v>1127982.667199905</v>
      </c>
      <c r="U35" s="28">
        <v>98017.33280009497</v>
      </c>
      <c r="V35" s="29">
        <v>106.69588049043901</v>
      </c>
      <c r="W35" s="29">
        <v>0.10151844004799147</v>
      </c>
      <c r="X35" s="30">
        <v>0.3857700721823676</v>
      </c>
      <c r="Y35" s="34">
        <v>26.249803536345777</v>
      </c>
      <c r="Z35" s="34">
        <v>448.36073825503354</v>
      </c>
      <c r="AA35" s="34">
        <v>0.18626164558741906</v>
      </c>
      <c r="AB35" s="34">
        <v>3.181448912885782</v>
      </c>
      <c r="AC35" s="34">
        <v>114.74231901152534</v>
      </c>
      <c r="AD35" s="34">
        <v>1959.8604153310873</v>
      </c>
      <c r="AE35" s="35">
        <v>246.98795549043902</v>
      </c>
      <c r="AF35" s="36">
        <v>0.024262078142479274</v>
      </c>
      <c r="AG35" s="27"/>
    </row>
    <row r="36" spans="1:33" ht="12.75">
      <c r="A36" s="22" t="s">
        <v>35</v>
      </c>
      <c r="B36" s="207" t="s">
        <v>65</v>
      </c>
      <c r="C36" s="208"/>
      <c r="D36" s="23">
        <v>5986</v>
      </c>
      <c r="E36" s="24">
        <v>5986</v>
      </c>
      <c r="F36" s="24" t="s">
        <v>35</v>
      </c>
      <c r="G36" s="25">
        <v>530</v>
      </c>
      <c r="H36" s="26">
        <v>179500</v>
      </c>
      <c r="I36" s="27">
        <v>158535.41202364204</v>
      </c>
      <c r="J36" s="28">
        <v>20964.587976357958</v>
      </c>
      <c r="K36" s="29">
        <v>83.23109131241208</v>
      </c>
      <c r="L36" s="29">
        <v>0.015853541202364204</v>
      </c>
      <c r="M36" s="30">
        <v>0.15853541202364205</v>
      </c>
      <c r="N36" s="31">
        <v>1064</v>
      </c>
      <c r="O36" s="32">
        <v>2016.739873648622</v>
      </c>
      <c r="P36" s="33">
        <v>-952.739873648622</v>
      </c>
      <c r="Q36" s="26">
        <v>745000</v>
      </c>
      <c r="R36" s="26">
        <v>0</v>
      </c>
      <c r="S36" s="27">
        <v>731245.9918698107</v>
      </c>
      <c r="T36" s="27">
        <v>707070.2504613051</v>
      </c>
      <c r="U36" s="28">
        <v>37929.74953869486</v>
      </c>
      <c r="V36" s="29">
        <v>57.27269028736573</v>
      </c>
      <c r="W36" s="29">
        <v>0.06363632254151748</v>
      </c>
      <c r="X36" s="30">
        <v>0.2418180256577664</v>
      </c>
      <c r="Y36" s="34">
        <v>26.484365523495164</v>
      </c>
      <c r="Z36" s="34">
        <v>299.12341891253214</v>
      </c>
      <c r="AA36" s="34">
        <v>0.33690943428810927</v>
      </c>
      <c r="AB36" s="34">
        <v>3.8051695729219284</v>
      </c>
      <c r="AC36" s="34">
        <v>122.1593705094906</v>
      </c>
      <c r="AD36" s="34">
        <v>1379.7094186222844</v>
      </c>
      <c r="AE36" s="35">
        <v>140.5037815997778</v>
      </c>
      <c r="AF36" s="36">
        <v>0.023472065085161677</v>
      </c>
      <c r="AG36" s="27"/>
    </row>
    <row r="37" spans="1:33" ht="12.75">
      <c r="A37" s="22" t="s">
        <v>35</v>
      </c>
      <c r="B37" s="207" t="s">
        <v>66</v>
      </c>
      <c r="C37" s="208"/>
      <c r="D37" s="23">
        <v>1884</v>
      </c>
      <c r="E37" s="24">
        <v>1884</v>
      </c>
      <c r="F37" s="24" t="s">
        <v>35</v>
      </c>
      <c r="G37" s="25">
        <v>166</v>
      </c>
      <c r="H37" s="26">
        <v>65000</v>
      </c>
      <c r="I37" s="27">
        <v>67484.3942960712</v>
      </c>
      <c r="J37" s="28">
        <v>-2484.394296071201</v>
      </c>
      <c r="K37" s="29">
        <v>35.42930700543738</v>
      </c>
      <c r="L37" s="29">
        <v>0.006748439429607121</v>
      </c>
      <c r="M37" s="30">
        <v>0.0674843942960712</v>
      </c>
      <c r="N37" s="31">
        <v>420</v>
      </c>
      <c r="O37" s="32">
        <v>567.7810152849004</v>
      </c>
      <c r="P37" s="33">
        <v>-147.78101528490038</v>
      </c>
      <c r="Q37" s="26">
        <v>271700.2717002717</v>
      </c>
      <c r="R37" s="26">
        <v>0</v>
      </c>
      <c r="S37" s="27">
        <v>318552.3578938574</v>
      </c>
      <c r="T37" s="27">
        <v>300779.1268545706</v>
      </c>
      <c r="U37" s="28">
        <v>-29078.855154298886</v>
      </c>
      <c r="V37" s="29">
        <v>61.65972100518696</v>
      </c>
      <c r="W37" s="29">
        <v>0.00033085703954002766</v>
      </c>
      <c r="X37" s="30">
        <v>0.06617140790800552</v>
      </c>
      <c r="Y37" s="34">
        <v>35.81974219536688</v>
      </c>
      <c r="Z37" s="34">
        <v>406.53249575946506</v>
      </c>
      <c r="AA37" s="34">
        <v>0.30136996565015944</v>
      </c>
      <c r="AB37" s="34">
        <v>3.420367561957231</v>
      </c>
      <c r="AC37" s="34">
        <v>169.08299251266317</v>
      </c>
      <c r="AD37" s="34">
        <v>1918.9901077943218</v>
      </c>
      <c r="AE37" s="35">
        <v>97.08902801062433</v>
      </c>
      <c r="AF37" s="36">
        <v>0.051533454358080856</v>
      </c>
      <c r="AG37" s="27"/>
    </row>
    <row r="38" spans="1:33" ht="12.75">
      <c r="A38" s="22" t="s">
        <v>35</v>
      </c>
      <c r="B38" s="207" t="s">
        <v>67</v>
      </c>
      <c r="C38" s="208"/>
      <c r="D38" s="23">
        <v>2633</v>
      </c>
      <c r="E38" s="24">
        <v>2633</v>
      </c>
      <c r="F38" s="24" t="s">
        <v>35</v>
      </c>
      <c r="G38" s="25">
        <v>216</v>
      </c>
      <c r="H38" s="26">
        <v>50548</v>
      </c>
      <c r="I38" s="27">
        <v>49838.338874425375</v>
      </c>
      <c r="J38" s="28">
        <v>709.6611255746247</v>
      </c>
      <c r="K38" s="29">
        <v>26.165127909073327</v>
      </c>
      <c r="L38" s="29">
        <v>0.004983833887442538</v>
      </c>
      <c r="M38" s="30">
        <v>0.04983833887442538</v>
      </c>
      <c r="N38" s="31">
        <v>641</v>
      </c>
      <c r="O38" s="32">
        <v>604.8459424395185</v>
      </c>
      <c r="P38" s="33">
        <v>36.15405756048153</v>
      </c>
      <c r="Q38" s="26">
        <v>276500</v>
      </c>
      <c r="R38" s="26">
        <v>0</v>
      </c>
      <c r="S38" s="27">
        <v>276056.98108421883</v>
      </c>
      <c r="T38" s="27">
        <v>267318.610805149</v>
      </c>
      <c r="U38" s="28">
        <v>9181.389194850984</v>
      </c>
      <c r="V38" s="29">
        <v>25.285667396059047</v>
      </c>
      <c r="W38" s="29">
        <v>0.024058674972463417</v>
      </c>
      <c r="X38" s="30">
        <v>0.09142296489536098</v>
      </c>
      <c r="Y38" s="34">
        <v>18.92834746465073</v>
      </c>
      <c r="Z38" s="34">
        <v>230.73305034456192</v>
      </c>
      <c r="AA38" s="34">
        <v>0.2297174107252254</v>
      </c>
      <c r="AB38" s="34">
        <v>2.800212696479252</v>
      </c>
      <c r="AC38" s="34">
        <v>104.84503649229731</v>
      </c>
      <c r="AD38" s="34">
        <v>1278.0415790936056</v>
      </c>
      <c r="AE38" s="35">
        <v>51.450795305132374</v>
      </c>
      <c r="AF38" s="36">
        <v>0.01954075021083645</v>
      </c>
      <c r="AG38" s="27"/>
    </row>
    <row r="39" spans="1:33" ht="12.75">
      <c r="A39" s="22" t="s">
        <v>35</v>
      </c>
      <c r="B39" s="207" t="s">
        <v>68</v>
      </c>
      <c r="C39" s="208"/>
      <c r="D39" s="23">
        <v>11670</v>
      </c>
      <c r="E39" s="24">
        <v>11670</v>
      </c>
      <c r="F39" s="24" t="s">
        <v>35</v>
      </c>
      <c r="G39" s="25">
        <v>0</v>
      </c>
      <c r="H39" s="26">
        <v>265000</v>
      </c>
      <c r="I39" s="27">
        <v>276463.7741935483</v>
      </c>
      <c r="J39" s="28">
        <v>-11463.774193548306</v>
      </c>
      <c r="K39" s="29">
        <v>145.14348145161287</v>
      </c>
      <c r="L39" s="29">
        <v>0.027646377419354832</v>
      </c>
      <c r="M39" s="30">
        <v>0.27646377419354834</v>
      </c>
      <c r="N39" s="31">
        <v>2000</v>
      </c>
      <c r="O39" s="32">
        <v>2052.43</v>
      </c>
      <c r="P39" s="33">
        <v>-52.429999999999836</v>
      </c>
      <c r="Q39" s="26">
        <v>750000</v>
      </c>
      <c r="R39" s="26">
        <v>0</v>
      </c>
      <c r="S39" s="27">
        <v>781061.7000169182</v>
      </c>
      <c r="T39" s="27">
        <v>735320</v>
      </c>
      <c r="U39" s="28">
        <v>14680</v>
      </c>
      <c r="V39" s="29">
        <v>69.5539188</v>
      </c>
      <c r="W39" s="29">
        <v>0.06617880000000001</v>
      </c>
      <c r="X39" s="30">
        <v>0.25147944000000005</v>
      </c>
      <c r="Y39" s="34">
        <v>23.69012632335461</v>
      </c>
      <c r="Z39" s="34" t="e">
        <v>#DIV/0!</v>
      </c>
      <c r="AA39" s="34">
        <v>0.17587232219365895</v>
      </c>
      <c r="AB39" s="34" t="e">
        <v>#DIV/0!</v>
      </c>
      <c r="AC39" s="34">
        <v>66.9290231376965</v>
      </c>
      <c r="AD39" s="34" t="e">
        <v>#DIV/0!</v>
      </c>
      <c r="AE39" s="35">
        <v>214.69740025161286</v>
      </c>
      <c r="AF39" s="36">
        <v>0.018397377913591504</v>
      </c>
      <c r="AG39" s="27"/>
    </row>
    <row r="40" spans="1:33" ht="12.75">
      <c r="A40" s="22" t="s">
        <v>35</v>
      </c>
      <c r="B40" s="207" t="s">
        <v>69</v>
      </c>
      <c r="C40" s="208"/>
      <c r="D40" s="23">
        <v>1391</v>
      </c>
      <c r="E40" s="24">
        <v>1391</v>
      </c>
      <c r="F40" s="24" t="s">
        <v>35</v>
      </c>
      <c r="G40" s="25">
        <v>72</v>
      </c>
      <c r="H40" s="26">
        <v>22457</v>
      </c>
      <c r="I40" s="27">
        <v>21021.326942884196</v>
      </c>
      <c r="J40" s="28">
        <v>1435.673057115804</v>
      </c>
      <c r="K40" s="29">
        <v>11.036196645014204</v>
      </c>
      <c r="L40" s="29">
        <v>0.0021021326942884198</v>
      </c>
      <c r="M40" s="30">
        <v>0.021021326942884198</v>
      </c>
      <c r="N40" s="31">
        <v>160</v>
      </c>
      <c r="O40" s="32">
        <v>149.8648558666037</v>
      </c>
      <c r="P40" s="33">
        <v>10.135144133396295</v>
      </c>
      <c r="Q40" s="26">
        <v>118633.34387851946</v>
      </c>
      <c r="R40" s="26">
        <v>0</v>
      </c>
      <c r="S40" s="27">
        <v>99359.6749469715</v>
      </c>
      <c r="T40" s="27">
        <v>98046.9329441875</v>
      </c>
      <c r="U40" s="28">
        <v>20586.410934331958</v>
      </c>
      <c r="V40" s="29">
        <v>26.080484163153876</v>
      </c>
      <c r="W40" s="29">
        <v>0.007843754635535001</v>
      </c>
      <c r="X40" s="30">
        <v>0.01764844792995375</v>
      </c>
      <c r="Y40" s="34">
        <v>15.112384574323649</v>
      </c>
      <c r="Z40" s="34">
        <v>291.96287420672496</v>
      </c>
      <c r="AA40" s="34">
        <v>0.10773893304572517</v>
      </c>
      <c r="AB40" s="34">
        <v>2.081456331480607</v>
      </c>
      <c r="AC40" s="34">
        <v>71.43039176633465</v>
      </c>
      <c r="AD40" s="34">
        <v>1379.9954853746042</v>
      </c>
      <c r="AE40" s="35">
        <v>37.116680808168084</v>
      </c>
      <c r="AF40" s="36">
        <v>0.02668345133585053</v>
      </c>
      <c r="AG40" s="27"/>
    </row>
    <row r="41" spans="1:33" ht="12.75">
      <c r="A41" s="22" t="s">
        <v>35</v>
      </c>
      <c r="B41" s="207" t="s">
        <v>70</v>
      </c>
      <c r="C41" s="208"/>
      <c r="D41" s="23">
        <v>4778</v>
      </c>
      <c r="E41" s="24">
        <v>4778</v>
      </c>
      <c r="F41" s="24" t="s">
        <v>35</v>
      </c>
      <c r="G41" s="25">
        <v>460</v>
      </c>
      <c r="H41" s="26">
        <v>74370</v>
      </c>
      <c r="I41" s="27">
        <v>71321.40145642369</v>
      </c>
      <c r="J41" s="28">
        <v>3048.598543576314</v>
      </c>
      <c r="K41" s="29">
        <v>37.44373576462244</v>
      </c>
      <c r="L41" s="29">
        <v>0.007132140145642369</v>
      </c>
      <c r="M41" s="30">
        <v>0.07132140145642368</v>
      </c>
      <c r="N41" s="31">
        <v>902</v>
      </c>
      <c r="O41" s="32">
        <v>848.1010451555526</v>
      </c>
      <c r="P41" s="33">
        <v>53.89895484444742</v>
      </c>
      <c r="Q41" s="26">
        <v>374396.3743963744</v>
      </c>
      <c r="R41" s="26">
        <v>0</v>
      </c>
      <c r="S41" s="27">
        <v>406334.92387436354</v>
      </c>
      <c r="T41" s="27">
        <v>393338.15448241774</v>
      </c>
      <c r="U41" s="28">
        <v>-18941.78008604335</v>
      </c>
      <c r="V41" s="29">
        <v>80.63432166889564</v>
      </c>
      <c r="W41" s="29">
        <v>0.00043267196993065953</v>
      </c>
      <c r="X41" s="30">
        <v>0.08653439398613191</v>
      </c>
      <c r="Y41" s="34">
        <v>14.927040907581349</v>
      </c>
      <c r="Z41" s="34">
        <v>155.04652490526888</v>
      </c>
      <c r="AA41" s="34">
        <v>0.17750126520626885</v>
      </c>
      <c r="AB41" s="34">
        <v>1.8436979242512013</v>
      </c>
      <c r="AC41" s="34">
        <v>85.04288904863196</v>
      </c>
      <c r="AD41" s="34">
        <v>883.3367910312251</v>
      </c>
      <c r="AE41" s="35">
        <v>118.07805743351807</v>
      </c>
      <c r="AF41" s="36">
        <v>0.024712862585499804</v>
      </c>
      <c r="AG41" s="27"/>
    </row>
    <row r="42" spans="1:33" ht="12.75">
      <c r="A42" s="22" t="s">
        <v>35</v>
      </c>
      <c r="B42" s="207" t="s">
        <v>35</v>
      </c>
      <c r="C42" s="208"/>
      <c r="D42" s="23" t="s">
        <v>35</v>
      </c>
      <c r="E42" s="24" t="s">
        <v>35</v>
      </c>
      <c r="F42" s="24" t="s">
        <v>35</v>
      </c>
      <c r="G42" s="25" t="s">
        <v>35</v>
      </c>
      <c r="H42" s="26">
        <v>0</v>
      </c>
      <c r="I42" s="27">
        <v>0</v>
      </c>
      <c r="J42" s="28" t="s">
        <v>35</v>
      </c>
      <c r="K42" s="29" t="s">
        <v>35</v>
      </c>
      <c r="L42" s="29" t="s">
        <v>35</v>
      </c>
      <c r="M42" s="30" t="s">
        <v>35</v>
      </c>
      <c r="N42" s="31">
        <v>0</v>
      </c>
      <c r="O42" s="32">
        <v>0</v>
      </c>
      <c r="P42" s="33" t="s">
        <v>35</v>
      </c>
      <c r="Q42" s="26">
        <v>0</v>
      </c>
      <c r="R42" s="26" t="s">
        <v>35</v>
      </c>
      <c r="S42" s="27">
        <v>0</v>
      </c>
      <c r="T42" s="27">
        <v>0</v>
      </c>
      <c r="U42" s="28" t="s">
        <v>35</v>
      </c>
      <c r="V42" s="29" t="s">
        <v>35</v>
      </c>
      <c r="W42" s="29" t="s">
        <v>35</v>
      </c>
      <c r="X42" s="30" t="s">
        <v>35</v>
      </c>
      <c r="Y42" s="34" t="e">
        <v>#VALUE!</v>
      </c>
      <c r="Z42" s="34" t="e">
        <v>#VALUE!</v>
      </c>
      <c r="AA42" s="34" t="e">
        <v>#VALUE!</v>
      </c>
      <c r="AB42" s="34" t="e">
        <v>#VALUE!</v>
      </c>
      <c r="AC42" s="34" t="e">
        <v>#VALUE!</v>
      </c>
      <c r="AD42" s="34" t="e">
        <v>#VALUE!</v>
      </c>
      <c r="AE42" s="35" t="e">
        <v>#VALUE!</v>
      </c>
      <c r="AF42" s="36" t="e">
        <v>#VALUE!</v>
      </c>
      <c r="AG42" s="27"/>
    </row>
    <row r="43" spans="1:33" ht="12.75">
      <c r="A43" s="22" t="s">
        <v>35</v>
      </c>
      <c r="B43" s="207" t="s">
        <v>35</v>
      </c>
      <c r="C43" s="208"/>
      <c r="D43" s="23" t="s">
        <v>35</v>
      </c>
      <c r="E43" s="24" t="s">
        <v>35</v>
      </c>
      <c r="F43" s="24" t="s">
        <v>35</v>
      </c>
      <c r="G43" s="25" t="s">
        <v>35</v>
      </c>
      <c r="H43" s="26">
        <v>0</v>
      </c>
      <c r="I43" s="27">
        <v>0</v>
      </c>
      <c r="J43" s="28" t="s">
        <v>35</v>
      </c>
      <c r="K43" s="29" t="s">
        <v>35</v>
      </c>
      <c r="L43" s="29" t="s">
        <v>35</v>
      </c>
      <c r="M43" s="30" t="s">
        <v>35</v>
      </c>
      <c r="N43" s="31">
        <v>0</v>
      </c>
      <c r="O43" s="32">
        <v>0</v>
      </c>
      <c r="P43" s="33" t="s">
        <v>35</v>
      </c>
      <c r="Q43" s="26">
        <v>0</v>
      </c>
      <c r="R43" s="26" t="s">
        <v>35</v>
      </c>
      <c r="S43" s="27">
        <v>0</v>
      </c>
      <c r="T43" s="27">
        <v>0</v>
      </c>
      <c r="U43" s="28" t="s">
        <v>35</v>
      </c>
      <c r="V43" s="29" t="s">
        <v>35</v>
      </c>
      <c r="W43" s="29" t="s">
        <v>35</v>
      </c>
      <c r="X43" s="30" t="s">
        <v>35</v>
      </c>
      <c r="Y43" s="34" t="e">
        <v>#VALUE!</v>
      </c>
      <c r="Z43" s="34" t="e">
        <v>#VALUE!</v>
      </c>
      <c r="AA43" s="34" t="e">
        <v>#VALUE!</v>
      </c>
      <c r="AB43" s="34" t="e">
        <v>#VALUE!</v>
      </c>
      <c r="AC43" s="34" t="e">
        <v>#VALUE!</v>
      </c>
      <c r="AD43" s="34" t="e">
        <v>#VALUE!</v>
      </c>
      <c r="AE43" s="35" t="e">
        <v>#VALUE!</v>
      </c>
      <c r="AF43" s="36" t="e">
        <v>#VALUE!</v>
      </c>
      <c r="AG43" s="27"/>
    </row>
    <row r="44" spans="1:33" ht="12.75">
      <c r="A44" s="22" t="s">
        <v>35</v>
      </c>
      <c r="B44" s="207" t="s">
        <v>35</v>
      </c>
      <c r="C44" s="208"/>
      <c r="D44" s="23" t="s">
        <v>35</v>
      </c>
      <c r="E44" s="24" t="s">
        <v>35</v>
      </c>
      <c r="F44" s="24" t="s">
        <v>35</v>
      </c>
      <c r="G44" s="25" t="s">
        <v>35</v>
      </c>
      <c r="H44" s="26">
        <v>0</v>
      </c>
      <c r="I44" s="27">
        <v>0</v>
      </c>
      <c r="J44" s="28" t="s">
        <v>35</v>
      </c>
      <c r="K44" s="29" t="s">
        <v>35</v>
      </c>
      <c r="L44" s="29" t="s">
        <v>35</v>
      </c>
      <c r="M44" s="30" t="s">
        <v>35</v>
      </c>
      <c r="N44" s="31">
        <v>0</v>
      </c>
      <c r="O44" s="32">
        <v>0</v>
      </c>
      <c r="P44" s="33" t="s">
        <v>35</v>
      </c>
      <c r="Q44" s="26">
        <v>0</v>
      </c>
      <c r="R44" s="26" t="s">
        <v>35</v>
      </c>
      <c r="S44" s="27">
        <v>0</v>
      </c>
      <c r="T44" s="27">
        <v>0</v>
      </c>
      <c r="U44" s="28" t="s">
        <v>35</v>
      </c>
      <c r="V44" s="29" t="s">
        <v>35</v>
      </c>
      <c r="W44" s="29" t="s">
        <v>35</v>
      </c>
      <c r="X44" s="30" t="s">
        <v>35</v>
      </c>
      <c r="Y44" s="34" t="e">
        <v>#VALUE!</v>
      </c>
      <c r="Z44" s="34" t="e">
        <v>#VALUE!</v>
      </c>
      <c r="AA44" s="34" t="e">
        <v>#VALUE!</v>
      </c>
      <c r="AB44" s="34" t="e">
        <v>#VALUE!</v>
      </c>
      <c r="AC44" s="34" t="e">
        <v>#VALUE!</v>
      </c>
      <c r="AD44" s="34" t="e">
        <v>#VALUE!</v>
      </c>
      <c r="AE44" s="35" t="e">
        <v>#VALUE!</v>
      </c>
      <c r="AF44" s="36" t="e">
        <v>#VALUE!</v>
      </c>
      <c r="AG44" s="27"/>
    </row>
    <row r="45" spans="1:33" ht="12.75">
      <c r="A45" s="22" t="s">
        <v>35</v>
      </c>
      <c r="B45" s="207" t="s">
        <v>35</v>
      </c>
      <c r="C45" s="208"/>
      <c r="D45" s="23" t="s">
        <v>35</v>
      </c>
      <c r="E45" s="24" t="s">
        <v>35</v>
      </c>
      <c r="F45" s="24" t="s">
        <v>35</v>
      </c>
      <c r="G45" s="25" t="s">
        <v>35</v>
      </c>
      <c r="H45" s="26">
        <v>0</v>
      </c>
      <c r="I45" s="27">
        <v>0</v>
      </c>
      <c r="J45" s="28" t="s">
        <v>35</v>
      </c>
      <c r="K45" s="29" t="s">
        <v>35</v>
      </c>
      <c r="L45" s="29" t="s">
        <v>35</v>
      </c>
      <c r="M45" s="30" t="s">
        <v>35</v>
      </c>
      <c r="N45" s="31">
        <v>0</v>
      </c>
      <c r="O45" s="32">
        <v>0</v>
      </c>
      <c r="P45" s="33" t="s">
        <v>35</v>
      </c>
      <c r="Q45" s="26">
        <v>0</v>
      </c>
      <c r="R45" s="26" t="s">
        <v>35</v>
      </c>
      <c r="S45" s="27">
        <v>0</v>
      </c>
      <c r="T45" s="27">
        <v>0</v>
      </c>
      <c r="U45" s="28" t="s">
        <v>35</v>
      </c>
      <c r="V45" s="29" t="s">
        <v>35</v>
      </c>
      <c r="W45" s="29" t="s">
        <v>35</v>
      </c>
      <c r="X45" s="30" t="s">
        <v>35</v>
      </c>
      <c r="Y45" s="34" t="e">
        <v>#VALUE!</v>
      </c>
      <c r="Z45" s="34" t="e">
        <v>#VALUE!</v>
      </c>
      <c r="AA45" s="34" t="e">
        <v>#VALUE!</v>
      </c>
      <c r="AB45" s="34" t="e">
        <v>#VALUE!</v>
      </c>
      <c r="AC45" s="34" t="e">
        <v>#VALUE!</v>
      </c>
      <c r="AD45" s="34" t="e">
        <v>#VALUE!</v>
      </c>
      <c r="AE45" s="35" t="e">
        <v>#VALUE!</v>
      </c>
      <c r="AF45" s="36" t="e">
        <v>#VALUE!</v>
      </c>
      <c r="AG45" s="27"/>
    </row>
    <row r="46" spans="1:33" ht="13.5" thickBot="1">
      <c r="A46" s="49" t="s">
        <v>35</v>
      </c>
      <c r="B46" s="209" t="s">
        <v>35</v>
      </c>
      <c r="C46" s="210"/>
      <c r="D46" s="50" t="s">
        <v>35</v>
      </c>
      <c r="E46" s="51" t="s">
        <v>35</v>
      </c>
      <c r="F46" s="51" t="s">
        <v>35</v>
      </c>
      <c r="G46" s="52" t="s">
        <v>35</v>
      </c>
      <c r="H46" s="53">
        <v>0</v>
      </c>
      <c r="I46" s="54">
        <v>0</v>
      </c>
      <c r="J46" s="55" t="s">
        <v>35</v>
      </c>
      <c r="K46" s="56" t="s">
        <v>35</v>
      </c>
      <c r="L46" s="56" t="s">
        <v>35</v>
      </c>
      <c r="M46" s="57" t="s">
        <v>35</v>
      </c>
      <c r="N46" s="58">
        <v>0</v>
      </c>
      <c r="O46" s="59">
        <v>0</v>
      </c>
      <c r="P46" s="60" t="s">
        <v>35</v>
      </c>
      <c r="Q46" s="53">
        <v>0</v>
      </c>
      <c r="R46" s="26" t="s">
        <v>35</v>
      </c>
      <c r="S46" s="54">
        <v>0</v>
      </c>
      <c r="T46" s="54">
        <v>0</v>
      </c>
      <c r="U46" s="55" t="s">
        <v>35</v>
      </c>
      <c r="V46" s="56" t="s">
        <v>35</v>
      </c>
      <c r="W46" s="56" t="s">
        <v>35</v>
      </c>
      <c r="X46" s="57" t="s">
        <v>35</v>
      </c>
      <c r="Y46" s="34" t="e">
        <v>#VALUE!</v>
      </c>
      <c r="Z46" s="34" t="e">
        <v>#VALUE!</v>
      </c>
      <c r="AA46" s="34" t="e">
        <v>#VALUE!</v>
      </c>
      <c r="AB46" s="34" t="e">
        <v>#VALUE!</v>
      </c>
      <c r="AC46" s="34" t="e">
        <v>#VALUE!</v>
      </c>
      <c r="AD46" s="34" t="e">
        <v>#VALUE!</v>
      </c>
      <c r="AE46" s="35"/>
      <c r="AF46" s="36" t="e">
        <v>#VALUE!</v>
      </c>
      <c r="AG46" s="27"/>
    </row>
    <row r="47" spans="1:33" ht="13.5" thickBot="1">
      <c r="A47" s="61"/>
      <c r="B47" s="62"/>
      <c r="C47" s="63"/>
      <c r="D47" s="63"/>
      <c r="E47" s="63"/>
      <c r="F47" s="63"/>
      <c r="G47" s="63"/>
      <c r="H47" s="64"/>
      <c r="I47" s="64"/>
      <c r="J47" s="64"/>
      <c r="K47" s="65"/>
      <c r="L47" s="65"/>
      <c r="M47" s="65"/>
      <c r="N47" s="66"/>
      <c r="O47" s="66"/>
      <c r="P47" s="66"/>
      <c r="Q47" s="64"/>
      <c r="R47" s="64"/>
      <c r="S47" s="64"/>
      <c r="T47" s="64"/>
      <c r="U47" s="67"/>
      <c r="V47" s="65"/>
      <c r="W47" s="65"/>
      <c r="X47" s="68"/>
      <c r="AE47" s="69"/>
      <c r="AG47" s="70"/>
    </row>
    <row r="48" spans="1:33" ht="13.5" thickBot="1">
      <c r="A48" s="71"/>
      <c r="B48" s="71" t="s">
        <v>71</v>
      </c>
      <c r="C48" s="72"/>
      <c r="D48" s="73">
        <f aca="true" t="shared" si="0" ref="D48:X48">SUM(D7:D47)</f>
        <v>187279</v>
      </c>
      <c r="E48" s="73">
        <f t="shared" si="0"/>
        <v>186450</v>
      </c>
      <c r="F48" s="73">
        <f t="shared" si="0"/>
        <v>9340.58</v>
      </c>
      <c r="G48" s="73">
        <f t="shared" si="0"/>
        <v>9541</v>
      </c>
      <c r="H48" s="73">
        <f t="shared" si="0"/>
        <v>4012159</v>
      </c>
      <c r="I48" s="73">
        <f t="shared" si="0"/>
        <v>4130715.509541776</v>
      </c>
      <c r="J48" s="73">
        <f t="shared" si="0"/>
        <v>-118556.50954177635</v>
      </c>
      <c r="K48" s="73">
        <f t="shared" si="0"/>
        <v>2168.6256425094325</v>
      </c>
      <c r="L48" s="73">
        <f t="shared" si="0"/>
        <v>0.41307155095417786</v>
      </c>
      <c r="M48" s="73">
        <f t="shared" si="0"/>
        <v>4.130715509541777</v>
      </c>
      <c r="N48" s="73">
        <f t="shared" si="0"/>
        <v>32765</v>
      </c>
      <c r="O48" s="73">
        <f t="shared" si="0"/>
        <v>35061.650402296174</v>
      </c>
      <c r="P48" s="73">
        <f t="shared" si="0"/>
        <v>-400.50685021624355</v>
      </c>
      <c r="Q48" s="73">
        <f t="shared" si="0"/>
        <v>18016829.607274376</v>
      </c>
      <c r="R48" s="73">
        <f t="shared" si="0"/>
        <v>1459199.9</v>
      </c>
      <c r="S48" s="73">
        <f t="shared" si="0"/>
        <v>18428543.93026844</v>
      </c>
      <c r="T48" s="73">
        <f t="shared" si="0"/>
        <v>17764074.86905881</v>
      </c>
      <c r="U48" s="73">
        <f t="shared" si="0"/>
        <v>252754.73821556603</v>
      </c>
      <c r="V48" s="73">
        <f t="shared" si="0"/>
        <v>1836.9136615251903</v>
      </c>
      <c r="W48" s="73">
        <f t="shared" si="0"/>
        <v>1.5049542005240255</v>
      </c>
      <c r="X48" s="73">
        <f t="shared" si="0"/>
        <v>5.900213848054283</v>
      </c>
      <c r="Y48" s="70">
        <f>I48/D48</f>
        <v>22.05647995526341</v>
      </c>
      <c r="Z48" s="70"/>
      <c r="AA48" s="70">
        <f>O48/D48</f>
        <v>0.18721613422912434</v>
      </c>
      <c r="AB48" s="70"/>
      <c r="AC48" s="70">
        <f>S48/E48</f>
        <v>98.839066399938</v>
      </c>
      <c r="AD48" s="70"/>
      <c r="AE48" s="69">
        <f>K48+V48</f>
        <v>4005.5393040346225</v>
      </c>
      <c r="AF48" s="70">
        <f>(K48/D48)+(V48/E48)</f>
        <v>0.02143169628611474</v>
      </c>
      <c r="AG48" s="70"/>
    </row>
    <row r="49" ht="12.75">
      <c r="A49" s="74" t="s">
        <v>72</v>
      </c>
    </row>
  </sheetData>
  <sheetProtection/>
  <mergeCells count="57">
    <mergeCell ref="B17:C17"/>
    <mergeCell ref="B19:C19"/>
    <mergeCell ref="A1:X1"/>
    <mergeCell ref="A2:X2"/>
    <mergeCell ref="B6:C6"/>
    <mergeCell ref="A4:C4"/>
    <mergeCell ref="H5:J5"/>
    <mergeCell ref="N4:P4"/>
    <mergeCell ref="N5:P5"/>
    <mergeCell ref="K5:M5"/>
    <mergeCell ref="H4:M4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32:C32"/>
    <mergeCell ref="B33:C33"/>
    <mergeCell ref="B34:C34"/>
    <mergeCell ref="B18:C18"/>
    <mergeCell ref="B21:C21"/>
    <mergeCell ref="B26:C26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20:C20"/>
    <mergeCell ref="B45:C45"/>
    <mergeCell ref="B46:C46"/>
    <mergeCell ref="B42:C42"/>
    <mergeCell ref="B43:C43"/>
    <mergeCell ref="B44:C44"/>
    <mergeCell ref="B39:C39"/>
    <mergeCell ref="B40:C40"/>
    <mergeCell ref="B41:C41"/>
    <mergeCell ref="B35:C35"/>
    <mergeCell ref="B36:C36"/>
    <mergeCell ref="B37:C37"/>
    <mergeCell ref="B38:C38"/>
    <mergeCell ref="AC5:AD5"/>
    <mergeCell ref="AE5:AF5"/>
    <mergeCell ref="Q5:U5"/>
    <mergeCell ref="Q4:X4"/>
    <mergeCell ref="V5:X5"/>
    <mergeCell ref="Y4:AF4"/>
    <mergeCell ref="Y5:Z5"/>
    <mergeCell ref="AA5:AB5"/>
  </mergeCells>
  <printOptions/>
  <pageMargins left="0.17" right="0.16" top="1" bottom="1" header="0" footer="0"/>
  <pageSetup fitToHeight="1" fitToWidth="1" horizontalDpi="600" verticalDpi="600" orientation="landscape" paperSize="8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G49"/>
  <sheetViews>
    <sheetView zoomScalePageLayoutView="0" workbookViewId="0" topLeftCell="H10">
      <selection activeCell="X3" sqref="X1:Y65536"/>
    </sheetView>
  </sheetViews>
  <sheetFormatPr defaultColWidth="9.140625" defaultRowHeight="12.75"/>
  <cols>
    <col min="24" max="25" width="9.8515625" style="0" customWidth="1"/>
  </cols>
  <sheetData>
    <row r="1" spans="1:33" ht="27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1"/>
      <c r="Z1" s="1"/>
      <c r="AA1" s="1"/>
      <c r="AB1" s="1"/>
      <c r="AC1" s="1"/>
      <c r="AD1" s="1"/>
      <c r="AE1" s="1"/>
      <c r="AF1" s="1"/>
      <c r="AG1" s="1"/>
    </row>
    <row r="2" spans="1:33" ht="27">
      <c r="A2" s="214" t="s">
        <v>213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1"/>
      <c r="Z2" s="1"/>
      <c r="AA2" s="1"/>
      <c r="AB2" s="1"/>
      <c r="AC2" s="1"/>
      <c r="AD2" s="1"/>
      <c r="AE2" s="1"/>
      <c r="AF2" s="1"/>
      <c r="AG2" s="1"/>
    </row>
    <row r="3" spans="1:24" ht="13.5" thickBot="1">
      <c r="A3" s="3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2" ht="12.75">
      <c r="A4" s="200" t="s">
        <v>3</v>
      </c>
      <c r="B4" s="201"/>
      <c r="C4" s="202"/>
      <c r="D4" s="5"/>
      <c r="E4" s="6"/>
      <c r="F4" s="6"/>
      <c r="G4" s="7"/>
      <c r="H4" s="200" t="s">
        <v>4</v>
      </c>
      <c r="I4" s="201"/>
      <c r="J4" s="201"/>
      <c r="K4" s="201"/>
      <c r="L4" s="201"/>
      <c r="M4" s="202"/>
      <c r="N4" s="200" t="s">
        <v>5</v>
      </c>
      <c r="O4" s="201"/>
      <c r="P4" s="202"/>
      <c r="Q4" s="200" t="s">
        <v>6</v>
      </c>
      <c r="R4" s="201"/>
      <c r="S4" s="201"/>
      <c r="T4" s="201"/>
      <c r="U4" s="201"/>
      <c r="V4" s="201"/>
      <c r="W4" s="201"/>
      <c r="X4" s="202"/>
      <c r="Y4" s="200" t="s">
        <v>7</v>
      </c>
      <c r="Z4" s="201"/>
      <c r="AA4" s="201"/>
      <c r="AB4" s="201"/>
      <c r="AC4" s="201"/>
      <c r="AD4" s="201"/>
      <c r="AE4" s="201"/>
      <c r="AF4" s="202"/>
    </row>
    <row r="5" spans="1:32" ht="14.25">
      <c r="A5" s="8"/>
      <c r="B5" s="9"/>
      <c r="C5" s="10"/>
      <c r="D5" s="11"/>
      <c r="E5" s="12"/>
      <c r="F5" s="12"/>
      <c r="G5" s="10"/>
      <c r="H5" s="197" t="s">
        <v>8</v>
      </c>
      <c r="I5" s="198"/>
      <c r="J5" s="199"/>
      <c r="K5" s="204" t="s">
        <v>9</v>
      </c>
      <c r="L5" s="204"/>
      <c r="M5" s="205"/>
      <c r="N5" s="197" t="s">
        <v>214</v>
      </c>
      <c r="O5" s="198"/>
      <c r="P5" s="219"/>
      <c r="Q5" s="197" t="s">
        <v>8</v>
      </c>
      <c r="R5" s="198"/>
      <c r="S5" s="198"/>
      <c r="T5" s="198"/>
      <c r="U5" s="199"/>
      <c r="V5" s="203" t="s">
        <v>9</v>
      </c>
      <c r="W5" s="204"/>
      <c r="X5" s="205"/>
      <c r="Y5" s="206" t="s">
        <v>10</v>
      </c>
      <c r="Z5" s="196"/>
      <c r="AA5" s="196" t="s">
        <v>11</v>
      </c>
      <c r="AB5" s="196"/>
      <c r="AC5" s="196" t="s">
        <v>6</v>
      </c>
      <c r="AD5" s="196"/>
      <c r="AE5" s="196" t="s">
        <v>12</v>
      </c>
      <c r="AF5" s="196"/>
    </row>
    <row r="6" spans="1:33" ht="63.75">
      <c r="A6" s="13" t="s">
        <v>13</v>
      </c>
      <c r="B6" s="217" t="s">
        <v>14</v>
      </c>
      <c r="C6" s="218"/>
      <c r="D6" s="13" t="s">
        <v>15</v>
      </c>
      <c r="E6" s="14" t="s">
        <v>16</v>
      </c>
      <c r="F6" s="14" t="s">
        <v>17</v>
      </c>
      <c r="G6" s="15" t="s">
        <v>18</v>
      </c>
      <c r="H6" s="13" t="s">
        <v>19</v>
      </c>
      <c r="I6" s="14" t="s">
        <v>20</v>
      </c>
      <c r="J6" s="16" t="s">
        <v>21</v>
      </c>
      <c r="K6" s="14" t="s">
        <v>22</v>
      </c>
      <c r="L6" s="14" t="s">
        <v>23</v>
      </c>
      <c r="M6" s="15" t="s">
        <v>24</v>
      </c>
      <c r="N6" s="13" t="s">
        <v>19</v>
      </c>
      <c r="O6" s="14" t="s">
        <v>20</v>
      </c>
      <c r="P6" s="15" t="s">
        <v>21</v>
      </c>
      <c r="Q6" s="17" t="s">
        <v>19</v>
      </c>
      <c r="R6" s="18" t="s">
        <v>25</v>
      </c>
      <c r="S6" s="19" t="s">
        <v>26</v>
      </c>
      <c r="T6" s="19" t="s">
        <v>20</v>
      </c>
      <c r="U6" s="16" t="s">
        <v>21</v>
      </c>
      <c r="V6" s="14" t="s">
        <v>22</v>
      </c>
      <c r="W6" s="14" t="s">
        <v>23</v>
      </c>
      <c r="X6" s="15" t="s">
        <v>24</v>
      </c>
      <c r="Y6" s="20" t="s">
        <v>27</v>
      </c>
      <c r="Z6" s="20" t="s">
        <v>28</v>
      </c>
      <c r="AA6" s="20" t="s">
        <v>29</v>
      </c>
      <c r="AB6" s="20" t="s">
        <v>30</v>
      </c>
      <c r="AC6" s="20" t="s">
        <v>31</v>
      </c>
      <c r="AD6" s="20" t="s">
        <v>32</v>
      </c>
      <c r="AE6" s="20" t="s">
        <v>33</v>
      </c>
      <c r="AF6" s="20" t="s">
        <v>34</v>
      </c>
      <c r="AG6" s="21"/>
    </row>
    <row r="7" spans="1:33" ht="12.75">
      <c r="A7" s="22" t="s">
        <v>35</v>
      </c>
      <c r="B7" s="207" t="s">
        <v>195</v>
      </c>
      <c r="C7" s="208"/>
      <c r="D7" s="23">
        <v>1787</v>
      </c>
      <c r="E7" s="24">
        <v>1787</v>
      </c>
      <c r="F7" s="24" t="s">
        <v>35</v>
      </c>
      <c r="G7" s="25">
        <v>200</v>
      </c>
      <c r="H7" s="26">
        <v>32000</v>
      </c>
      <c r="I7" s="27">
        <v>30244.113549157053</v>
      </c>
      <c r="J7" s="28">
        <v>1755.886450842947</v>
      </c>
      <c r="K7" s="29">
        <v>15.878159613307453</v>
      </c>
      <c r="L7" s="29">
        <v>0.0030244113549157056</v>
      </c>
      <c r="M7" s="30">
        <v>0.030244113549157053</v>
      </c>
      <c r="N7" s="31">
        <v>170</v>
      </c>
      <c r="O7" s="32">
        <v>133.51484287698432</v>
      </c>
      <c r="P7" s="33">
        <v>36.48515712301568</v>
      </c>
      <c r="Q7" s="26">
        <v>167000</v>
      </c>
      <c r="R7" s="26">
        <v>0</v>
      </c>
      <c r="S7" s="27">
        <v>158579.87078573415</v>
      </c>
      <c r="T7" s="27">
        <v>190678.21826803888</v>
      </c>
      <c r="U7" s="28">
        <v>-23678.21826803888</v>
      </c>
      <c r="V7" s="29">
        <v>18.036252665973795</v>
      </c>
      <c r="W7" s="29">
        <v>0.0171610396441235</v>
      </c>
      <c r="X7" s="30">
        <v>0.0652119506476693</v>
      </c>
      <c r="Y7" s="34">
        <v>16.924517934615025</v>
      </c>
      <c r="Z7" s="34">
        <v>151.22056774578527</v>
      </c>
      <c r="AA7" s="34">
        <v>0.07471451755846913</v>
      </c>
      <c r="AB7" s="34">
        <v>0.6675742143849216</v>
      </c>
      <c r="AC7" s="34">
        <v>88.74083423935879</v>
      </c>
      <c r="AD7" s="34">
        <v>792.8993539286707</v>
      </c>
      <c r="AE7" s="35">
        <v>33.91441227928125</v>
      </c>
      <c r="AF7" s="36">
        <v>0.018978406423772385</v>
      </c>
      <c r="AG7" s="27"/>
    </row>
    <row r="8" spans="1:33" ht="12.75">
      <c r="A8" s="22" t="s">
        <v>35</v>
      </c>
      <c r="B8" s="207" t="s">
        <v>196</v>
      </c>
      <c r="C8" s="208"/>
      <c r="D8" s="23">
        <v>1394</v>
      </c>
      <c r="E8" s="24">
        <v>1394</v>
      </c>
      <c r="F8" s="24" t="s">
        <v>35</v>
      </c>
      <c r="G8" s="25">
        <v>200</v>
      </c>
      <c r="H8" s="26">
        <v>79000</v>
      </c>
      <c r="I8" s="27">
        <v>103558.16898792532</v>
      </c>
      <c r="J8" s="28">
        <v>-24558.168987925324</v>
      </c>
      <c r="K8" s="29">
        <v>54.3680387186608</v>
      </c>
      <c r="L8" s="29">
        <v>0.010355816898792532</v>
      </c>
      <c r="M8" s="30">
        <v>0.10355816898792533</v>
      </c>
      <c r="N8" s="31">
        <v>400</v>
      </c>
      <c r="O8" s="32">
        <v>465.8425449624475</v>
      </c>
      <c r="P8" s="33">
        <v>-65.8425449624475</v>
      </c>
      <c r="Q8" s="26">
        <v>90000</v>
      </c>
      <c r="R8" s="26">
        <v>0</v>
      </c>
      <c r="S8" s="27">
        <v>103208.1556652802</v>
      </c>
      <c r="T8" s="27">
        <v>124377.64450000969</v>
      </c>
      <c r="U8" s="28">
        <v>-34377.64450000969</v>
      </c>
      <c r="V8" s="29">
        <v>11.764881393255916</v>
      </c>
      <c r="W8" s="29">
        <v>0.011193988005000871</v>
      </c>
      <c r="X8" s="30">
        <v>0.04253715441900331</v>
      </c>
      <c r="Y8" s="34">
        <v>74.28849999133811</v>
      </c>
      <c r="Z8" s="34">
        <v>517.7908449396266</v>
      </c>
      <c r="AA8" s="34">
        <v>0.3341768615225592</v>
      </c>
      <c r="AB8" s="34">
        <v>2.3292127248122374</v>
      </c>
      <c r="AC8" s="34">
        <v>74.0374143940317</v>
      </c>
      <c r="AD8" s="34">
        <v>516.040778326401</v>
      </c>
      <c r="AE8" s="35">
        <v>66.13292011191672</v>
      </c>
      <c r="AF8" s="36">
        <v>0.047441119162063644</v>
      </c>
      <c r="AG8" s="27"/>
    </row>
    <row r="9" spans="1:33" ht="12.75">
      <c r="A9" s="22" t="s">
        <v>35</v>
      </c>
      <c r="B9" s="207" t="s">
        <v>197</v>
      </c>
      <c r="C9" s="208"/>
      <c r="D9" s="23">
        <v>3405</v>
      </c>
      <c r="E9" s="24">
        <v>2880</v>
      </c>
      <c r="F9" s="24" t="s">
        <v>35</v>
      </c>
      <c r="G9" s="25">
        <v>200</v>
      </c>
      <c r="H9" s="26">
        <v>130000</v>
      </c>
      <c r="I9" s="27">
        <v>141936</v>
      </c>
      <c r="J9" s="28">
        <v>-11936</v>
      </c>
      <c r="K9" s="29">
        <v>74.5164</v>
      </c>
      <c r="L9" s="29">
        <v>0.0141936</v>
      </c>
      <c r="M9" s="30">
        <v>0.141936</v>
      </c>
      <c r="N9" s="31">
        <v>3620</v>
      </c>
      <c r="O9" s="32">
        <v>4961.613329583132</v>
      </c>
      <c r="P9" s="33">
        <v>-1341.6133295831323</v>
      </c>
      <c r="Q9" s="26">
        <v>494000</v>
      </c>
      <c r="R9" s="26">
        <v>0</v>
      </c>
      <c r="S9" s="27">
        <v>426125.21591858106</v>
      </c>
      <c r="T9" s="27">
        <v>507349.70640485093</v>
      </c>
      <c r="U9" s="28">
        <v>-13349.706404850935</v>
      </c>
      <c r="V9" s="29">
        <v>47.990208728834844</v>
      </c>
      <c r="W9" s="29">
        <v>0.04566147357643659</v>
      </c>
      <c r="X9" s="30">
        <v>0.17351359959045903</v>
      </c>
      <c r="Y9" s="34">
        <v>41.68458149779736</v>
      </c>
      <c r="Z9" s="34">
        <v>709.68</v>
      </c>
      <c r="AA9" s="34">
        <v>1.4571551628731667</v>
      </c>
      <c r="AB9" s="34">
        <v>24.808066647915663</v>
      </c>
      <c r="AC9" s="34">
        <v>147.960144416174</v>
      </c>
      <c r="AD9" s="34">
        <v>2130.626079592905</v>
      </c>
      <c r="AE9" s="35">
        <v>122.50660872883485</v>
      </c>
      <c r="AF9" s="36">
        <v>0.03597844602902639</v>
      </c>
      <c r="AG9" s="27"/>
    </row>
    <row r="10" spans="1:33" ht="12.75">
      <c r="A10" s="22" t="s">
        <v>35</v>
      </c>
      <c r="B10" s="207" t="s">
        <v>198</v>
      </c>
      <c r="C10" s="208"/>
      <c r="D10" s="23">
        <v>1792</v>
      </c>
      <c r="E10" s="24">
        <v>1792</v>
      </c>
      <c r="F10" s="24" t="s">
        <v>35</v>
      </c>
      <c r="G10" s="25">
        <v>0</v>
      </c>
      <c r="H10" s="26">
        <v>33066</v>
      </c>
      <c r="I10" s="27">
        <v>31254.089465283418</v>
      </c>
      <c r="J10" s="28">
        <v>1811.9105347165823</v>
      </c>
      <c r="K10" s="29">
        <v>16.408396969273795</v>
      </c>
      <c r="L10" s="29">
        <v>0.003125408946528342</v>
      </c>
      <c r="M10" s="30">
        <v>0.031254089465283415</v>
      </c>
      <c r="N10" s="31">
        <v>350</v>
      </c>
      <c r="O10" s="32">
        <v>321.9121705260643</v>
      </c>
      <c r="P10" s="33">
        <v>28.0878294739357</v>
      </c>
      <c r="Q10" s="26">
        <v>124000</v>
      </c>
      <c r="R10" s="26">
        <v>0</v>
      </c>
      <c r="S10" s="27">
        <v>91869.99562083094</v>
      </c>
      <c r="T10" s="27">
        <v>110531.74896003531</v>
      </c>
      <c r="U10" s="28">
        <v>13468.251039964685</v>
      </c>
      <c r="V10" s="29">
        <v>10.45519813412974</v>
      </c>
      <c r="W10" s="29">
        <v>0.009947857406403181</v>
      </c>
      <c r="X10" s="30">
        <v>0.03780185814433208</v>
      </c>
      <c r="Y10" s="34">
        <v>17.44089813910905</v>
      </c>
      <c r="Z10" s="34" t="e">
        <v>#DIV/0!</v>
      </c>
      <c r="AA10" s="34">
        <v>0.17963848801677695</v>
      </c>
      <c r="AB10" s="34" t="e">
        <v>#DIV/0!</v>
      </c>
      <c r="AC10" s="34">
        <v>51.26673862769584</v>
      </c>
      <c r="AD10" s="34" t="e">
        <v>#DIV/0!</v>
      </c>
      <c r="AE10" s="35">
        <v>26.863595103403533</v>
      </c>
      <c r="AF10" s="36">
        <v>0.014990845481810008</v>
      </c>
      <c r="AG10" s="27"/>
    </row>
    <row r="11" spans="1:33" ht="12.75">
      <c r="A11" s="22" t="s">
        <v>35</v>
      </c>
      <c r="B11" s="207" t="s">
        <v>199</v>
      </c>
      <c r="C11" s="208"/>
      <c r="D11" s="23">
        <v>1902</v>
      </c>
      <c r="E11" s="24">
        <v>1902</v>
      </c>
      <c r="F11" s="24" t="s">
        <v>35</v>
      </c>
      <c r="G11" s="25">
        <v>200</v>
      </c>
      <c r="H11" s="26">
        <v>37250</v>
      </c>
      <c r="I11" s="27">
        <v>40380.97961794706</v>
      </c>
      <c r="J11" s="28">
        <v>-3130.9796179470577</v>
      </c>
      <c r="K11" s="29">
        <v>21.200014299422207</v>
      </c>
      <c r="L11" s="29">
        <v>0.004038097961794706</v>
      </c>
      <c r="M11" s="30">
        <v>0.04038097961794706</v>
      </c>
      <c r="N11" s="31">
        <v>400</v>
      </c>
      <c r="O11" s="32">
        <v>371.9698168425466</v>
      </c>
      <c r="P11" s="33">
        <v>28.030183157453394</v>
      </c>
      <c r="Q11" s="26">
        <v>120000</v>
      </c>
      <c r="R11" s="26">
        <v>0</v>
      </c>
      <c r="S11" s="27">
        <v>129299.67379903106</v>
      </c>
      <c r="T11" s="27">
        <v>156416.49414563534</v>
      </c>
      <c r="U11" s="28">
        <v>-36416.49414563534</v>
      </c>
      <c r="V11" s="29">
        <v>14.795436181235646</v>
      </c>
      <c r="W11" s="29">
        <v>0.014077484473107181</v>
      </c>
      <c r="X11" s="30">
        <v>0.053494440997807285</v>
      </c>
      <c r="Y11" s="34">
        <v>21.230798957911176</v>
      </c>
      <c r="Z11" s="34">
        <v>201.9048980897353</v>
      </c>
      <c r="AA11" s="34">
        <v>0.19556772704655448</v>
      </c>
      <c r="AB11" s="34">
        <v>1.859849084212733</v>
      </c>
      <c r="AC11" s="34">
        <v>67.98090105101528</v>
      </c>
      <c r="AD11" s="34">
        <v>646.4983689951554</v>
      </c>
      <c r="AE11" s="35">
        <v>35.99545048065785</v>
      </c>
      <c r="AF11" s="36">
        <v>0.018925052828947346</v>
      </c>
      <c r="AG11" s="27"/>
    </row>
    <row r="12" spans="1:33" ht="12.75">
      <c r="A12" s="22" t="s">
        <v>35</v>
      </c>
      <c r="B12" s="207" t="s">
        <v>200</v>
      </c>
      <c r="C12" s="208"/>
      <c r="D12" s="23">
        <v>2285</v>
      </c>
      <c r="E12" s="24">
        <v>2285</v>
      </c>
      <c r="F12" s="24" t="s">
        <v>35</v>
      </c>
      <c r="G12" s="25">
        <v>200</v>
      </c>
      <c r="H12" s="26">
        <v>74000</v>
      </c>
      <c r="I12" s="27">
        <v>78098.86504841431</v>
      </c>
      <c r="J12" s="28">
        <v>-4098.8650484143145</v>
      </c>
      <c r="K12" s="29">
        <v>41.001904150417516</v>
      </c>
      <c r="L12" s="29">
        <v>0.007809886504841431</v>
      </c>
      <c r="M12" s="30">
        <v>0.07809886504841432</v>
      </c>
      <c r="N12" s="31">
        <v>490</v>
      </c>
      <c r="O12" s="32">
        <v>472.2588375138694</v>
      </c>
      <c r="P12" s="33">
        <v>17.741162486130577</v>
      </c>
      <c r="Q12" s="26">
        <v>240000</v>
      </c>
      <c r="R12" s="26">
        <v>0</v>
      </c>
      <c r="S12" s="27">
        <v>233305.62260574987</v>
      </c>
      <c r="T12" s="27">
        <v>281093.1078573687</v>
      </c>
      <c r="U12" s="28">
        <v>-41093.10785736871</v>
      </c>
      <c r="V12" s="29">
        <v>26.5885970722285</v>
      </c>
      <c r="W12" s="29">
        <v>0.02529837970716318</v>
      </c>
      <c r="X12" s="30">
        <v>0.0961338428872201</v>
      </c>
      <c r="Y12" s="34">
        <v>34.17893437567366</v>
      </c>
      <c r="Z12" s="34">
        <v>390.49432524207157</v>
      </c>
      <c r="AA12" s="34">
        <v>0.2066778282336409</v>
      </c>
      <c r="AB12" s="34">
        <v>2.361294187569347</v>
      </c>
      <c r="AC12" s="34">
        <v>102.10311711411373</v>
      </c>
      <c r="AD12" s="34">
        <v>1166.5281130287494</v>
      </c>
      <c r="AE12" s="35">
        <v>67.59050122264601</v>
      </c>
      <c r="AF12" s="36">
        <v>0.029580088062427137</v>
      </c>
      <c r="AG12" s="27"/>
    </row>
    <row r="13" spans="1:33" ht="12.75">
      <c r="A13" s="22" t="s">
        <v>35</v>
      </c>
      <c r="B13" s="207" t="s">
        <v>201</v>
      </c>
      <c r="C13" s="208"/>
      <c r="D13" s="23">
        <v>5912</v>
      </c>
      <c r="E13" s="24">
        <v>5912</v>
      </c>
      <c r="F13" s="24" t="s">
        <v>35</v>
      </c>
      <c r="G13" s="25">
        <v>400</v>
      </c>
      <c r="H13" s="26">
        <v>190000</v>
      </c>
      <c r="I13" s="27">
        <v>199179.72887210443</v>
      </c>
      <c r="J13" s="28">
        <v>-9179.728872104432</v>
      </c>
      <c r="K13" s="29">
        <v>104.56935765785484</v>
      </c>
      <c r="L13" s="29">
        <v>0.019917972887210443</v>
      </c>
      <c r="M13" s="30">
        <v>0.19917972887210444</v>
      </c>
      <c r="N13" s="31">
        <v>1560</v>
      </c>
      <c r="O13" s="32">
        <v>1681.8283018003842</v>
      </c>
      <c r="P13" s="33">
        <v>-121.82830180038422</v>
      </c>
      <c r="Q13" s="26">
        <v>530000</v>
      </c>
      <c r="R13" s="26">
        <v>0</v>
      </c>
      <c r="S13" s="27">
        <v>488042.68082211795</v>
      </c>
      <c r="T13" s="27">
        <v>583796.2346259018</v>
      </c>
      <c r="U13" s="28">
        <v>-53796.234625901794</v>
      </c>
      <c r="V13" s="29">
        <v>55.22128583326404</v>
      </c>
      <c r="W13" s="29">
        <v>0.05254166111633116</v>
      </c>
      <c r="X13" s="30">
        <v>0.19965831224205843</v>
      </c>
      <c r="Y13" s="34">
        <v>33.690752515579234</v>
      </c>
      <c r="Z13" s="34">
        <v>497.9493221802611</v>
      </c>
      <c r="AA13" s="34">
        <v>0.28447704698923953</v>
      </c>
      <c r="AB13" s="34">
        <v>4.204570754500961</v>
      </c>
      <c r="AC13" s="34">
        <v>82.55119770333525</v>
      </c>
      <c r="AD13" s="34">
        <v>1220.1067020552948</v>
      </c>
      <c r="AE13" s="35">
        <v>159.79064349111889</v>
      </c>
      <c r="AF13" s="36">
        <v>0.027028187329350285</v>
      </c>
      <c r="AG13" s="27"/>
    </row>
    <row r="14" spans="1:33" ht="12.75">
      <c r="A14" s="22" t="s">
        <v>35</v>
      </c>
      <c r="B14" s="207" t="s">
        <v>202</v>
      </c>
      <c r="C14" s="208"/>
      <c r="D14" s="23">
        <v>2335</v>
      </c>
      <c r="E14" s="24">
        <v>2320</v>
      </c>
      <c r="F14" s="24" t="s">
        <v>35</v>
      </c>
      <c r="G14" s="25">
        <v>100</v>
      </c>
      <c r="H14" s="26">
        <v>67000</v>
      </c>
      <c r="I14" s="27">
        <v>72026.70470219832</v>
      </c>
      <c r="J14" s="28">
        <v>-5026.704702198316</v>
      </c>
      <c r="K14" s="29">
        <v>37.814019968654115</v>
      </c>
      <c r="L14" s="29">
        <v>0.007202670470219832</v>
      </c>
      <c r="M14" s="30">
        <v>0.07202670470219831</v>
      </c>
      <c r="N14" s="31">
        <v>865</v>
      </c>
      <c r="O14" s="32">
        <v>657.2934992915758</v>
      </c>
      <c r="P14" s="33">
        <v>207.7065007084242</v>
      </c>
      <c r="Q14" s="26">
        <v>200000</v>
      </c>
      <c r="R14" s="26">
        <v>181650</v>
      </c>
      <c r="S14" s="27">
        <v>167910.13352639004</v>
      </c>
      <c r="T14" s="27">
        <v>202487.77656552594</v>
      </c>
      <c r="U14" s="28">
        <v>-2487.7765655259427</v>
      </c>
      <c r="V14" s="29">
        <v>19.153318785333095</v>
      </c>
      <c r="W14" s="29">
        <v>0.018223899890897337</v>
      </c>
      <c r="X14" s="30">
        <v>0.06925081958540988</v>
      </c>
      <c r="Y14" s="34">
        <v>30.846554476316197</v>
      </c>
      <c r="Z14" s="34">
        <v>720.2670470219832</v>
      </c>
      <c r="AA14" s="34">
        <v>0.2814961453068847</v>
      </c>
      <c r="AB14" s="34">
        <v>6.572934992915759</v>
      </c>
      <c r="AC14" s="34">
        <v>72.37505755447846</v>
      </c>
      <c r="AD14" s="34">
        <v>1679.1013352639004</v>
      </c>
      <c r="AE14" s="35">
        <v>56.96733875398721</v>
      </c>
      <c r="AF14" s="36">
        <v>0.024397147217981672</v>
      </c>
      <c r="AG14" s="27"/>
    </row>
    <row r="15" spans="1:33" ht="12.75">
      <c r="A15" s="22" t="s">
        <v>35</v>
      </c>
      <c r="B15" s="207" t="s">
        <v>203</v>
      </c>
      <c r="C15" s="208"/>
      <c r="D15" s="23">
        <v>1420</v>
      </c>
      <c r="E15" s="24">
        <v>1420</v>
      </c>
      <c r="F15" s="24" t="s">
        <v>35</v>
      </c>
      <c r="G15" s="25">
        <v>200</v>
      </c>
      <c r="H15" s="26">
        <v>16700</v>
      </c>
      <c r="I15" s="27">
        <v>20066.024590163935</v>
      </c>
      <c r="J15" s="28">
        <v>-3366.0245901639355</v>
      </c>
      <c r="K15" s="29">
        <v>10.534662909836067</v>
      </c>
      <c r="L15" s="29">
        <v>0.0020066024590163936</v>
      </c>
      <c r="M15" s="30">
        <v>0.020066024590163933</v>
      </c>
      <c r="N15" s="31">
        <v>183</v>
      </c>
      <c r="O15" s="32">
        <v>176.51639344262296</v>
      </c>
      <c r="P15" s="33">
        <v>6.483606557377044</v>
      </c>
      <c r="Q15" s="26">
        <v>86500</v>
      </c>
      <c r="R15" s="26">
        <v>0</v>
      </c>
      <c r="S15" s="27">
        <v>114357.55195037757</v>
      </c>
      <c r="T15" s="27">
        <v>129742.54098360655</v>
      </c>
      <c r="U15" s="28">
        <v>-43242.54098360655</v>
      </c>
      <c r="V15" s="29">
        <v>12.272346951639342</v>
      </c>
      <c r="W15" s="29">
        <v>0.01167682868852459</v>
      </c>
      <c r="X15" s="30">
        <v>0.04437194901639344</v>
      </c>
      <c r="Y15" s="34">
        <v>14.131003232509814</v>
      </c>
      <c r="Z15" s="34">
        <v>100.33012295081967</v>
      </c>
      <c r="AA15" s="34">
        <v>0.12430731932579081</v>
      </c>
      <c r="AB15" s="34">
        <v>0.8825819672131148</v>
      </c>
      <c r="AC15" s="34">
        <v>80.53348728899829</v>
      </c>
      <c r="AD15" s="34">
        <v>571.7877597518878</v>
      </c>
      <c r="AE15" s="35">
        <v>22.807009861475407</v>
      </c>
      <c r="AF15" s="36">
        <v>0.016061274550334795</v>
      </c>
      <c r="AG15" s="27"/>
    </row>
    <row r="16" spans="1:33" ht="12.75">
      <c r="A16" s="22" t="s">
        <v>35</v>
      </c>
      <c r="B16" s="207" t="s">
        <v>204</v>
      </c>
      <c r="C16" s="208"/>
      <c r="D16" s="23">
        <v>3321</v>
      </c>
      <c r="E16" s="24">
        <v>3321</v>
      </c>
      <c r="F16" s="24" t="s">
        <v>35</v>
      </c>
      <c r="G16" s="25">
        <v>0</v>
      </c>
      <c r="H16" s="26">
        <v>0</v>
      </c>
      <c r="I16" s="27">
        <v>83065.21617260152</v>
      </c>
      <c r="J16" s="28" t="s">
        <v>35</v>
      </c>
      <c r="K16" s="29">
        <v>43.609238490615795</v>
      </c>
      <c r="L16" s="29">
        <v>0.008306521617260152</v>
      </c>
      <c r="M16" s="30">
        <v>0.08306521617260153</v>
      </c>
      <c r="N16" s="31">
        <v>0</v>
      </c>
      <c r="O16" s="32">
        <v>950.7070948640666</v>
      </c>
      <c r="P16" s="33" t="s">
        <v>35</v>
      </c>
      <c r="Q16" s="26">
        <v>0</v>
      </c>
      <c r="R16" s="26">
        <v>0</v>
      </c>
      <c r="S16" s="27">
        <v>196425.70317246654</v>
      </c>
      <c r="T16" s="27">
        <v>229596.54524349293</v>
      </c>
      <c r="U16" s="28" t="s">
        <v>35</v>
      </c>
      <c r="V16" s="29">
        <v>21.71753721458199</v>
      </c>
      <c r="W16" s="29">
        <v>0.020663689071914366</v>
      </c>
      <c r="X16" s="30">
        <v>0.07852201847327459</v>
      </c>
      <c r="Y16" s="34">
        <v>25.012109657513253</v>
      </c>
      <c r="Z16" s="34" t="e">
        <v>#DIV/0!</v>
      </c>
      <c r="AA16" s="34">
        <v>0.2862713323890595</v>
      </c>
      <c r="AB16" s="34" t="e">
        <v>#DIV/0!</v>
      </c>
      <c r="AC16" s="34">
        <v>59.146553198574686</v>
      </c>
      <c r="AD16" s="34" t="e">
        <v>#DIV/0!</v>
      </c>
      <c r="AE16" s="35">
        <v>65.32677570519779</v>
      </c>
      <c r="AF16" s="36">
        <v>0.019670814726045704</v>
      </c>
      <c r="AG16" s="27"/>
    </row>
    <row r="17" spans="1:33" ht="12.75">
      <c r="A17" s="22" t="s">
        <v>35</v>
      </c>
      <c r="B17" s="207" t="s">
        <v>205</v>
      </c>
      <c r="C17" s="208"/>
      <c r="D17" s="23">
        <v>2039</v>
      </c>
      <c r="E17" s="24">
        <v>2039</v>
      </c>
      <c r="F17" s="24" t="s">
        <v>35</v>
      </c>
      <c r="G17" s="25">
        <v>0</v>
      </c>
      <c r="H17" s="26">
        <v>40125</v>
      </c>
      <c r="I17" s="27">
        <v>35728.24159142867</v>
      </c>
      <c r="J17" s="28">
        <v>4396.7584085713315</v>
      </c>
      <c r="K17" s="29">
        <v>18.757326835500052</v>
      </c>
      <c r="L17" s="29">
        <v>0.003572824159142867</v>
      </c>
      <c r="M17" s="30">
        <v>0.03572824159142867</v>
      </c>
      <c r="N17" s="31">
        <v>399</v>
      </c>
      <c r="O17" s="32">
        <v>372.21774765658677</v>
      </c>
      <c r="P17" s="33">
        <v>26.782252343413234</v>
      </c>
      <c r="Q17" s="26">
        <v>105349.99847412099</v>
      </c>
      <c r="R17" s="26">
        <v>0</v>
      </c>
      <c r="S17" s="27">
        <v>147227.93769089287</v>
      </c>
      <c r="T17" s="27">
        <v>172772.80433712815</v>
      </c>
      <c r="U17" s="28">
        <v>-67422.80586300716</v>
      </c>
      <c r="V17" s="29">
        <v>16.34257956224895</v>
      </c>
      <c r="W17" s="29">
        <v>0.015549552390341535</v>
      </c>
      <c r="X17" s="30">
        <v>0.05908829908329783</v>
      </c>
      <c r="Y17" s="34">
        <v>17.522433345477523</v>
      </c>
      <c r="Z17" s="34" t="e">
        <v>#DIV/0!</v>
      </c>
      <c r="AA17" s="34">
        <v>0.18254916510867422</v>
      </c>
      <c r="AB17" s="34" t="e">
        <v>#DIV/0!</v>
      </c>
      <c r="AC17" s="34">
        <v>72.20595276649969</v>
      </c>
      <c r="AD17" s="34" t="e">
        <v>#DIV/0!</v>
      </c>
      <c r="AE17" s="35">
        <v>35.099906397749</v>
      </c>
      <c r="AF17" s="36">
        <v>0.01721427483950417</v>
      </c>
      <c r="AG17" s="27"/>
    </row>
    <row r="18" spans="1:33" ht="12.75">
      <c r="A18" s="22" t="s">
        <v>35</v>
      </c>
      <c r="B18" s="207" t="s">
        <v>206</v>
      </c>
      <c r="C18" s="208"/>
      <c r="D18" s="23">
        <v>3546</v>
      </c>
      <c r="E18" s="24">
        <v>3546</v>
      </c>
      <c r="F18" s="24" t="s">
        <v>35</v>
      </c>
      <c r="G18" s="25">
        <v>0</v>
      </c>
      <c r="H18" s="26">
        <v>0</v>
      </c>
      <c r="I18" s="27">
        <v>117114.1</v>
      </c>
      <c r="J18" s="28" t="s">
        <v>35</v>
      </c>
      <c r="K18" s="29">
        <v>61.484902500000004</v>
      </c>
      <c r="L18" s="29">
        <v>0.01171141</v>
      </c>
      <c r="M18" s="30">
        <v>0.11711410000000001</v>
      </c>
      <c r="N18" s="31">
        <v>0</v>
      </c>
      <c r="O18" s="32">
        <v>1073.5972247558448</v>
      </c>
      <c r="P18" s="33" t="s">
        <v>35</v>
      </c>
      <c r="Q18" s="26">
        <v>0</v>
      </c>
      <c r="R18" s="26">
        <v>0</v>
      </c>
      <c r="S18" s="27">
        <v>242783.6222227743</v>
      </c>
      <c r="T18" s="27">
        <v>292768.8792489386</v>
      </c>
      <c r="U18" s="28" t="s">
        <v>35</v>
      </c>
      <c r="V18" s="29">
        <v>27.693008288157095</v>
      </c>
      <c r="W18" s="29">
        <v>0.026349199132404473</v>
      </c>
      <c r="X18" s="30">
        <v>0.100126956703137</v>
      </c>
      <c r="Y18" s="34">
        <v>33.02710095882685</v>
      </c>
      <c r="Z18" s="34" t="e">
        <v>#DIV/0!</v>
      </c>
      <c r="AA18" s="34">
        <v>0.302762894742201</v>
      </c>
      <c r="AB18" s="34" t="e">
        <v>#DIV/0!</v>
      </c>
      <c r="AC18" s="34">
        <v>68.46689853998147</v>
      </c>
      <c r="AD18" s="34" t="e">
        <v>#DIV/0!</v>
      </c>
      <c r="AE18" s="35">
        <v>89.1779107881571</v>
      </c>
      <c r="AF18" s="36">
        <v>0.025148875010760605</v>
      </c>
      <c r="AG18" s="27"/>
    </row>
    <row r="19" spans="1:33" ht="12.75">
      <c r="A19" s="22" t="s">
        <v>35</v>
      </c>
      <c r="B19" s="207" t="s">
        <v>207</v>
      </c>
      <c r="C19" s="208"/>
      <c r="D19" s="23">
        <v>4167</v>
      </c>
      <c r="E19" s="24">
        <v>4167</v>
      </c>
      <c r="F19" s="24" t="s">
        <v>35</v>
      </c>
      <c r="G19" s="25">
        <v>0</v>
      </c>
      <c r="H19" s="26">
        <v>115000</v>
      </c>
      <c r="I19" s="27">
        <v>137821.30689900322</v>
      </c>
      <c r="J19" s="28">
        <v>-22821.30689900322</v>
      </c>
      <c r="K19" s="29">
        <v>72.35618612197669</v>
      </c>
      <c r="L19" s="29">
        <v>0.013782130689900323</v>
      </c>
      <c r="M19" s="30">
        <v>0.1378213068990032</v>
      </c>
      <c r="N19" s="31">
        <v>1200</v>
      </c>
      <c r="O19" s="32">
        <v>1237.9414915192183</v>
      </c>
      <c r="P19" s="33">
        <v>-37.94149151921829</v>
      </c>
      <c r="Q19" s="26">
        <v>305000</v>
      </c>
      <c r="R19" s="26">
        <v>0</v>
      </c>
      <c r="S19" s="27">
        <v>313135.97308353835</v>
      </c>
      <c r="T19" s="27">
        <v>378237.43133769435</v>
      </c>
      <c r="U19" s="28">
        <v>-73237.43133769435</v>
      </c>
      <c r="V19" s="29">
        <v>35.77747863023251</v>
      </c>
      <c r="W19" s="29">
        <v>0.03404136882039249</v>
      </c>
      <c r="X19" s="30">
        <v>0.1293572015174915</v>
      </c>
      <c r="Y19" s="34">
        <v>33.074467698344904</v>
      </c>
      <c r="Z19" s="34" t="e">
        <v>#DIV/0!</v>
      </c>
      <c r="AA19" s="34">
        <v>0.29708219138930125</v>
      </c>
      <c r="AB19" s="34" t="e">
        <v>#DIV/0!</v>
      </c>
      <c r="AC19" s="34">
        <v>75.14662181030438</v>
      </c>
      <c r="AD19" s="34" t="e">
        <v>#DIV/0!</v>
      </c>
      <c r="AE19" s="35">
        <v>108.1336647522092</v>
      </c>
      <c r="AF19" s="36">
        <v>0.02595000354024699</v>
      </c>
      <c r="AG19" s="27"/>
    </row>
    <row r="20" spans="1:33" ht="12.75">
      <c r="A20" s="22" t="s">
        <v>35</v>
      </c>
      <c r="B20" s="207" t="s">
        <v>208</v>
      </c>
      <c r="C20" s="208"/>
      <c r="D20" s="23">
        <v>2769</v>
      </c>
      <c r="E20" s="24">
        <v>2499</v>
      </c>
      <c r="F20" s="24">
        <v>0</v>
      </c>
      <c r="G20" s="25">
        <v>0</v>
      </c>
      <c r="H20" s="26">
        <v>0</v>
      </c>
      <c r="I20" s="27">
        <v>72525.1941710563</v>
      </c>
      <c r="J20" s="28" t="s">
        <v>35</v>
      </c>
      <c r="K20" s="29">
        <v>38.07572693980456</v>
      </c>
      <c r="L20" s="29">
        <v>0.00725251941710563</v>
      </c>
      <c r="M20" s="30">
        <v>0.0725251941710563</v>
      </c>
      <c r="N20" s="31">
        <v>0</v>
      </c>
      <c r="O20" s="32">
        <v>575.5315480760312</v>
      </c>
      <c r="P20" s="33" t="s">
        <v>35</v>
      </c>
      <c r="Q20" s="26">
        <v>0</v>
      </c>
      <c r="R20" s="26">
        <v>0</v>
      </c>
      <c r="S20" s="27">
        <v>179525.3661371009</v>
      </c>
      <c r="T20" s="27">
        <v>214807.69735502798</v>
      </c>
      <c r="U20" s="28" t="s">
        <v>35</v>
      </c>
      <c r="V20" s="29">
        <v>20.31866009281209</v>
      </c>
      <c r="W20" s="29">
        <v>0.01933269276195252</v>
      </c>
      <c r="X20" s="30">
        <v>0.07346423249541958</v>
      </c>
      <c r="Y20" s="34">
        <v>26.191836103667857</v>
      </c>
      <c r="Z20" s="34" t="e">
        <v>#DIV/0!</v>
      </c>
      <c r="AA20" s="34">
        <v>0.20784815748502392</v>
      </c>
      <c r="AB20" s="34" t="e">
        <v>#DIV/0!</v>
      </c>
      <c r="AC20" s="34">
        <v>71.83888200764342</v>
      </c>
      <c r="AD20" s="34" t="e">
        <v>#DIV/0!</v>
      </c>
      <c r="AE20" s="35">
        <v>58.39438703261665</v>
      </c>
      <c r="AF20" s="36">
        <v>0.021088619368947868</v>
      </c>
      <c r="AG20" s="27"/>
    </row>
    <row r="21" spans="1:33" ht="12.75">
      <c r="A21" s="22" t="s">
        <v>35</v>
      </c>
      <c r="B21" s="207" t="s">
        <v>209</v>
      </c>
      <c r="C21" s="208"/>
      <c r="D21" s="23">
        <v>8524</v>
      </c>
      <c r="E21" s="24">
        <v>8524</v>
      </c>
      <c r="F21" s="24">
        <v>32.95</v>
      </c>
      <c r="G21" s="25">
        <v>0</v>
      </c>
      <c r="H21" s="26">
        <v>0</v>
      </c>
      <c r="I21" s="27">
        <v>424206.5267473897</v>
      </c>
      <c r="J21" s="28" t="s">
        <v>35</v>
      </c>
      <c r="K21" s="29">
        <v>222.7084265423796</v>
      </c>
      <c r="L21" s="29">
        <v>0.042420652674738976</v>
      </c>
      <c r="M21" s="30">
        <v>0.42420652674738973</v>
      </c>
      <c r="N21" s="31">
        <v>0</v>
      </c>
      <c r="O21" s="32">
        <v>2485.6017574683347</v>
      </c>
      <c r="P21" s="33" t="s">
        <v>35</v>
      </c>
      <c r="Q21" s="26">
        <v>0</v>
      </c>
      <c r="R21" s="26">
        <v>0</v>
      </c>
      <c r="S21" s="27">
        <v>750160.5564259557</v>
      </c>
      <c r="T21" s="27">
        <v>905463.1557229196</v>
      </c>
      <c r="U21" s="28" t="s">
        <v>35</v>
      </c>
      <c r="V21" s="29">
        <v>85.64775989983096</v>
      </c>
      <c r="W21" s="29">
        <v>0.08149168401506279</v>
      </c>
      <c r="X21" s="30">
        <v>0.30966839925723855</v>
      </c>
      <c r="Y21" s="34">
        <v>49.76613406234041</v>
      </c>
      <c r="Z21" s="34" t="e">
        <v>#DIV/0!</v>
      </c>
      <c r="AA21" s="34">
        <v>0.2916003938841312</v>
      </c>
      <c r="AB21" s="34" t="e">
        <v>#DIV/0!</v>
      </c>
      <c r="AC21" s="34">
        <v>88.00569643664427</v>
      </c>
      <c r="AD21" s="34" t="e">
        <v>#DIV/0!</v>
      </c>
      <c r="AE21" s="35">
        <v>308.35618644221057</v>
      </c>
      <c r="AF21" s="36">
        <v>0.03617505706736398</v>
      </c>
      <c r="AG21" s="27"/>
    </row>
    <row r="22" spans="1:33" ht="12.75">
      <c r="A22" s="22" t="s">
        <v>35</v>
      </c>
      <c r="B22" s="207" t="s">
        <v>210</v>
      </c>
      <c r="C22" s="208"/>
      <c r="D22" s="23">
        <v>3690</v>
      </c>
      <c r="E22" s="24">
        <v>3472</v>
      </c>
      <c r="F22" s="24" t="s">
        <v>35</v>
      </c>
      <c r="G22" s="25">
        <v>0</v>
      </c>
      <c r="H22" s="26">
        <v>79500</v>
      </c>
      <c r="I22" s="27">
        <v>72025.38250248664</v>
      </c>
      <c r="J22" s="28">
        <v>7474.617497513362</v>
      </c>
      <c r="K22" s="29">
        <v>37.81332581380549</v>
      </c>
      <c r="L22" s="29">
        <v>0.007202538250248665</v>
      </c>
      <c r="M22" s="30">
        <v>0.07202538250248665</v>
      </c>
      <c r="N22" s="31">
        <v>800</v>
      </c>
      <c r="O22" s="32">
        <v>639.4131457241127</v>
      </c>
      <c r="P22" s="33">
        <v>160.58685427588728</v>
      </c>
      <c r="Q22" s="26">
        <v>320000</v>
      </c>
      <c r="R22" s="26">
        <v>0</v>
      </c>
      <c r="S22" s="27">
        <v>317511.4822278749</v>
      </c>
      <c r="T22" s="27">
        <v>374981.176673465</v>
      </c>
      <c r="U22" s="28">
        <v>-54981.176673465</v>
      </c>
      <c r="V22" s="29">
        <v>35.469469501543045</v>
      </c>
      <c r="W22" s="29">
        <v>0.033748305900611855</v>
      </c>
      <c r="X22" s="30">
        <v>0.128243562422325</v>
      </c>
      <c r="Y22" s="34">
        <v>19.519073848912367</v>
      </c>
      <c r="Z22" s="34" t="e">
        <v>#DIV/0!</v>
      </c>
      <c r="AA22" s="34">
        <v>0.17328269531818774</v>
      </c>
      <c r="AB22" s="34" t="e">
        <v>#DIV/0!</v>
      </c>
      <c r="AC22" s="34">
        <v>91.44915962784415</v>
      </c>
      <c r="AD22" s="34" t="e">
        <v>#DIV/0!</v>
      </c>
      <c r="AE22" s="35">
        <v>73.28279531534854</v>
      </c>
      <c r="AF22" s="36">
        <v>0.01985983612882074</v>
      </c>
      <c r="AG22" s="27"/>
    </row>
    <row r="23" spans="1:33" ht="12.75">
      <c r="A23" s="22" t="s">
        <v>35</v>
      </c>
      <c r="B23" s="207" t="s">
        <v>211</v>
      </c>
      <c r="C23" s="208"/>
      <c r="D23" s="23">
        <v>1751</v>
      </c>
      <c r="E23" s="24">
        <v>1751</v>
      </c>
      <c r="F23" s="24" t="s">
        <v>35</v>
      </c>
      <c r="G23" s="25">
        <v>0</v>
      </c>
      <c r="H23" s="26">
        <v>20000</v>
      </c>
      <c r="I23" s="27">
        <v>16400.34099264706</v>
      </c>
      <c r="J23" s="28">
        <v>3599.6590073529405</v>
      </c>
      <c r="K23" s="29">
        <v>8.610179021139707</v>
      </c>
      <c r="L23" s="29">
        <v>0.001640034099264706</v>
      </c>
      <c r="M23" s="30">
        <v>0.01640034099264706</v>
      </c>
      <c r="N23" s="31">
        <v>600</v>
      </c>
      <c r="O23" s="32">
        <v>403.437704248366</v>
      </c>
      <c r="P23" s="33">
        <v>196.562295751634</v>
      </c>
      <c r="Q23" s="26">
        <v>350000</v>
      </c>
      <c r="R23" s="26">
        <v>0</v>
      </c>
      <c r="S23" s="27">
        <v>312682.7059225742</v>
      </c>
      <c r="T23" s="27">
        <v>367917.9421977124</v>
      </c>
      <c r="U23" s="28">
        <v>-17917.94219771237</v>
      </c>
      <c r="V23" s="29">
        <v>0</v>
      </c>
      <c r="W23" s="29">
        <v>0</v>
      </c>
      <c r="X23" s="30">
        <v>0</v>
      </c>
      <c r="Y23" s="34">
        <v>9.366271269358686</v>
      </c>
      <c r="Z23" s="34" t="e">
        <v>#DIV/0!</v>
      </c>
      <c r="AA23" s="34">
        <v>0.23040417147251058</v>
      </c>
      <c r="AB23" s="34" t="e">
        <v>#DIV/0!</v>
      </c>
      <c r="AC23" s="34">
        <v>178.57378979016232</v>
      </c>
      <c r="AD23" s="34" t="e">
        <v>#DIV/0!</v>
      </c>
      <c r="AE23" s="35">
        <v>8.610179021139707</v>
      </c>
      <c r="AF23" s="36">
        <v>0.004917292416413311</v>
      </c>
      <c r="AG23" s="27"/>
    </row>
    <row r="24" spans="1:33" ht="12.75">
      <c r="A24" s="22" t="s">
        <v>35</v>
      </c>
      <c r="B24" s="207" t="s">
        <v>35</v>
      </c>
      <c r="C24" s="208"/>
      <c r="D24" s="23" t="s">
        <v>35</v>
      </c>
      <c r="E24" s="24" t="s">
        <v>35</v>
      </c>
      <c r="F24" s="24" t="s">
        <v>35</v>
      </c>
      <c r="G24" s="25" t="s">
        <v>35</v>
      </c>
      <c r="H24" s="26">
        <v>0</v>
      </c>
      <c r="I24" s="27">
        <v>0</v>
      </c>
      <c r="J24" s="28" t="s">
        <v>35</v>
      </c>
      <c r="K24" s="29" t="s">
        <v>35</v>
      </c>
      <c r="L24" s="29" t="s">
        <v>35</v>
      </c>
      <c r="M24" s="30" t="s">
        <v>35</v>
      </c>
      <c r="N24" s="31">
        <v>0</v>
      </c>
      <c r="O24" s="32">
        <v>0</v>
      </c>
      <c r="P24" s="33" t="s">
        <v>35</v>
      </c>
      <c r="Q24" s="26">
        <v>0</v>
      </c>
      <c r="R24" s="26" t="s">
        <v>35</v>
      </c>
      <c r="S24" s="27">
        <v>0</v>
      </c>
      <c r="T24" s="27">
        <v>0</v>
      </c>
      <c r="U24" s="28" t="s">
        <v>35</v>
      </c>
      <c r="V24" s="29" t="s">
        <v>35</v>
      </c>
      <c r="W24" s="29" t="s">
        <v>35</v>
      </c>
      <c r="X24" s="30" t="s">
        <v>35</v>
      </c>
      <c r="Y24" s="34" t="e">
        <v>#VALUE!</v>
      </c>
      <c r="Z24" s="34" t="e">
        <v>#VALUE!</v>
      </c>
      <c r="AA24" s="34" t="e">
        <v>#VALUE!</v>
      </c>
      <c r="AB24" s="34" t="e">
        <v>#VALUE!</v>
      </c>
      <c r="AC24" s="34" t="e">
        <v>#VALUE!</v>
      </c>
      <c r="AD24" s="34" t="e">
        <v>#VALUE!</v>
      </c>
      <c r="AE24" s="35" t="e">
        <v>#VALUE!</v>
      </c>
      <c r="AF24" s="36" t="e">
        <v>#VALUE!</v>
      </c>
      <c r="AG24" s="27"/>
    </row>
    <row r="25" spans="1:33" ht="12.75">
      <c r="A25" s="22" t="s">
        <v>35</v>
      </c>
      <c r="B25" s="207" t="s">
        <v>35</v>
      </c>
      <c r="C25" s="208"/>
      <c r="D25" s="23" t="s">
        <v>35</v>
      </c>
      <c r="E25" s="24" t="s">
        <v>35</v>
      </c>
      <c r="F25" s="24" t="s">
        <v>35</v>
      </c>
      <c r="G25" s="25" t="s">
        <v>35</v>
      </c>
      <c r="H25" s="26">
        <v>0</v>
      </c>
      <c r="I25" s="27">
        <v>0</v>
      </c>
      <c r="J25" s="28" t="s">
        <v>35</v>
      </c>
      <c r="K25" s="29" t="s">
        <v>35</v>
      </c>
      <c r="L25" s="29" t="s">
        <v>35</v>
      </c>
      <c r="M25" s="30" t="s">
        <v>35</v>
      </c>
      <c r="N25" s="31">
        <v>0</v>
      </c>
      <c r="O25" s="32">
        <v>0</v>
      </c>
      <c r="P25" s="33" t="s">
        <v>35</v>
      </c>
      <c r="Q25" s="26">
        <v>0</v>
      </c>
      <c r="R25" s="26" t="s">
        <v>35</v>
      </c>
      <c r="S25" s="27">
        <v>0</v>
      </c>
      <c r="T25" s="27">
        <v>0</v>
      </c>
      <c r="U25" s="28" t="s">
        <v>35</v>
      </c>
      <c r="V25" s="29" t="s">
        <v>35</v>
      </c>
      <c r="W25" s="29" t="s">
        <v>35</v>
      </c>
      <c r="X25" s="30" t="s">
        <v>35</v>
      </c>
      <c r="Y25" s="34" t="e">
        <v>#VALUE!</v>
      </c>
      <c r="Z25" s="34" t="e">
        <v>#VALUE!</v>
      </c>
      <c r="AA25" s="34" t="e">
        <v>#VALUE!</v>
      </c>
      <c r="AB25" s="34" t="e">
        <v>#VALUE!</v>
      </c>
      <c r="AC25" s="34" t="e">
        <v>#VALUE!</v>
      </c>
      <c r="AD25" s="34" t="e">
        <v>#VALUE!</v>
      </c>
      <c r="AE25" s="35" t="e">
        <v>#VALUE!</v>
      </c>
      <c r="AF25" s="36" t="e">
        <v>#VALUE!</v>
      </c>
      <c r="AG25" s="27"/>
    </row>
    <row r="26" spans="1:33" ht="12.75">
      <c r="A26" s="37" t="s">
        <v>35</v>
      </c>
      <c r="B26" s="207" t="s">
        <v>35</v>
      </c>
      <c r="C26" s="208"/>
      <c r="D26" s="38" t="s">
        <v>35</v>
      </c>
      <c r="E26" s="39" t="s">
        <v>35</v>
      </c>
      <c r="F26" s="39" t="s">
        <v>35</v>
      </c>
      <c r="G26" s="40" t="s">
        <v>35</v>
      </c>
      <c r="H26" s="41">
        <v>0</v>
      </c>
      <c r="I26" s="42">
        <v>0</v>
      </c>
      <c r="J26" s="43" t="s">
        <v>35</v>
      </c>
      <c r="K26" s="44" t="s">
        <v>35</v>
      </c>
      <c r="L26" s="44" t="s">
        <v>35</v>
      </c>
      <c r="M26" s="45" t="s">
        <v>35</v>
      </c>
      <c r="N26" s="46">
        <v>0</v>
      </c>
      <c r="O26" s="47">
        <v>0</v>
      </c>
      <c r="P26" s="48" t="s">
        <v>35</v>
      </c>
      <c r="Q26" s="26">
        <v>0</v>
      </c>
      <c r="R26" s="26" t="s">
        <v>35</v>
      </c>
      <c r="S26" s="27">
        <v>0</v>
      </c>
      <c r="T26" s="27">
        <v>0</v>
      </c>
      <c r="U26" s="43" t="s">
        <v>35</v>
      </c>
      <c r="V26" s="44" t="s">
        <v>35</v>
      </c>
      <c r="W26" s="44" t="s">
        <v>35</v>
      </c>
      <c r="X26" s="45" t="s">
        <v>35</v>
      </c>
      <c r="Y26" s="34" t="e">
        <v>#VALUE!</v>
      </c>
      <c r="Z26" s="34" t="e">
        <v>#VALUE!</v>
      </c>
      <c r="AA26" s="34" t="e">
        <v>#VALUE!</v>
      </c>
      <c r="AB26" s="34" t="e">
        <v>#VALUE!</v>
      </c>
      <c r="AC26" s="34" t="e">
        <v>#VALUE!</v>
      </c>
      <c r="AD26" s="34" t="e">
        <v>#VALUE!</v>
      </c>
      <c r="AE26" s="35" t="e">
        <v>#VALUE!</v>
      </c>
      <c r="AF26" s="36" t="e">
        <v>#VALUE!</v>
      </c>
      <c r="AG26" s="27"/>
    </row>
    <row r="27" spans="1:33" ht="12.75">
      <c r="A27" s="22" t="s">
        <v>35</v>
      </c>
      <c r="B27" s="207" t="s">
        <v>35</v>
      </c>
      <c r="C27" s="208"/>
      <c r="D27" s="23" t="s">
        <v>35</v>
      </c>
      <c r="E27" s="24" t="s">
        <v>35</v>
      </c>
      <c r="F27" s="24" t="s">
        <v>35</v>
      </c>
      <c r="G27" s="25" t="s">
        <v>35</v>
      </c>
      <c r="H27" s="26">
        <v>0</v>
      </c>
      <c r="I27" s="27">
        <v>0</v>
      </c>
      <c r="J27" s="28" t="s">
        <v>35</v>
      </c>
      <c r="K27" s="29" t="s">
        <v>35</v>
      </c>
      <c r="L27" s="29" t="s">
        <v>35</v>
      </c>
      <c r="M27" s="30" t="s">
        <v>35</v>
      </c>
      <c r="N27" s="31">
        <v>0</v>
      </c>
      <c r="O27" s="32">
        <v>0</v>
      </c>
      <c r="P27" s="33" t="s">
        <v>35</v>
      </c>
      <c r="Q27" s="26">
        <v>0</v>
      </c>
      <c r="R27" s="26" t="s">
        <v>35</v>
      </c>
      <c r="S27" s="27">
        <v>0</v>
      </c>
      <c r="T27" s="27">
        <v>0</v>
      </c>
      <c r="U27" s="28" t="s">
        <v>35</v>
      </c>
      <c r="V27" s="29" t="s">
        <v>35</v>
      </c>
      <c r="W27" s="29" t="s">
        <v>35</v>
      </c>
      <c r="X27" s="30" t="s">
        <v>35</v>
      </c>
      <c r="Y27" s="34" t="e">
        <v>#VALUE!</v>
      </c>
      <c r="Z27" s="34" t="e">
        <v>#VALUE!</v>
      </c>
      <c r="AA27" s="34" t="e">
        <v>#VALUE!</v>
      </c>
      <c r="AB27" s="34" t="e">
        <v>#VALUE!</v>
      </c>
      <c r="AC27" s="34" t="e">
        <v>#VALUE!</v>
      </c>
      <c r="AD27" s="34" t="e">
        <v>#VALUE!</v>
      </c>
      <c r="AE27" s="35" t="e">
        <v>#VALUE!</v>
      </c>
      <c r="AF27" s="36" t="e">
        <v>#VALUE!</v>
      </c>
      <c r="AG27" s="27"/>
    </row>
    <row r="28" spans="1:33" ht="12.75">
      <c r="A28" s="22" t="s">
        <v>35</v>
      </c>
      <c r="B28" s="207" t="s">
        <v>35</v>
      </c>
      <c r="C28" s="208"/>
      <c r="D28" s="23" t="s">
        <v>35</v>
      </c>
      <c r="E28" s="24" t="s">
        <v>35</v>
      </c>
      <c r="F28" s="24" t="s">
        <v>35</v>
      </c>
      <c r="G28" s="25" t="s">
        <v>35</v>
      </c>
      <c r="H28" s="26">
        <v>0</v>
      </c>
      <c r="I28" s="27">
        <v>0</v>
      </c>
      <c r="J28" s="28" t="s">
        <v>35</v>
      </c>
      <c r="K28" s="29" t="s">
        <v>35</v>
      </c>
      <c r="L28" s="29" t="s">
        <v>35</v>
      </c>
      <c r="M28" s="30" t="s">
        <v>35</v>
      </c>
      <c r="N28" s="31">
        <v>0</v>
      </c>
      <c r="O28" s="32">
        <v>0</v>
      </c>
      <c r="P28" s="33" t="s">
        <v>35</v>
      </c>
      <c r="Q28" s="26">
        <v>0</v>
      </c>
      <c r="R28" s="26" t="s">
        <v>35</v>
      </c>
      <c r="S28" s="27">
        <v>0</v>
      </c>
      <c r="T28" s="27">
        <v>0</v>
      </c>
      <c r="U28" s="28" t="s">
        <v>35</v>
      </c>
      <c r="V28" s="29" t="s">
        <v>35</v>
      </c>
      <c r="W28" s="29" t="s">
        <v>35</v>
      </c>
      <c r="X28" s="30" t="s">
        <v>35</v>
      </c>
      <c r="Y28" s="34" t="e">
        <v>#VALUE!</v>
      </c>
      <c r="Z28" s="34" t="e">
        <v>#VALUE!</v>
      </c>
      <c r="AA28" s="34" t="e">
        <v>#VALUE!</v>
      </c>
      <c r="AB28" s="34" t="e">
        <v>#VALUE!</v>
      </c>
      <c r="AC28" s="34" t="e">
        <v>#VALUE!</v>
      </c>
      <c r="AD28" s="34" t="e">
        <v>#VALUE!</v>
      </c>
      <c r="AE28" s="35" t="e">
        <v>#VALUE!</v>
      </c>
      <c r="AF28" s="36" t="e">
        <v>#VALUE!</v>
      </c>
      <c r="AG28" s="27"/>
    </row>
    <row r="29" spans="1:33" ht="12.75">
      <c r="A29" s="22" t="s">
        <v>35</v>
      </c>
      <c r="B29" s="207" t="s">
        <v>35</v>
      </c>
      <c r="C29" s="208"/>
      <c r="D29" s="23" t="s">
        <v>35</v>
      </c>
      <c r="E29" s="24" t="s">
        <v>35</v>
      </c>
      <c r="F29" s="24" t="s">
        <v>35</v>
      </c>
      <c r="G29" s="25" t="s">
        <v>35</v>
      </c>
      <c r="H29" s="26">
        <v>0</v>
      </c>
      <c r="I29" s="27">
        <v>0</v>
      </c>
      <c r="J29" s="28" t="s">
        <v>35</v>
      </c>
      <c r="K29" s="29" t="s">
        <v>35</v>
      </c>
      <c r="L29" s="29" t="s">
        <v>35</v>
      </c>
      <c r="M29" s="30" t="s">
        <v>35</v>
      </c>
      <c r="N29" s="31">
        <v>0</v>
      </c>
      <c r="O29" s="32">
        <v>0</v>
      </c>
      <c r="P29" s="33" t="s">
        <v>35</v>
      </c>
      <c r="Q29" s="26">
        <v>0</v>
      </c>
      <c r="R29" s="26" t="s">
        <v>35</v>
      </c>
      <c r="S29" s="27">
        <v>0</v>
      </c>
      <c r="T29" s="27">
        <v>0</v>
      </c>
      <c r="U29" s="28" t="s">
        <v>35</v>
      </c>
      <c r="V29" s="29" t="s">
        <v>35</v>
      </c>
      <c r="W29" s="29" t="s">
        <v>35</v>
      </c>
      <c r="X29" s="30" t="s">
        <v>35</v>
      </c>
      <c r="Y29" s="34" t="e">
        <v>#VALUE!</v>
      </c>
      <c r="Z29" s="34" t="e">
        <v>#VALUE!</v>
      </c>
      <c r="AA29" s="34" t="e">
        <v>#VALUE!</v>
      </c>
      <c r="AB29" s="34" t="e">
        <v>#VALUE!</v>
      </c>
      <c r="AC29" s="34" t="e">
        <v>#VALUE!</v>
      </c>
      <c r="AD29" s="34" t="e">
        <v>#VALUE!</v>
      </c>
      <c r="AE29" s="35" t="e">
        <v>#VALUE!</v>
      </c>
      <c r="AF29" s="36" t="e">
        <v>#VALUE!</v>
      </c>
      <c r="AG29" s="27"/>
    </row>
    <row r="30" spans="1:33" ht="12.75">
      <c r="A30" s="22" t="s">
        <v>35</v>
      </c>
      <c r="B30" s="207" t="s">
        <v>35</v>
      </c>
      <c r="C30" s="208"/>
      <c r="D30" s="23" t="s">
        <v>35</v>
      </c>
      <c r="E30" s="24" t="s">
        <v>35</v>
      </c>
      <c r="F30" s="24" t="s">
        <v>35</v>
      </c>
      <c r="G30" s="25" t="s">
        <v>35</v>
      </c>
      <c r="H30" s="26">
        <v>0</v>
      </c>
      <c r="I30" s="27">
        <v>0</v>
      </c>
      <c r="J30" s="28" t="s">
        <v>35</v>
      </c>
      <c r="K30" s="29" t="s">
        <v>35</v>
      </c>
      <c r="L30" s="29" t="s">
        <v>35</v>
      </c>
      <c r="M30" s="30" t="s">
        <v>35</v>
      </c>
      <c r="N30" s="31">
        <v>0</v>
      </c>
      <c r="O30" s="32">
        <v>0</v>
      </c>
      <c r="P30" s="33" t="s">
        <v>35</v>
      </c>
      <c r="Q30" s="26">
        <v>0</v>
      </c>
      <c r="R30" s="26" t="s">
        <v>35</v>
      </c>
      <c r="S30" s="27">
        <v>0</v>
      </c>
      <c r="T30" s="27">
        <v>0</v>
      </c>
      <c r="U30" s="28" t="s">
        <v>35</v>
      </c>
      <c r="V30" s="29" t="s">
        <v>35</v>
      </c>
      <c r="W30" s="29" t="s">
        <v>35</v>
      </c>
      <c r="X30" s="30" t="s">
        <v>35</v>
      </c>
      <c r="Y30" s="34" t="e">
        <v>#VALUE!</v>
      </c>
      <c r="Z30" s="34" t="e">
        <v>#VALUE!</v>
      </c>
      <c r="AA30" s="34" t="e">
        <v>#VALUE!</v>
      </c>
      <c r="AB30" s="34" t="e">
        <v>#VALUE!</v>
      </c>
      <c r="AC30" s="34" t="e">
        <v>#VALUE!</v>
      </c>
      <c r="AD30" s="34" t="e">
        <v>#VALUE!</v>
      </c>
      <c r="AE30" s="35" t="e">
        <v>#VALUE!</v>
      </c>
      <c r="AF30" s="36" t="e">
        <v>#VALUE!</v>
      </c>
      <c r="AG30" s="27"/>
    </row>
    <row r="31" spans="1:33" ht="12.75">
      <c r="A31" s="22" t="s">
        <v>35</v>
      </c>
      <c r="B31" s="207" t="s">
        <v>35</v>
      </c>
      <c r="C31" s="208"/>
      <c r="D31" s="23" t="s">
        <v>35</v>
      </c>
      <c r="E31" s="24" t="s">
        <v>35</v>
      </c>
      <c r="F31" s="24" t="s">
        <v>35</v>
      </c>
      <c r="G31" s="25" t="s">
        <v>35</v>
      </c>
      <c r="H31" s="26">
        <v>0</v>
      </c>
      <c r="I31" s="27">
        <v>0</v>
      </c>
      <c r="J31" s="28" t="s">
        <v>35</v>
      </c>
      <c r="K31" s="29" t="s">
        <v>35</v>
      </c>
      <c r="L31" s="29" t="s">
        <v>35</v>
      </c>
      <c r="M31" s="30" t="s">
        <v>35</v>
      </c>
      <c r="N31" s="31">
        <v>0</v>
      </c>
      <c r="O31" s="32">
        <v>0</v>
      </c>
      <c r="P31" s="33" t="s">
        <v>35</v>
      </c>
      <c r="Q31" s="26">
        <v>0</v>
      </c>
      <c r="R31" s="26" t="s">
        <v>35</v>
      </c>
      <c r="S31" s="27">
        <v>0</v>
      </c>
      <c r="T31" s="27">
        <v>0</v>
      </c>
      <c r="U31" s="28" t="s">
        <v>35</v>
      </c>
      <c r="V31" s="29" t="s">
        <v>35</v>
      </c>
      <c r="W31" s="29" t="s">
        <v>35</v>
      </c>
      <c r="X31" s="30" t="s">
        <v>35</v>
      </c>
      <c r="Y31" s="34" t="e">
        <v>#VALUE!</v>
      </c>
      <c r="Z31" s="34" t="e">
        <v>#VALUE!</v>
      </c>
      <c r="AA31" s="34" t="e">
        <v>#VALUE!</v>
      </c>
      <c r="AB31" s="34" t="e">
        <v>#VALUE!</v>
      </c>
      <c r="AC31" s="34" t="e">
        <v>#VALUE!</v>
      </c>
      <c r="AD31" s="34" t="e">
        <v>#VALUE!</v>
      </c>
      <c r="AE31" s="35" t="e">
        <v>#VALUE!</v>
      </c>
      <c r="AF31" s="36" t="e">
        <v>#VALUE!</v>
      </c>
      <c r="AG31" s="27"/>
    </row>
    <row r="32" spans="1:33" ht="12.75">
      <c r="A32" s="22" t="s">
        <v>35</v>
      </c>
      <c r="B32" s="207" t="s">
        <v>35</v>
      </c>
      <c r="C32" s="208"/>
      <c r="D32" s="23" t="s">
        <v>35</v>
      </c>
      <c r="E32" s="24" t="s">
        <v>35</v>
      </c>
      <c r="F32" s="24" t="s">
        <v>35</v>
      </c>
      <c r="G32" s="25" t="s">
        <v>35</v>
      </c>
      <c r="H32" s="26">
        <v>0</v>
      </c>
      <c r="I32" s="27">
        <v>0</v>
      </c>
      <c r="J32" s="28" t="s">
        <v>35</v>
      </c>
      <c r="K32" s="29" t="s">
        <v>35</v>
      </c>
      <c r="L32" s="29" t="s">
        <v>35</v>
      </c>
      <c r="M32" s="30" t="s">
        <v>35</v>
      </c>
      <c r="N32" s="31">
        <v>0</v>
      </c>
      <c r="O32" s="32">
        <v>0</v>
      </c>
      <c r="P32" s="33" t="s">
        <v>35</v>
      </c>
      <c r="Q32" s="26">
        <v>0</v>
      </c>
      <c r="R32" s="26" t="s">
        <v>35</v>
      </c>
      <c r="S32" s="27">
        <v>0</v>
      </c>
      <c r="T32" s="27">
        <v>0</v>
      </c>
      <c r="U32" s="28" t="s">
        <v>35</v>
      </c>
      <c r="V32" s="29" t="s">
        <v>35</v>
      </c>
      <c r="W32" s="29" t="s">
        <v>35</v>
      </c>
      <c r="X32" s="30" t="s">
        <v>35</v>
      </c>
      <c r="Y32" s="34" t="e">
        <v>#VALUE!</v>
      </c>
      <c r="Z32" s="34" t="e">
        <v>#VALUE!</v>
      </c>
      <c r="AA32" s="34" t="e">
        <v>#VALUE!</v>
      </c>
      <c r="AB32" s="34" t="e">
        <v>#VALUE!</v>
      </c>
      <c r="AC32" s="34" t="e">
        <v>#VALUE!</v>
      </c>
      <c r="AD32" s="34" t="e">
        <v>#VALUE!</v>
      </c>
      <c r="AE32" s="35" t="e">
        <v>#VALUE!</v>
      </c>
      <c r="AF32" s="36" t="e">
        <v>#VALUE!</v>
      </c>
      <c r="AG32" s="27"/>
    </row>
    <row r="33" spans="1:33" ht="12.75">
      <c r="A33" s="22" t="s">
        <v>35</v>
      </c>
      <c r="B33" s="207" t="s">
        <v>35</v>
      </c>
      <c r="C33" s="208"/>
      <c r="D33" s="23" t="s">
        <v>35</v>
      </c>
      <c r="E33" s="24" t="s">
        <v>35</v>
      </c>
      <c r="F33" s="24" t="s">
        <v>35</v>
      </c>
      <c r="G33" s="25" t="s">
        <v>35</v>
      </c>
      <c r="H33" s="26">
        <v>0</v>
      </c>
      <c r="I33" s="27">
        <v>0</v>
      </c>
      <c r="J33" s="28" t="s">
        <v>35</v>
      </c>
      <c r="K33" s="29" t="s">
        <v>35</v>
      </c>
      <c r="L33" s="29" t="s">
        <v>35</v>
      </c>
      <c r="M33" s="30" t="s">
        <v>35</v>
      </c>
      <c r="N33" s="31">
        <v>0</v>
      </c>
      <c r="O33" s="32">
        <v>0</v>
      </c>
      <c r="P33" s="33" t="s">
        <v>35</v>
      </c>
      <c r="Q33" s="26">
        <v>0</v>
      </c>
      <c r="R33" s="26" t="s">
        <v>35</v>
      </c>
      <c r="S33" s="27">
        <v>0</v>
      </c>
      <c r="T33" s="27">
        <v>0</v>
      </c>
      <c r="U33" s="28" t="s">
        <v>35</v>
      </c>
      <c r="V33" s="29" t="s">
        <v>35</v>
      </c>
      <c r="W33" s="29" t="s">
        <v>35</v>
      </c>
      <c r="X33" s="30" t="s">
        <v>35</v>
      </c>
      <c r="Y33" s="34" t="e">
        <v>#VALUE!</v>
      </c>
      <c r="Z33" s="34" t="e">
        <v>#VALUE!</v>
      </c>
      <c r="AA33" s="34" t="e">
        <v>#VALUE!</v>
      </c>
      <c r="AB33" s="34" t="e">
        <v>#VALUE!</v>
      </c>
      <c r="AC33" s="34" t="e">
        <v>#VALUE!</v>
      </c>
      <c r="AD33" s="34" t="e">
        <v>#VALUE!</v>
      </c>
      <c r="AE33" s="35" t="e">
        <v>#VALUE!</v>
      </c>
      <c r="AF33" s="36" t="e">
        <v>#VALUE!</v>
      </c>
      <c r="AG33" s="27"/>
    </row>
    <row r="34" spans="1:33" ht="12.75">
      <c r="A34" s="22" t="s">
        <v>35</v>
      </c>
      <c r="B34" s="207" t="s">
        <v>35</v>
      </c>
      <c r="C34" s="208"/>
      <c r="D34" s="23" t="s">
        <v>35</v>
      </c>
      <c r="E34" s="24" t="s">
        <v>35</v>
      </c>
      <c r="F34" s="24" t="s">
        <v>35</v>
      </c>
      <c r="G34" s="25" t="s">
        <v>35</v>
      </c>
      <c r="H34" s="26">
        <v>0</v>
      </c>
      <c r="I34" s="27">
        <v>0</v>
      </c>
      <c r="J34" s="28" t="s">
        <v>35</v>
      </c>
      <c r="K34" s="29" t="s">
        <v>35</v>
      </c>
      <c r="L34" s="29" t="s">
        <v>35</v>
      </c>
      <c r="M34" s="30" t="s">
        <v>35</v>
      </c>
      <c r="N34" s="31">
        <v>0</v>
      </c>
      <c r="O34" s="32">
        <v>0</v>
      </c>
      <c r="P34" s="33" t="s">
        <v>35</v>
      </c>
      <c r="Q34" s="26">
        <v>0</v>
      </c>
      <c r="R34" s="26" t="s">
        <v>35</v>
      </c>
      <c r="S34" s="27">
        <v>0</v>
      </c>
      <c r="T34" s="27">
        <v>0</v>
      </c>
      <c r="U34" s="28" t="s">
        <v>35</v>
      </c>
      <c r="V34" s="29" t="s">
        <v>35</v>
      </c>
      <c r="W34" s="29" t="s">
        <v>35</v>
      </c>
      <c r="X34" s="30" t="s">
        <v>35</v>
      </c>
      <c r="Y34" s="34" t="e">
        <v>#VALUE!</v>
      </c>
      <c r="Z34" s="34" t="e">
        <v>#VALUE!</v>
      </c>
      <c r="AA34" s="34" t="e">
        <v>#VALUE!</v>
      </c>
      <c r="AB34" s="34" t="e">
        <v>#VALUE!</v>
      </c>
      <c r="AC34" s="34" t="e">
        <v>#VALUE!</v>
      </c>
      <c r="AD34" s="34" t="e">
        <v>#VALUE!</v>
      </c>
      <c r="AE34" s="35" t="e">
        <v>#VALUE!</v>
      </c>
      <c r="AF34" s="36" t="e">
        <v>#VALUE!</v>
      </c>
      <c r="AG34" s="27"/>
    </row>
    <row r="35" spans="1:33" ht="12.75">
      <c r="A35" s="22" t="s">
        <v>35</v>
      </c>
      <c r="B35" s="207" t="s">
        <v>35</v>
      </c>
      <c r="C35" s="208"/>
      <c r="D35" s="23" t="s">
        <v>35</v>
      </c>
      <c r="E35" s="24" t="s">
        <v>35</v>
      </c>
      <c r="F35" s="24" t="s">
        <v>35</v>
      </c>
      <c r="G35" s="25" t="s">
        <v>35</v>
      </c>
      <c r="H35" s="26">
        <v>0</v>
      </c>
      <c r="I35" s="27">
        <v>0</v>
      </c>
      <c r="J35" s="28" t="s">
        <v>35</v>
      </c>
      <c r="K35" s="29" t="s">
        <v>35</v>
      </c>
      <c r="L35" s="29" t="s">
        <v>35</v>
      </c>
      <c r="M35" s="30" t="s">
        <v>35</v>
      </c>
      <c r="N35" s="31">
        <v>0</v>
      </c>
      <c r="O35" s="32">
        <v>0</v>
      </c>
      <c r="P35" s="33" t="s">
        <v>35</v>
      </c>
      <c r="Q35" s="26">
        <v>0</v>
      </c>
      <c r="R35" s="26" t="s">
        <v>35</v>
      </c>
      <c r="S35" s="27">
        <v>0</v>
      </c>
      <c r="T35" s="27">
        <v>0</v>
      </c>
      <c r="U35" s="28" t="s">
        <v>35</v>
      </c>
      <c r="V35" s="29" t="s">
        <v>35</v>
      </c>
      <c r="W35" s="29" t="s">
        <v>35</v>
      </c>
      <c r="X35" s="30" t="s">
        <v>35</v>
      </c>
      <c r="Y35" s="34" t="e">
        <v>#VALUE!</v>
      </c>
      <c r="Z35" s="34" t="e">
        <v>#VALUE!</v>
      </c>
      <c r="AA35" s="34" t="e">
        <v>#VALUE!</v>
      </c>
      <c r="AB35" s="34" t="e">
        <v>#VALUE!</v>
      </c>
      <c r="AC35" s="34" t="e">
        <v>#VALUE!</v>
      </c>
      <c r="AD35" s="34" t="e">
        <v>#VALUE!</v>
      </c>
      <c r="AE35" s="35" t="e">
        <v>#VALUE!</v>
      </c>
      <c r="AF35" s="36" t="e">
        <v>#VALUE!</v>
      </c>
      <c r="AG35" s="27"/>
    </row>
    <row r="36" spans="1:33" ht="12.75">
      <c r="A36" s="22" t="s">
        <v>35</v>
      </c>
      <c r="B36" s="207" t="s">
        <v>35</v>
      </c>
      <c r="C36" s="208"/>
      <c r="D36" s="23" t="s">
        <v>35</v>
      </c>
      <c r="E36" s="24" t="s">
        <v>35</v>
      </c>
      <c r="F36" s="24" t="s">
        <v>35</v>
      </c>
      <c r="G36" s="25" t="s">
        <v>35</v>
      </c>
      <c r="H36" s="26">
        <v>0</v>
      </c>
      <c r="I36" s="27">
        <v>0</v>
      </c>
      <c r="J36" s="28" t="s">
        <v>35</v>
      </c>
      <c r="K36" s="29" t="s">
        <v>35</v>
      </c>
      <c r="L36" s="29" t="s">
        <v>35</v>
      </c>
      <c r="M36" s="30" t="s">
        <v>35</v>
      </c>
      <c r="N36" s="31">
        <v>0</v>
      </c>
      <c r="O36" s="32">
        <v>0</v>
      </c>
      <c r="P36" s="33" t="s">
        <v>35</v>
      </c>
      <c r="Q36" s="26">
        <v>0</v>
      </c>
      <c r="R36" s="26" t="s">
        <v>35</v>
      </c>
      <c r="S36" s="27">
        <v>0</v>
      </c>
      <c r="T36" s="27">
        <v>0</v>
      </c>
      <c r="U36" s="28" t="s">
        <v>35</v>
      </c>
      <c r="V36" s="29" t="s">
        <v>35</v>
      </c>
      <c r="W36" s="29" t="s">
        <v>35</v>
      </c>
      <c r="X36" s="30" t="s">
        <v>35</v>
      </c>
      <c r="Y36" s="34" t="e">
        <v>#VALUE!</v>
      </c>
      <c r="Z36" s="34" t="e">
        <v>#VALUE!</v>
      </c>
      <c r="AA36" s="34" t="e">
        <v>#VALUE!</v>
      </c>
      <c r="AB36" s="34" t="e">
        <v>#VALUE!</v>
      </c>
      <c r="AC36" s="34" t="e">
        <v>#VALUE!</v>
      </c>
      <c r="AD36" s="34" t="e">
        <v>#VALUE!</v>
      </c>
      <c r="AE36" s="35" t="e">
        <v>#VALUE!</v>
      </c>
      <c r="AF36" s="36" t="e">
        <v>#VALUE!</v>
      </c>
      <c r="AG36" s="27"/>
    </row>
    <row r="37" spans="1:33" ht="12.75">
      <c r="A37" s="22" t="s">
        <v>35</v>
      </c>
      <c r="B37" s="207" t="s">
        <v>35</v>
      </c>
      <c r="C37" s="208"/>
      <c r="D37" s="23" t="s">
        <v>35</v>
      </c>
      <c r="E37" s="24" t="s">
        <v>35</v>
      </c>
      <c r="F37" s="24" t="s">
        <v>35</v>
      </c>
      <c r="G37" s="25" t="s">
        <v>35</v>
      </c>
      <c r="H37" s="26">
        <v>0</v>
      </c>
      <c r="I37" s="27">
        <v>0</v>
      </c>
      <c r="J37" s="28" t="s">
        <v>35</v>
      </c>
      <c r="K37" s="29" t="s">
        <v>35</v>
      </c>
      <c r="L37" s="29" t="s">
        <v>35</v>
      </c>
      <c r="M37" s="30" t="s">
        <v>35</v>
      </c>
      <c r="N37" s="31">
        <v>0</v>
      </c>
      <c r="O37" s="32">
        <v>0</v>
      </c>
      <c r="P37" s="33" t="s">
        <v>35</v>
      </c>
      <c r="Q37" s="26">
        <v>0</v>
      </c>
      <c r="R37" s="26" t="s">
        <v>35</v>
      </c>
      <c r="S37" s="27">
        <v>0</v>
      </c>
      <c r="T37" s="27">
        <v>0</v>
      </c>
      <c r="U37" s="28" t="s">
        <v>35</v>
      </c>
      <c r="V37" s="29" t="s">
        <v>35</v>
      </c>
      <c r="W37" s="29" t="s">
        <v>35</v>
      </c>
      <c r="X37" s="30" t="s">
        <v>35</v>
      </c>
      <c r="Y37" s="34" t="e">
        <v>#VALUE!</v>
      </c>
      <c r="Z37" s="34" t="e">
        <v>#VALUE!</v>
      </c>
      <c r="AA37" s="34" t="e">
        <v>#VALUE!</v>
      </c>
      <c r="AB37" s="34" t="e">
        <v>#VALUE!</v>
      </c>
      <c r="AC37" s="34" t="e">
        <v>#VALUE!</v>
      </c>
      <c r="AD37" s="34" t="e">
        <v>#VALUE!</v>
      </c>
      <c r="AE37" s="35" t="e">
        <v>#VALUE!</v>
      </c>
      <c r="AF37" s="36" t="e">
        <v>#VALUE!</v>
      </c>
      <c r="AG37" s="27"/>
    </row>
    <row r="38" spans="1:33" ht="12.75">
      <c r="A38" s="22" t="s">
        <v>35</v>
      </c>
      <c r="B38" s="207" t="s">
        <v>35</v>
      </c>
      <c r="C38" s="208"/>
      <c r="D38" s="23" t="s">
        <v>35</v>
      </c>
      <c r="E38" s="24" t="s">
        <v>35</v>
      </c>
      <c r="F38" s="24" t="s">
        <v>35</v>
      </c>
      <c r="G38" s="25" t="s">
        <v>35</v>
      </c>
      <c r="H38" s="26">
        <v>0</v>
      </c>
      <c r="I38" s="27">
        <v>0</v>
      </c>
      <c r="J38" s="28" t="s">
        <v>35</v>
      </c>
      <c r="K38" s="29" t="s">
        <v>35</v>
      </c>
      <c r="L38" s="29" t="s">
        <v>35</v>
      </c>
      <c r="M38" s="30" t="s">
        <v>35</v>
      </c>
      <c r="N38" s="31">
        <v>0</v>
      </c>
      <c r="O38" s="32">
        <v>0</v>
      </c>
      <c r="P38" s="33" t="s">
        <v>35</v>
      </c>
      <c r="Q38" s="26">
        <v>0</v>
      </c>
      <c r="R38" s="26" t="s">
        <v>35</v>
      </c>
      <c r="S38" s="27">
        <v>0</v>
      </c>
      <c r="T38" s="27">
        <v>0</v>
      </c>
      <c r="U38" s="28" t="s">
        <v>35</v>
      </c>
      <c r="V38" s="29" t="s">
        <v>35</v>
      </c>
      <c r="W38" s="29" t="s">
        <v>35</v>
      </c>
      <c r="X38" s="30" t="s">
        <v>35</v>
      </c>
      <c r="Y38" s="34" t="e">
        <v>#VALUE!</v>
      </c>
      <c r="Z38" s="34" t="e">
        <v>#VALUE!</v>
      </c>
      <c r="AA38" s="34" t="e">
        <v>#VALUE!</v>
      </c>
      <c r="AB38" s="34" t="e">
        <v>#VALUE!</v>
      </c>
      <c r="AC38" s="34" t="e">
        <v>#VALUE!</v>
      </c>
      <c r="AD38" s="34" t="e">
        <v>#VALUE!</v>
      </c>
      <c r="AE38" s="35" t="e">
        <v>#VALUE!</v>
      </c>
      <c r="AF38" s="36" t="e">
        <v>#VALUE!</v>
      </c>
      <c r="AG38" s="27"/>
    </row>
    <row r="39" spans="1:33" ht="12.75">
      <c r="A39" s="22" t="s">
        <v>35</v>
      </c>
      <c r="B39" s="207" t="s">
        <v>35</v>
      </c>
      <c r="C39" s="208"/>
      <c r="D39" s="23" t="s">
        <v>35</v>
      </c>
      <c r="E39" s="24" t="s">
        <v>35</v>
      </c>
      <c r="F39" s="24" t="s">
        <v>35</v>
      </c>
      <c r="G39" s="25" t="s">
        <v>35</v>
      </c>
      <c r="H39" s="26">
        <v>0</v>
      </c>
      <c r="I39" s="27">
        <v>0</v>
      </c>
      <c r="J39" s="28" t="s">
        <v>35</v>
      </c>
      <c r="K39" s="29" t="s">
        <v>35</v>
      </c>
      <c r="L39" s="29" t="s">
        <v>35</v>
      </c>
      <c r="M39" s="30" t="s">
        <v>35</v>
      </c>
      <c r="N39" s="31">
        <v>0</v>
      </c>
      <c r="O39" s="32">
        <v>0</v>
      </c>
      <c r="P39" s="33" t="s">
        <v>35</v>
      </c>
      <c r="Q39" s="26">
        <v>0</v>
      </c>
      <c r="R39" s="26" t="s">
        <v>35</v>
      </c>
      <c r="S39" s="27">
        <v>0</v>
      </c>
      <c r="T39" s="27">
        <v>0</v>
      </c>
      <c r="U39" s="28" t="s">
        <v>35</v>
      </c>
      <c r="V39" s="29" t="s">
        <v>35</v>
      </c>
      <c r="W39" s="29" t="s">
        <v>35</v>
      </c>
      <c r="X39" s="30" t="s">
        <v>35</v>
      </c>
      <c r="Y39" s="34" t="e">
        <v>#VALUE!</v>
      </c>
      <c r="Z39" s="34" t="e">
        <v>#VALUE!</v>
      </c>
      <c r="AA39" s="34" t="e">
        <v>#VALUE!</v>
      </c>
      <c r="AB39" s="34" t="e">
        <v>#VALUE!</v>
      </c>
      <c r="AC39" s="34" t="e">
        <v>#VALUE!</v>
      </c>
      <c r="AD39" s="34" t="e">
        <v>#VALUE!</v>
      </c>
      <c r="AE39" s="35" t="e">
        <v>#VALUE!</v>
      </c>
      <c r="AF39" s="36" t="e">
        <v>#VALUE!</v>
      </c>
      <c r="AG39" s="27"/>
    </row>
    <row r="40" spans="1:33" ht="12.75">
      <c r="A40" s="22" t="s">
        <v>35</v>
      </c>
      <c r="B40" s="207" t="s">
        <v>35</v>
      </c>
      <c r="C40" s="208"/>
      <c r="D40" s="23" t="s">
        <v>35</v>
      </c>
      <c r="E40" s="24" t="s">
        <v>35</v>
      </c>
      <c r="F40" s="24" t="s">
        <v>35</v>
      </c>
      <c r="G40" s="25" t="s">
        <v>35</v>
      </c>
      <c r="H40" s="26">
        <v>0</v>
      </c>
      <c r="I40" s="27">
        <v>0</v>
      </c>
      <c r="J40" s="28" t="s">
        <v>35</v>
      </c>
      <c r="K40" s="29" t="s">
        <v>35</v>
      </c>
      <c r="L40" s="29" t="s">
        <v>35</v>
      </c>
      <c r="M40" s="30" t="s">
        <v>35</v>
      </c>
      <c r="N40" s="31">
        <v>0</v>
      </c>
      <c r="O40" s="32">
        <v>0</v>
      </c>
      <c r="P40" s="33" t="s">
        <v>35</v>
      </c>
      <c r="Q40" s="26">
        <v>0</v>
      </c>
      <c r="R40" s="26" t="s">
        <v>35</v>
      </c>
      <c r="S40" s="27">
        <v>0</v>
      </c>
      <c r="T40" s="27">
        <v>0</v>
      </c>
      <c r="U40" s="28" t="s">
        <v>35</v>
      </c>
      <c r="V40" s="29" t="s">
        <v>35</v>
      </c>
      <c r="W40" s="29" t="s">
        <v>35</v>
      </c>
      <c r="X40" s="30" t="s">
        <v>35</v>
      </c>
      <c r="Y40" s="34" t="e">
        <v>#VALUE!</v>
      </c>
      <c r="Z40" s="34" t="e">
        <v>#VALUE!</v>
      </c>
      <c r="AA40" s="34" t="e">
        <v>#VALUE!</v>
      </c>
      <c r="AB40" s="34" t="e">
        <v>#VALUE!</v>
      </c>
      <c r="AC40" s="34" t="e">
        <v>#VALUE!</v>
      </c>
      <c r="AD40" s="34" t="e">
        <v>#VALUE!</v>
      </c>
      <c r="AE40" s="35" t="e">
        <v>#VALUE!</v>
      </c>
      <c r="AF40" s="36" t="e">
        <v>#VALUE!</v>
      </c>
      <c r="AG40" s="27"/>
    </row>
    <row r="41" spans="1:33" ht="12.75">
      <c r="A41" s="22" t="s">
        <v>35</v>
      </c>
      <c r="B41" s="207" t="s">
        <v>35</v>
      </c>
      <c r="C41" s="208"/>
      <c r="D41" s="23" t="s">
        <v>35</v>
      </c>
      <c r="E41" s="24" t="s">
        <v>35</v>
      </c>
      <c r="F41" s="24" t="s">
        <v>35</v>
      </c>
      <c r="G41" s="25" t="s">
        <v>35</v>
      </c>
      <c r="H41" s="26">
        <v>0</v>
      </c>
      <c r="I41" s="27">
        <v>0</v>
      </c>
      <c r="J41" s="28" t="s">
        <v>35</v>
      </c>
      <c r="K41" s="29" t="s">
        <v>35</v>
      </c>
      <c r="L41" s="29" t="s">
        <v>35</v>
      </c>
      <c r="M41" s="30" t="s">
        <v>35</v>
      </c>
      <c r="N41" s="31">
        <v>0</v>
      </c>
      <c r="O41" s="32">
        <v>0</v>
      </c>
      <c r="P41" s="33" t="s">
        <v>35</v>
      </c>
      <c r="Q41" s="26">
        <v>0</v>
      </c>
      <c r="R41" s="26" t="s">
        <v>35</v>
      </c>
      <c r="S41" s="27">
        <v>0</v>
      </c>
      <c r="T41" s="27">
        <v>0</v>
      </c>
      <c r="U41" s="28" t="s">
        <v>35</v>
      </c>
      <c r="V41" s="29" t="s">
        <v>35</v>
      </c>
      <c r="W41" s="29" t="s">
        <v>35</v>
      </c>
      <c r="X41" s="30" t="s">
        <v>35</v>
      </c>
      <c r="Y41" s="34" t="e">
        <v>#VALUE!</v>
      </c>
      <c r="Z41" s="34" t="e">
        <v>#VALUE!</v>
      </c>
      <c r="AA41" s="34" t="e">
        <v>#VALUE!</v>
      </c>
      <c r="AB41" s="34" t="e">
        <v>#VALUE!</v>
      </c>
      <c r="AC41" s="34" t="e">
        <v>#VALUE!</v>
      </c>
      <c r="AD41" s="34" t="e">
        <v>#VALUE!</v>
      </c>
      <c r="AE41" s="35" t="e">
        <v>#VALUE!</v>
      </c>
      <c r="AF41" s="36" t="e">
        <v>#VALUE!</v>
      </c>
      <c r="AG41" s="27"/>
    </row>
    <row r="42" spans="1:33" ht="12.75">
      <c r="A42" s="22" t="s">
        <v>35</v>
      </c>
      <c r="B42" s="207" t="s">
        <v>35</v>
      </c>
      <c r="C42" s="208"/>
      <c r="D42" s="23" t="s">
        <v>35</v>
      </c>
      <c r="E42" s="24" t="s">
        <v>35</v>
      </c>
      <c r="F42" s="24" t="s">
        <v>35</v>
      </c>
      <c r="G42" s="25" t="s">
        <v>35</v>
      </c>
      <c r="H42" s="26">
        <v>0</v>
      </c>
      <c r="I42" s="27">
        <v>0</v>
      </c>
      <c r="J42" s="28" t="s">
        <v>35</v>
      </c>
      <c r="K42" s="29" t="s">
        <v>35</v>
      </c>
      <c r="L42" s="29" t="s">
        <v>35</v>
      </c>
      <c r="M42" s="30" t="s">
        <v>35</v>
      </c>
      <c r="N42" s="31">
        <v>0</v>
      </c>
      <c r="O42" s="32">
        <v>0</v>
      </c>
      <c r="P42" s="33" t="s">
        <v>35</v>
      </c>
      <c r="Q42" s="26">
        <v>0</v>
      </c>
      <c r="R42" s="26" t="s">
        <v>35</v>
      </c>
      <c r="S42" s="27">
        <v>0</v>
      </c>
      <c r="T42" s="27">
        <v>0</v>
      </c>
      <c r="U42" s="28" t="s">
        <v>35</v>
      </c>
      <c r="V42" s="29" t="s">
        <v>35</v>
      </c>
      <c r="W42" s="29" t="s">
        <v>35</v>
      </c>
      <c r="X42" s="30" t="s">
        <v>35</v>
      </c>
      <c r="Y42" s="34" t="e">
        <v>#VALUE!</v>
      </c>
      <c r="Z42" s="34" t="e">
        <v>#VALUE!</v>
      </c>
      <c r="AA42" s="34" t="e">
        <v>#VALUE!</v>
      </c>
      <c r="AB42" s="34" t="e">
        <v>#VALUE!</v>
      </c>
      <c r="AC42" s="34" t="e">
        <v>#VALUE!</v>
      </c>
      <c r="AD42" s="34" t="e">
        <v>#VALUE!</v>
      </c>
      <c r="AE42" s="35" t="e">
        <v>#VALUE!</v>
      </c>
      <c r="AF42" s="36" t="e">
        <v>#VALUE!</v>
      </c>
      <c r="AG42" s="27"/>
    </row>
    <row r="43" spans="1:33" ht="12.75">
      <c r="A43" s="22" t="s">
        <v>35</v>
      </c>
      <c r="B43" s="207" t="s">
        <v>35</v>
      </c>
      <c r="C43" s="208"/>
      <c r="D43" s="23" t="s">
        <v>35</v>
      </c>
      <c r="E43" s="24" t="s">
        <v>35</v>
      </c>
      <c r="F43" s="24" t="s">
        <v>35</v>
      </c>
      <c r="G43" s="25" t="s">
        <v>35</v>
      </c>
      <c r="H43" s="26">
        <v>0</v>
      </c>
      <c r="I43" s="27">
        <v>0</v>
      </c>
      <c r="J43" s="28" t="s">
        <v>35</v>
      </c>
      <c r="K43" s="29" t="s">
        <v>35</v>
      </c>
      <c r="L43" s="29" t="s">
        <v>35</v>
      </c>
      <c r="M43" s="30" t="s">
        <v>35</v>
      </c>
      <c r="N43" s="31">
        <v>0</v>
      </c>
      <c r="O43" s="32">
        <v>0</v>
      </c>
      <c r="P43" s="33" t="s">
        <v>35</v>
      </c>
      <c r="Q43" s="26">
        <v>0</v>
      </c>
      <c r="R43" s="26" t="s">
        <v>35</v>
      </c>
      <c r="S43" s="27">
        <v>0</v>
      </c>
      <c r="T43" s="27">
        <v>0</v>
      </c>
      <c r="U43" s="28" t="s">
        <v>35</v>
      </c>
      <c r="V43" s="29" t="s">
        <v>35</v>
      </c>
      <c r="W43" s="29" t="s">
        <v>35</v>
      </c>
      <c r="X43" s="30" t="s">
        <v>35</v>
      </c>
      <c r="Y43" s="34" t="e">
        <v>#VALUE!</v>
      </c>
      <c r="Z43" s="34" t="e">
        <v>#VALUE!</v>
      </c>
      <c r="AA43" s="34" t="e">
        <v>#VALUE!</v>
      </c>
      <c r="AB43" s="34" t="e">
        <v>#VALUE!</v>
      </c>
      <c r="AC43" s="34" t="e">
        <v>#VALUE!</v>
      </c>
      <c r="AD43" s="34" t="e">
        <v>#VALUE!</v>
      </c>
      <c r="AE43" s="35" t="e">
        <v>#VALUE!</v>
      </c>
      <c r="AF43" s="36" t="e">
        <v>#VALUE!</v>
      </c>
      <c r="AG43" s="27"/>
    </row>
    <row r="44" spans="1:33" ht="12.75">
      <c r="A44" s="22" t="s">
        <v>35</v>
      </c>
      <c r="B44" s="207" t="s">
        <v>35</v>
      </c>
      <c r="C44" s="208"/>
      <c r="D44" s="23" t="s">
        <v>35</v>
      </c>
      <c r="E44" s="24" t="s">
        <v>35</v>
      </c>
      <c r="F44" s="24" t="s">
        <v>35</v>
      </c>
      <c r="G44" s="25" t="s">
        <v>35</v>
      </c>
      <c r="H44" s="26">
        <v>0</v>
      </c>
      <c r="I44" s="27">
        <v>0</v>
      </c>
      <c r="J44" s="28" t="s">
        <v>35</v>
      </c>
      <c r="K44" s="29" t="s">
        <v>35</v>
      </c>
      <c r="L44" s="29" t="s">
        <v>35</v>
      </c>
      <c r="M44" s="30" t="s">
        <v>35</v>
      </c>
      <c r="N44" s="31">
        <v>0</v>
      </c>
      <c r="O44" s="32">
        <v>0</v>
      </c>
      <c r="P44" s="33" t="s">
        <v>35</v>
      </c>
      <c r="Q44" s="26">
        <v>0</v>
      </c>
      <c r="R44" s="26" t="s">
        <v>35</v>
      </c>
      <c r="S44" s="27">
        <v>0</v>
      </c>
      <c r="T44" s="27">
        <v>0</v>
      </c>
      <c r="U44" s="28" t="s">
        <v>35</v>
      </c>
      <c r="V44" s="29" t="s">
        <v>35</v>
      </c>
      <c r="W44" s="29" t="s">
        <v>35</v>
      </c>
      <c r="X44" s="30" t="s">
        <v>35</v>
      </c>
      <c r="Y44" s="34" t="e">
        <v>#VALUE!</v>
      </c>
      <c r="Z44" s="34" t="e">
        <v>#VALUE!</v>
      </c>
      <c r="AA44" s="34" t="e">
        <v>#VALUE!</v>
      </c>
      <c r="AB44" s="34" t="e">
        <v>#VALUE!</v>
      </c>
      <c r="AC44" s="34" t="e">
        <v>#VALUE!</v>
      </c>
      <c r="AD44" s="34" t="e">
        <v>#VALUE!</v>
      </c>
      <c r="AE44" s="35" t="e">
        <v>#VALUE!</v>
      </c>
      <c r="AF44" s="36" t="e">
        <v>#VALUE!</v>
      </c>
      <c r="AG44" s="27"/>
    </row>
    <row r="45" spans="1:33" ht="12.75">
      <c r="A45" s="22" t="s">
        <v>35</v>
      </c>
      <c r="B45" s="207" t="s">
        <v>35</v>
      </c>
      <c r="C45" s="208"/>
      <c r="D45" s="23" t="s">
        <v>35</v>
      </c>
      <c r="E45" s="24" t="s">
        <v>35</v>
      </c>
      <c r="F45" s="24" t="s">
        <v>35</v>
      </c>
      <c r="G45" s="25" t="s">
        <v>35</v>
      </c>
      <c r="H45" s="26">
        <v>0</v>
      </c>
      <c r="I45" s="27">
        <v>0</v>
      </c>
      <c r="J45" s="28" t="s">
        <v>35</v>
      </c>
      <c r="K45" s="29" t="s">
        <v>35</v>
      </c>
      <c r="L45" s="29" t="s">
        <v>35</v>
      </c>
      <c r="M45" s="30" t="s">
        <v>35</v>
      </c>
      <c r="N45" s="31">
        <v>0</v>
      </c>
      <c r="O45" s="32">
        <v>0</v>
      </c>
      <c r="P45" s="33" t="s">
        <v>35</v>
      </c>
      <c r="Q45" s="26">
        <v>0</v>
      </c>
      <c r="R45" s="26" t="s">
        <v>35</v>
      </c>
      <c r="S45" s="27">
        <v>0</v>
      </c>
      <c r="T45" s="27">
        <v>0</v>
      </c>
      <c r="U45" s="28" t="s">
        <v>35</v>
      </c>
      <c r="V45" s="29" t="s">
        <v>35</v>
      </c>
      <c r="W45" s="29" t="s">
        <v>35</v>
      </c>
      <c r="X45" s="30" t="s">
        <v>35</v>
      </c>
      <c r="Y45" s="34" t="e">
        <v>#VALUE!</v>
      </c>
      <c r="Z45" s="34" t="e">
        <v>#VALUE!</v>
      </c>
      <c r="AA45" s="34" t="e">
        <v>#VALUE!</v>
      </c>
      <c r="AB45" s="34" t="e">
        <v>#VALUE!</v>
      </c>
      <c r="AC45" s="34" t="e">
        <v>#VALUE!</v>
      </c>
      <c r="AD45" s="34" t="e">
        <v>#VALUE!</v>
      </c>
      <c r="AE45" s="35" t="e">
        <v>#VALUE!</v>
      </c>
      <c r="AF45" s="36" t="e">
        <v>#VALUE!</v>
      </c>
      <c r="AG45" s="27"/>
    </row>
    <row r="46" spans="1:33" ht="13.5" thickBot="1">
      <c r="A46" s="49" t="s">
        <v>35</v>
      </c>
      <c r="B46" s="209" t="s">
        <v>35</v>
      </c>
      <c r="C46" s="210"/>
      <c r="D46" s="50" t="s">
        <v>35</v>
      </c>
      <c r="E46" s="51" t="s">
        <v>35</v>
      </c>
      <c r="F46" s="51" t="s">
        <v>35</v>
      </c>
      <c r="G46" s="52" t="s">
        <v>35</v>
      </c>
      <c r="H46" s="53">
        <v>0</v>
      </c>
      <c r="I46" s="54">
        <v>0</v>
      </c>
      <c r="J46" s="55" t="s">
        <v>35</v>
      </c>
      <c r="K46" s="56" t="s">
        <v>35</v>
      </c>
      <c r="L46" s="56" t="s">
        <v>35</v>
      </c>
      <c r="M46" s="57" t="s">
        <v>35</v>
      </c>
      <c r="N46" s="58">
        <v>0</v>
      </c>
      <c r="O46" s="59">
        <v>0</v>
      </c>
      <c r="P46" s="60" t="s">
        <v>35</v>
      </c>
      <c r="Q46" s="53">
        <v>0</v>
      </c>
      <c r="R46" s="26" t="s">
        <v>35</v>
      </c>
      <c r="S46" s="54">
        <v>0</v>
      </c>
      <c r="T46" s="54">
        <v>0</v>
      </c>
      <c r="U46" s="55" t="s">
        <v>35</v>
      </c>
      <c r="V46" s="56" t="s">
        <v>35</v>
      </c>
      <c r="W46" s="56" t="s">
        <v>35</v>
      </c>
      <c r="X46" s="57" t="s">
        <v>35</v>
      </c>
      <c r="Y46" s="34" t="e">
        <v>#VALUE!</v>
      </c>
      <c r="Z46" s="34" t="e">
        <v>#VALUE!</v>
      </c>
      <c r="AA46" s="34" t="e">
        <v>#VALUE!</v>
      </c>
      <c r="AB46" s="34" t="e">
        <v>#VALUE!</v>
      </c>
      <c r="AC46" s="34" t="e">
        <v>#VALUE!</v>
      </c>
      <c r="AD46" s="34" t="e">
        <v>#VALUE!</v>
      </c>
      <c r="AE46" s="35"/>
      <c r="AF46" s="36" t="e">
        <v>#VALUE!</v>
      </c>
      <c r="AG46" s="27"/>
    </row>
    <row r="47" spans="1:33" ht="13.5" thickBot="1">
      <c r="A47" s="61"/>
      <c r="B47" s="62"/>
      <c r="C47" s="63"/>
      <c r="D47" s="63"/>
      <c r="E47" s="63"/>
      <c r="F47" s="63"/>
      <c r="G47" s="63"/>
      <c r="H47" s="64"/>
      <c r="I47" s="64"/>
      <c r="J47" s="64"/>
      <c r="K47" s="65"/>
      <c r="L47" s="65"/>
      <c r="M47" s="65"/>
      <c r="N47" s="66"/>
      <c r="O47" s="66"/>
      <c r="P47" s="66"/>
      <c r="Q47" s="64"/>
      <c r="R47" s="64"/>
      <c r="S47" s="64"/>
      <c r="T47" s="64"/>
      <c r="U47" s="67"/>
      <c r="V47" s="65"/>
      <c r="W47" s="65"/>
      <c r="X47" s="68"/>
      <c r="AE47" s="69"/>
      <c r="AG47" s="70"/>
    </row>
    <row r="48" spans="1:33" ht="13.5" thickBot="1">
      <c r="A48" s="71"/>
      <c r="B48" s="71" t="s">
        <v>71</v>
      </c>
      <c r="C48" s="72"/>
      <c r="D48" s="73">
        <f aca="true" t="shared" si="0" ref="D48:X48">SUM(D7:D47)</f>
        <v>52039</v>
      </c>
      <c r="E48" s="73">
        <f t="shared" si="0"/>
        <v>51011</v>
      </c>
      <c r="F48" s="73">
        <f t="shared" si="0"/>
        <v>32.95</v>
      </c>
      <c r="G48" s="73">
        <f t="shared" si="0"/>
        <v>1700</v>
      </c>
      <c r="H48" s="73">
        <f t="shared" si="0"/>
        <v>913641</v>
      </c>
      <c r="I48" s="73">
        <f t="shared" si="0"/>
        <v>1675630.983909807</v>
      </c>
      <c r="J48" s="73">
        <f t="shared" si="0"/>
        <v>-65078.94681875945</v>
      </c>
      <c r="K48" s="73">
        <f t="shared" si="0"/>
        <v>879.7062665526488</v>
      </c>
      <c r="L48" s="73">
        <f t="shared" si="0"/>
        <v>0.1675630983909807</v>
      </c>
      <c r="M48" s="73">
        <f t="shared" si="0"/>
        <v>1.675630983909807</v>
      </c>
      <c r="N48" s="73">
        <f t="shared" si="0"/>
        <v>11037</v>
      </c>
      <c r="O48" s="73">
        <f t="shared" si="0"/>
        <v>16981.197451152188</v>
      </c>
      <c r="P48" s="73">
        <f t="shared" si="0"/>
        <v>-858.7598259879113</v>
      </c>
      <c r="Q48" s="73">
        <f t="shared" si="0"/>
        <v>3131849.998474121</v>
      </c>
      <c r="R48" s="73">
        <f t="shared" si="0"/>
        <v>181650</v>
      </c>
      <c r="S48" s="73">
        <f t="shared" si="0"/>
        <v>4372152.2475772705</v>
      </c>
      <c r="T48" s="73">
        <f t="shared" si="0"/>
        <v>5223019.104427352</v>
      </c>
      <c r="U48" s="73">
        <f t="shared" si="0"/>
        <v>-448532.828382852</v>
      </c>
      <c r="V48" s="73">
        <f t="shared" si="0"/>
        <v>459.2440189353015</v>
      </c>
      <c r="W48" s="73">
        <f t="shared" si="0"/>
        <v>0.43695910460066767</v>
      </c>
      <c r="X48" s="73">
        <f t="shared" si="0"/>
        <v>1.6604445974825368</v>
      </c>
      <c r="Y48" s="70">
        <f>I48/D48</f>
        <v>32.199523125152425</v>
      </c>
      <c r="Z48" s="70"/>
      <c r="AA48" s="70">
        <f>O48/D48</f>
        <v>0.32631675188132336</v>
      </c>
      <c r="AB48" s="70"/>
      <c r="AC48" s="70">
        <f>S48/E48</f>
        <v>85.70998897448139</v>
      </c>
      <c r="AD48" s="70"/>
      <c r="AE48" s="69">
        <f>K48+V48</f>
        <v>1338.9502854879502</v>
      </c>
      <c r="AF48" s="70">
        <f>(K48/D48)+(V48/E48)</f>
        <v>0.025907592536066837</v>
      </c>
      <c r="AG48" s="70"/>
    </row>
    <row r="49" ht="12.75">
      <c r="A49" s="74" t="s">
        <v>212</v>
      </c>
    </row>
  </sheetData>
  <sheetProtection/>
  <mergeCells count="57">
    <mergeCell ref="B6:C6"/>
    <mergeCell ref="A4:C4"/>
    <mergeCell ref="N4:P4"/>
    <mergeCell ref="N5:P5"/>
    <mergeCell ref="K5:M5"/>
    <mergeCell ref="B21:C21"/>
    <mergeCell ref="B26:C26"/>
    <mergeCell ref="B22:C22"/>
    <mergeCell ref="B23:C23"/>
    <mergeCell ref="B24:C24"/>
    <mergeCell ref="B25:C25"/>
    <mergeCell ref="B20:C20"/>
    <mergeCell ref="B12:C12"/>
    <mergeCell ref="B13:C13"/>
    <mergeCell ref="B14:C14"/>
    <mergeCell ref="B15:C15"/>
    <mergeCell ref="B16:C16"/>
    <mergeCell ref="B17:C17"/>
    <mergeCell ref="B32:C32"/>
    <mergeCell ref="B33:C33"/>
    <mergeCell ref="B34:C34"/>
    <mergeCell ref="Q4:X4"/>
    <mergeCell ref="B18:C18"/>
    <mergeCell ref="B7:C7"/>
    <mergeCell ref="B8:C8"/>
    <mergeCell ref="B9:C9"/>
    <mergeCell ref="B10:C10"/>
    <mergeCell ref="B11:C11"/>
    <mergeCell ref="B27:C27"/>
    <mergeCell ref="B28:C28"/>
    <mergeCell ref="B29:C29"/>
    <mergeCell ref="B30:C30"/>
    <mergeCell ref="B31:C31"/>
    <mergeCell ref="B19:C19"/>
    <mergeCell ref="B45:C45"/>
    <mergeCell ref="B46:C46"/>
    <mergeCell ref="B42:C42"/>
    <mergeCell ref="B43:C43"/>
    <mergeCell ref="B44:C44"/>
    <mergeCell ref="B39:C39"/>
    <mergeCell ref="B40:C40"/>
    <mergeCell ref="B41:C41"/>
    <mergeCell ref="B35:C35"/>
    <mergeCell ref="B36:C36"/>
    <mergeCell ref="B37:C37"/>
    <mergeCell ref="B38:C38"/>
    <mergeCell ref="A1:X1"/>
    <mergeCell ref="A2:X2"/>
    <mergeCell ref="Y4:AF4"/>
    <mergeCell ref="Y5:Z5"/>
    <mergeCell ref="AA5:AB5"/>
    <mergeCell ref="AC5:AD5"/>
    <mergeCell ref="AE5:AF5"/>
    <mergeCell ref="V5:X5"/>
    <mergeCell ref="H4:M4"/>
    <mergeCell ref="Q5:U5"/>
    <mergeCell ref="H5:J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BE19"/>
  <sheetViews>
    <sheetView tabSelected="1" zoomScalePageLayoutView="0" workbookViewId="0" topLeftCell="A1">
      <pane xSplit="3" ySplit="3" topLeftCell="AN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D20" sqref="BD20"/>
    </sheetView>
  </sheetViews>
  <sheetFormatPr defaultColWidth="9.140625" defaultRowHeight="12.75"/>
  <cols>
    <col min="1" max="1" width="15.00390625" style="0" customWidth="1"/>
    <col min="5" max="5" width="9.8515625" style="0" customWidth="1"/>
    <col min="8" max="8" width="10.00390625" style="0" customWidth="1"/>
    <col min="9" max="9" width="10.8515625" style="0" customWidth="1"/>
    <col min="13" max="13" width="10.00390625" style="0" customWidth="1"/>
    <col min="14" max="15" width="11.421875" style="0" customWidth="1"/>
    <col min="19" max="19" width="11.28125" style="0" customWidth="1"/>
    <col min="23" max="23" width="10.00390625" style="0" customWidth="1"/>
    <col min="25" max="25" width="10.00390625" style="0" customWidth="1"/>
    <col min="26" max="26" width="10.140625" style="0" bestFit="1" customWidth="1"/>
    <col min="27" max="27" width="9.28125" style="0" bestFit="1" customWidth="1"/>
    <col min="28" max="29" width="10.140625" style="0" bestFit="1" customWidth="1"/>
    <col min="30" max="30" width="9.28125" style="0" bestFit="1" customWidth="1"/>
    <col min="32" max="32" width="9.28125" style="0" bestFit="1" customWidth="1"/>
    <col min="33" max="33" width="9.57421875" style="0" bestFit="1" customWidth="1"/>
    <col min="34" max="34" width="10.140625" style="0" bestFit="1" customWidth="1"/>
    <col min="36" max="38" width="10.140625" style="0" customWidth="1"/>
    <col min="40" max="40" width="9.28125" style="0" bestFit="1" customWidth="1"/>
    <col min="41" max="41" width="9.57421875" style="0" bestFit="1" customWidth="1"/>
    <col min="42" max="42" width="10.28125" style="0" customWidth="1"/>
    <col min="43" max="43" width="10.57421875" style="0" hidden="1" customWidth="1"/>
    <col min="44" max="44" width="10.57421875" style="0" customWidth="1"/>
    <col min="45" max="45" width="0.42578125" style="0" customWidth="1"/>
    <col min="46" max="46" width="10.57421875" style="0" bestFit="1" customWidth="1"/>
    <col min="47" max="47" width="11.140625" style="0" bestFit="1" customWidth="1"/>
    <col min="48" max="50" width="11.140625" style="0" customWidth="1"/>
    <col min="51" max="51" width="0.13671875" style="0" customWidth="1"/>
    <col min="52" max="52" width="11.7109375" style="0" customWidth="1"/>
    <col min="53" max="53" width="0.42578125" style="0" customWidth="1"/>
    <col min="54" max="54" width="9.00390625" style="0" customWidth="1"/>
  </cols>
  <sheetData>
    <row r="1" ht="18.75" thickBot="1">
      <c r="A1" s="79"/>
    </row>
    <row r="2" spans="1:57" ht="30" customHeight="1" thickBot="1">
      <c r="A2" s="200" t="s">
        <v>3</v>
      </c>
      <c r="B2" s="201"/>
      <c r="C2" s="202"/>
      <c r="D2" s="5"/>
      <c r="E2" s="6"/>
      <c r="F2" s="6"/>
      <c r="G2" s="6"/>
      <c r="H2" s="220" t="s">
        <v>4</v>
      </c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0" t="s">
        <v>5</v>
      </c>
      <c r="U2" s="221"/>
      <c r="V2" s="221"/>
      <c r="W2" s="221"/>
      <c r="X2" s="221"/>
      <c r="Y2" s="221"/>
      <c r="Z2" s="220" t="s">
        <v>6</v>
      </c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7"/>
      <c r="AP2" s="235" t="s">
        <v>7</v>
      </c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7"/>
    </row>
    <row r="3" spans="1:57" ht="15" customHeight="1">
      <c r="A3" s="82"/>
      <c r="B3" s="83"/>
      <c r="C3" s="84"/>
      <c r="D3" s="85"/>
      <c r="E3" s="83"/>
      <c r="F3" s="83"/>
      <c r="G3" s="83"/>
      <c r="H3" s="222">
        <v>2009</v>
      </c>
      <c r="I3" s="223"/>
      <c r="J3" s="223"/>
      <c r="K3" s="223"/>
      <c r="L3" s="223"/>
      <c r="M3" s="224"/>
      <c r="N3" s="225">
        <v>2010</v>
      </c>
      <c r="O3" s="223"/>
      <c r="P3" s="223"/>
      <c r="Q3" s="223"/>
      <c r="R3" s="223"/>
      <c r="S3" s="223"/>
      <c r="T3" s="222">
        <v>2009</v>
      </c>
      <c r="U3" s="223"/>
      <c r="V3" s="224"/>
      <c r="W3" s="225">
        <v>2010</v>
      </c>
      <c r="X3" s="223"/>
      <c r="Y3" s="223"/>
      <c r="Z3" s="222">
        <v>2009</v>
      </c>
      <c r="AA3" s="223"/>
      <c r="AB3" s="223"/>
      <c r="AC3" s="223"/>
      <c r="AD3" s="223"/>
      <c r="AE3" s="223"/>
      <c r="AF3" s="223"/>
      <c r="AG3" s="224"/>
      <c r="AH3" s="225">
        <v>2010</v>
      </c>
      <c r="AI3" s="223"/>
      <c r="AJ3" s="223"/>
      <c r="AK3" s="223"/>
      <c r="AL3" s="223"/>
      <c r="AM3" s="223"/>
      <c r="AN3" s="223"/>
      <c r="AO3" s="223"/>
      <c r="AP3" s="228" t="s">
        <v>10</v>
      </c>
      <c r="AQ3" s="229"/>
      <c r="AR3" s="229"/>
      <c r="AS3" s="229"/>
      <c r="AT3" s="233" t="s">
        <v>11</v>
      </c>
      <c r="AU3" s="234"/>
      <c r="AV3" s="234"/>
      <c r="AW3" s="234"/>
      <c r="AX3" s="233" t="s">
        <v>6</v>
      </c>
      <c r="AY3" s="234"/>
      <c r="AZ3" s="234"/>
      <c r="BA3" s="234"/>
      <c r="BB3" s="238" t="s">
        <v>12</v>
      </c>
      <c r="BC3" s="239"/>
      <c r="BD3" s="239"/>
      <c r="BE3" s="240"/>
    </row>
    <row r="4" spans="1:57" ht="15.75" customHeight="1">
      <c r="A4" s="8"/>
      <c r="B4" s="9"/>
      <c r="C4" s="10"/>
      <c r="D4" s="11"/>
      <c r="E4" s="12"/>
      <c r="F4" s="12"/>
      <c r="G4" s="12"/>
      <c r="H4" s="197" t="s">
        <v>8</v>
      </c>
      <c r="I4" s="198"/>
      <c r="J4" s="199"/>
      <c r="K4" s="204" t="s">
        <v>9</v>
      </c>
      <c r="L4" s="204"/>
      <c r="M4" s="232"/>
      <c r="N4" s="230" t="s">
        <v>8</v>
      </c>
      <c r="O4" s="198"/>
      <c r="P4" s="199"/>
      <c r="Q4" s="204" t="s">
        <v>9</v>
      </c>
      <c r="R4" s="204"/>
      <c r="S4" s="204"/>
      <c r="T4" s="197" t="s">
        <v>214</v>
      </c>
      <c r="U4" s="198"/>
      <c r="V4" s="199"/>
      <c r="W4" s="230" t="s">
        <v>214</v>
      </c>
      <c r="X4" s="198"/>
      <c r="Y4" s="198"/>
      <c r="Z4" s="197" t="s">
        <v>8</v>
      </c>
      <c r="AA4" s="198"/>
      <c r="AB4" s="198"/>
      <c r="AC4" s="198"/>
      <c r="AD4" s="199"/>
      <c r="AE4" s="203" t="s">
        <v>9</v>
      </c>
      <c r="AF4" s="204"/>
      <c r="AG4" s="232"/>
      <c r="AH4" s="230" t="s">
        <v>8</v>
      </c>
      <c r="AI4" s="198"/>
      <c r="AJ4" s="198"/>
      <c r="AK4" s="198"/>
      <c r="AL4" s="199"/>
      <c r="AM4" s="203" t="s">
        <v>9</v>
      </c>
      <c r="AN4" s="204"/>
      <c r="AO4" s="204"/>
      <c r="AP4" s="242">
        <v>2009</v>
      </c>
      <c r="AQ4" s="226"/>
      <c r="AR4" s="226">
        <v>2010</v>
      </c>
      <c r="AS4" s="226"/>
      <c r="AT4" s="242">
        <v>2009</v>
      </c>
      <c r="AU4" s="226"/>
      <c r="AV4" s="226">
        <v>2010</v>
      </c>
      <c r="AW4" s="226"/>
      <c r="AX4" s="242">
        <v>2009</v>
      </c>
      <c r="AY4" s="226"/>
      <c r="AZ4" s="226">
        <v>2010</v>
      </c>
      <c r="BA4" s="226"/>
      <c r="BB4" s="242">
        <v>2009</v>
      </c>
      <c r="BC4" s="226"/>
      <c r="BD4" s="226">
        <v>2010</v>
      </c>
      <c r="BE4" s="241"/>
    </row>
    <row r="5" spans="1:57" s="21" customFormat="1" ht="39.75" customHeight="1">
      <c r="A5" s="13" t="s">
        <v>13</v>
      </c>
      <c r="B5" s="217" t="s">
        <v>14</v>
      </c>
      <c r="C5" s="231"/>
      <c r="D5" s="14" t="s">
        <v>15</v>
      </c>
      <c r="E5" s="14" t="s">
        <v>16</v>
      </c>
      <c r="F5" s="14" t="s">
        <v>17</v>
      </c>
      <c r="G5" s="14" t="s">
        <v>18</v>
      </c>
      <c r="H5" s="178" t="s">
        <v>19</v>
      </c>
      <c r="I5" s="14" t="s">
        <v>20</v>
      </c>
      <c r="J5" s="16" t="s">
        <v>21</v>
      </c>
      <c r="K5" s="181" t="s">
        <v>22</v>
      </c>
      <c r="L5" s="14" t="s">
        <v>23</v>
      </c>
      <c r="M5" s="14" t="s">
        <v>24</v>
      </c>
      <c r="N5" s="14" t="s">
        <v>19</v>
      </c>
      <c r="O5" s="14" t="s">
        <v>20</v>
      </c>
      <c r="P5" s="16" t="s">
        <v>21</v>
      </c>
      <c r="Q5" s="181" t="s">
        <v>22</v>
      </c>
      <c r="R5" s="14" t="s">
        <v>23</v>
      </c>
      <c r="S5" s="16" t="s">
        <v>24</v>
      </c>
      <c r="T5" s="13" t="s">
        <v>19</v>
      </c>
      <c r="U5" s="14" t="s">
        <v>20</v>
      </c>
      <c r="V5" s="14" t="s">
        <v>21</v>
      </c>
      <c r="W5" s="14" t="s">
        <v>19</v>
      </c>
      <c r="X5" s="14" t="s">
        <v>20</v>
      </c>
      <c r="Y5" s="16" t="s">
        <v>21</v>
      </c>
      <c r="Z5" s="17" t="s">
        <v>19</v>
      </c>
      <c r="AA5" s="18" t="s">
        <v>25</v>
      </c>
      <c r="AB5" s="19" t="s">
        <v>26</v>
      </c>
      <c r="AC5" s="19" t="s">
        <v>20</v>
      </c>
      <c r="AD5" s="16" t="s">
        <v>21</v>
      </c>
      <c r="AE5" s="181" t="s">
        <v>22</v>
      </c>
      <c r="AF5" s="14" t="s">
        <v>23</v>
      </c>
      <c r="AG5" s="14" t="s">
        <v>24</v>
      </c>
      <c r="AH5" s="19" t="s">
        <v>19</v>
      </c>
      <c r="AI5" s="18" t="s">
        <v>25</v>
      </c>
      <c r="AJ5" s="19" t="s">
        <v>26</v>
      </c>
      <c r="AK5" s="19" t="s">
        <v>20</v>
      </c>
      <c r="AL5" s="16" t="s">
        <v>21</v>
      </c>
      <c r="AM5" s="181" t="s">
        <v>22</v>
      </c>
      <c r="AN5" s="14" t="s">
        <v>23</v>
      </c>
      <c r="AO5" s="16" t="s">
        <v>24</v>
      </c>
      <c r="AP5" s="117" t="s">
        <v>27</v>
      </c>
      <c r="AQ5" s="114" t="s">
        <v>28</v>
      </c>
      <c r="AR5" s="114" t="s">
        <v>27</v>
      </c>
      <c r="AS5" s="114" t="s">
        <v>28</v>
      </c>
      <c r="AT5" s="117" t="s">
        <v>29</v>
      </c>
      <c r="AU5" s="114" t="s">
        <v>30</v>
      </c>
      <c r="AV5" s="114" t="s">
        <v>29</v>
      </c>
      <c r="AW5" s="114" t="s">
        <v>30</v>
      </c>
      <c r="AX5" s="117" t="s">
        <v>31</v>
      </c>
      <c r="AY5" s="114" t="s">
        <v>32</v>
      </c>
      <c r="AZ5" s="114"/>
      <c r="BA5" s="114"/>
      <c r="BB5" s="140" t="s">
        <v>33</v>
      </c>
      <c r="BC5" s="114" t="s">
        <v>34</v>
      </c>
      <c r="BD5" s="134" t="s">
        <v>33</v>
      </c>
      <c r="BE5" s="118" t="s">
        <v>34</v>
      </c>
    </row>
    <row r="6" spans="1:57" ht="12.75">
      <c r="A6" t="s">
        <v>215</v>
      </c>
      <c r="B6" t="str">
        <f>'[2]Skoler 09'!B48</f>
        <v>Total</v>
      </c>
      <c r="C6">
        <f>'[2]Skoler 09'!C48</f>
        <v>0</v>
      </c>
      <c r="D6" s="98">
        <f>+'Skoler 10'!D48</f>
        <v>188286</v>
      </c>
      <c r="E6" s="99">
        <f>+'Skoler 10'!E48</f>
        <v>187457</v>
      </c>
      <c r="F6" s="99">
        <f>+'Skoler 10'!F48</f>
        <v>9340.58</v>
      </c>
      <c r="G6" s="108">
        <f>+'Skoler 10'!G48</f>
        <v>9541</v>
      </c>
      <c r="H6" s="99">
        <f>+'Skoler 09'!H48</f>
        <v>4012159</v>
      </c>
      <c r="I6" s="99">
        <f>+'Skoler 09'!I48</f>
        <v>4130715.509541776</v>
      </c>
      <c r="J6" s="99">
        <f>+'Skoler 09'!J48</f>
        <v>-118556.50954177635</v>
      </c>
      <c r="K6" s="182">
        <f>+'Skoler 09'!K48</f>
        <v>2168.6256425094325</v>
      </c>
      <c r="L6" s="100">
        <f>+'Skoler 09'!L48</f>
        <v>0.41307155095417786</v>
      </c>
      <c r="M6" s="101">
        <f>+'Skoler 09'!M48</f>
        <v>4.130715509541777</v>
      </c>
      <c r="N6" s="98">
        <f>+'Skoler 10'!H48</f>
        <v>3892659</v>
      </c>
      <c r="O6" s="99">
        <f>+'Skoler 10'!I48</f>
        <v>4111575.5923808985</v>
      </c>
      <c r="P6" s="99">
        <f>+'Skoler 10'!J48</f>
        <v>-218916.5923808994</v>
      </c>
      <c r="Q6" s="182">
        <f>+'Skoler 10'!K48</f>
        <v>2158.5771859999727</v>
      </c>
      <c r="R6" s="100">
        <f>+'Skoler 10'!L48</f>
        <v>0.4111575592380899</v>
      </c>
      <c r="S6" s="100">
        <f>+'Skoler 10'!M48</f>
        <v>4.111575592380899</v>
      </c>
      <c r="T6" s="106">
        <f>+'Skoler 09'!N48</f>
        <v>32765</v>
      </c>
      <c r="U6" s="99">
        <f>+'Skoler 09'!O48</f>
        <v>35061.650402296174</v>
      </c>
      <c r="V6" s="108">
        <f>+'Skoler 09'!P48</f>
        <v>-400.50685021624355</v>
      </c>
      <c r="W6" s="98">
        <f>+'Skoler 10'!N48</f>
        <v>30585</v>
      </c>
      <c r="X6" s="99">
        <f>+'Skoler 10'!O48</f>
        <v>31754.565711206014</v>
      </c>
      <c r="Y6" s="99">
        <f>+'Skoler 10'!P48</f>
        <v>508.7217401455423</v>
      </c>
      <c r="Z6" s="106">
        <f>+'Skoler 09'!Q48</f>
        <v>18016829.607274376</v>
      </c>
      <c r="AA6" s="99">
        <f>+'Skoler 09'!R48</f>
        <v>1459199.9</v>
      </c>
      <c r="AB6" s="99">
        <f>+'Skoler 09'!S48</f>
        <v>18428543.93026844</v>
      </c>
      <c r="AC6" s="99">
        <f>+'Skoler 09'!T48</f>
        <v>17764074.86905881</v>
      </c>
      <c r="AD6" s="99">
        <f>+'Skoler 09'!U48</f>
        <v>252754.73821556603</v>
      </c>
      <c r="AE6" s="186">
        <f>+'Skoler 09'!V48</f>
        <v>1836.9136615251903</v>
      </c>
      <c r="AF6" s="100">
        <f>+'Skoler 09'!W48</f>
        <v>1.5049542005240255</v>
      </c>
      <c r="AG6" s="101">
        <f>+'Skoler 09'!X48</f>
        <v>5.900213848054283</v>
      </c>
      <c r="AH6" s="98">
        <f>+'Skoler 10'!Q48</f>
        <v>17771989.55293432</v>
      </c>
      <c r="AI6" s="99">
        <f>+'Skoler 10'!R48</f>
        <v>1459199.9</v>
      </c>
      <c r="AJ6" s="99">
        <f>+'Skoler 10'!S48</f>
        <v>17424927.920148227</v>
      </c>
      <c r="AK6" s="99">
        <f>+'Skoler 10'!T48</f>
        <v>20900320.7705768</v>
      </c>
      <c r="AL6" s="99">
        <f>+'Skoler 10'!U48</f>
        <v>-3128331.2176424805</v>
      </c>
      <c r="AM6" s="186">
        <f>+'Skoler 10'!V48</f>
        <v>2153.454905109618</v>
      </c>
      <c r="AN6" s="100">
        <f>+'Skoler 10'!W48</f>
        <v>1.7818399339572553</v>
      </c>
      <c r="AO6" s="100">
        <f>+'Skoler 10'!X48</f>
        <v>6.951574369089102</v>
      </c>
      <c r="AP6" s="119">
        <f>+'Skoler 09'!Y48</f>
        <v>22.05647995526341</v>
      </c>
      <c r="AQ6" s="113">
        <f>'[2]Skoler 09'!Z48</f>
        <v>0</v>
      </c>
      <c r="AR6" s="113">
        <f>+'Skoler 10'!Y48</f>
        <v>21.83686302954494</v>
      </c>
      <c r="AS6" s="113"/>
      <c r="AT6" s="112">
        <f>+'Skoler 09'!AA48</f>
        <v>0.18721613422912434</v>
      </c>
      <c r="AU6" s="113">
        <f>'[2]Skoler 09'!AB48</f>
        <v>0</v>
      </c>
      <c r="AV6" s="113">
        <f>+'Skoler 10'!AA48</f>
        <v>0.1686507000584537</v>
      </c>
      <c r="AW6" s="113"/>
      <c r="AX6" s="124">
        <f>+'Skoler 09'!AC48</f>
        <v>98.839066399938</v>
      </c>
      <c r="AY6" s="113">
        <f>'[2]Skoler 09'!AD48</f>
        <v>0</v>
      </c>
      <c r="AZ6" s="122">
        <f>+'Skoler 10'!AC48</f>
        <v>92.95426641922269</v>
      </c>
      <c r="BA6" s="113"/>
      <c r="BB6" s="130">
        <f>+'Skoler 09'!AE48</f>
        <v>4005.5393040346225</v>
      </c>
      <c r="BC6" s="135">
        <f>+'Skoler 09'!AF48</f>
        <v>0.02143169628611474</v>
      </c>
      <c r="BD6" s="131">
        <f>+'Skoler 10'!AE48</f>
        <v>4312.0320911095905</v>
      </c>
      <c r="BE6" s="141">
        <f>+'Skoler 10'!AF48</f>
        <v>0.022952080436567088</v>
      </c>
    </row>
    <row r="7" spans="1:57" ht="12.75">
      <c r="A7" t="s">
        <v>216</v>
      </c>
      <c r="B7" t="str">
        <f>'[2]adm 09'!B48</f>
        <v>Total</v>
      </c>
      <c r="C7">
        <f>'[2]adm 09'!C48</f>
        <v>0</v>
      </c>
      <c r="D7" s="98">
        <f>+'adm 10'!D48</f>
        <v>23008</v>
      </c>
      <c r="E7" s="99">
        <f>+'adm 10'!E48</f>
        <v>24145</v>
      </c>
      <c r="F7" s="99">
        <f>+'adm 10'!F48</f>
        <v>653.5699999999999</v>
      </c>
      <c r="G7" s="108">
        <f>+'adm 10'!G48</f>
        <v>490</v>
      </c>
      <c r="H7" s="99">
        <f>+'adm 09'!H48</f>
        <v>1172486</v>
      </c>
      <c r="I7" s="99">
        <f>+'adm 09'!I48</f>
        <v>1290153.3925161848</v>
      </c>
      <c r="J7" s="99">
        <f>+'adm 09'!J48</f>
        <v>-16270.39251618486</v>
      </c>
      <c r="K7" s="182">
        <f>+'adm 09'!K48</f>
        <v>677.3305310709968</v>
      </c>
      <c r="L7" s="100">
        <f>+'adm 09'!L48</f>
        <v>0.12901533925161843</v>
      </c>
      <c r="M7" s="101">
        <f>+'adm 09'!M48</f>
        <v>1.290153392516184</v>
      </c>
      <c r="N7" s="98">
        <f>+'adm 10'!H48</f>
        <v>1171786</v>
      </c>
      <c r="O7" s="99">
        <f>+'adm 10'!I48</f>
        <v>1334640.711406012</v>
      </c>
      <c r="P7" s="99">
        <f>+'adm 10'!J48</f>
        <v>-62157.71140601225</v>
      </c>
      <c r="Q7" s="182">
        <f>+'adm 10'!K48</f>
        <v>700.6863734881562</v>
      </c>
      <c r="R7" s="100">
        <f>+'adm 10'!L48</f>
        <v>0.1334640711406012</v>
      </c>
      <c r="S7" s="100">
        <f>+'adm 10'!M48</f>
        <v>1.334640711406012</v>
      </c>
      <c r="T7" s="106">
        <f>+'adm 09'!N48</f>
        <v>4326</v>
      </c>
      <c r="U7" s="99">
        <f>+'adm 09'!O48</f>
        <v>4638.526233298487</v>
      </c>
      <c r="V7" s="108">
        <f>+'adm 09'!P48</f>
        <v>-312.5262332984866</v>
      </c>
      <c r="W7" s="98">
        <f>+'adm 10'!N48</f>
        <v>4326</v>
      </c>
      <c r="X7" s="99">
        <f>+'adm 10'!O48</f>
        <v>4679.354826074974</v>
      </c>
      <c r="Y7" s="99">
        <f>+'adm 10'!P48</f>
        <v>-353.35482607497477</v>
      </c>
      <c r="Z7" s="106">
        <f>+'adm 09'!Q48</f>
        <v>1752000</v>
      </c>
      <c r="AA7" s="99">
        <f>+'adm 09'!R48</f>
        <v>54060</v>
      </c>
      <c r="AB7" s="99">
        <f>+'adm 09'!S48</f>
        <v>2173072.8325600177</v>
      </c>
      <c r="AC7" s="99">
        <f>+'adm 09'!T48</f>
        <v>2076504.1216015508</v>
      </c>
      <c r="AD7" s="99">
        <f>+'adm 09'!U48</f>
        <v>24314.65764012492</v>
      </c>
      <c r="AE7" s="186">
        <f>+'adm 09'!V48</f>
        <v>196.4165248622907</v>
      </c>
      <c r="AF7" s="100">
        <f>+'adm 09'!W48</f>
        <v>0.18688537094413962</v>
      </c>
      <c r="AG7" s="101">
        <f>+'adm 09'!X48</f>
        <v>0.7101644095877305</v>
      </c>
      <c r="AH7" s="98">
        <f>+'adm 10'!Q48</f>
        <v>2024000</v>
      </c>
      <c r="AI7" s="99">
        <f>+'adm 10'!R48</f>
        <v>54060</v>
      </c>
      <c r="AJ7" s="99">
        <f>+'adm 10'!S48</f>
        <v>2048356.0679163756</v>
      </c>
      <c r="AK7" s="99">
        <f>+'adm 10'!T48</f>
        <v>2461394.453821223</v>
      </c>
      <c r="AL7" s="99">
        <f>+'adm 10'!U48</f>
        <v>-437394.453821223</v>
      </c>
      <c r="AM7" s="186">
        <f>+'adm 10'!V48</f>
        <v>232.82330138694948</v>
      </c>
      <c r="AN7" s="100">
        <f>+'adm 10'!W48</f>
        <v>0.2215255008439101</v>
      </c>
      <c r="AO7" s="100">
        <f>+'adm 10'!X48</f>
        <v>0.8417969032068583</v>
      </c>
      <c r="AP7" s="119">
        <f>+'adm 09'!Y48</f>
        <v>56.074121719236125</v>
      </c>
      <c r="AQ7" s="113">
        <f>'[2]adm 09'!Z48</f>
        <v>0</v>
      </c>
      <c r="AR7" s="113">
        <f>+'adm 10'!Y48</f>
        <v>58.00768043315421</v>
      </c>
      <c r="AS7" s="113"/>
      <c r="AT7" s="112">
        <f>+'adm 09'!AA48</f>
        <v>0.20160493016770195</v>
      </c>
      <c r="AU7" s="113">
        <f>'[2]adm 09'!AB48</f>
        <v>0</v>
      </c>
      <c r="AV7" s="113">
        <f>+'adm 10'!AA48</f>
        <v>0.2033794691444269</v>
      </c>
      <c r="AW7" s="113"/>
      <c r="AX7" s="124">
        <f>+'adm 09'!AC48</f>
        <v>90.00094564340516</v>
      </c>
      <c r="AY7" s="113">
        <f>'[2]adm 09'!AD48</f>
        <v>0</v>
      </c>
      <c r="AZ7" s="122">
        <f>+'adm 10'!AC48</f>
        <v>84.8356209532564</v>
      </c>
      <c r="BA7" s="113"/>
      <c r="BB7" s="130">
        <f>+'adm 09'!AE48</f>
        <v>873.7470559332875</v>
      </c>
      <c r="BC7" s="135">
        <f>+'adm 09'!AF48</f>
        <v>0.037573787576746426</v>
      </c>
      <c r="BD7" s="131">
        <f>+'adm 10'!AE48</f>
        <v>933.5096748751057</v>
      </c>
      <c r="BE7" s="141">
        <f>+'adm 10'!AF48</f>
        <v>0.040096745061820926</v>
      </c>
    </row>
    <row r="8" spans="1:57" ht="12.75">
      <c r="A8" t="s">
        <v>217</v>
      </c>
      <c r="B8" t="str">
        <f>'[2]dagins 09'!B75</f>
        <v>Total</v>
      </c>
      <c r="C8">
        <f>'[2]dagins 09'!C75</f>
        <v>0</v>
      </c>
      <c r="D8" s="98">
        <f>+'dagins 10'!D75</f>
        <v>48068</v>
      </c>
      <c r="E8" s="99">
        <f>+'dagins 10'!E75</f>
        <v>47047</v>
      </c>
      <c r="F8" s="99">
        <f>+'dagins 10'!F75</f>
        <v>0</v>
      </c>
      <c r="G8" s="108">
        <f>+'dagins 10'!G75</f>
        <v>2510</v>
      </c>
      <c r="H8" s="99">
        <f>+'dagins 09'!H75</f>
        <v>1630442.08</v>
      </c>
      <c r="I8" s="99">
        <f>+'dagins 09'!I75</f>
        <v>1680401.7949773415</v>
      </c>
      <c r="J8" s="99">
        <f>+'dagins 09'!J75</f>
        <v>-49959.71497734162</v>
      </c>
      <c r="K8" s="182">
        <f>+'dagins 09'!K75</f>
        <v>882.2109423631043</v>
      </c>
      <c r="L8" s="100">
        <f>+'dagins 09'!L75</f>
        <v>0.16804017949773425</v>
      </c>
      <c r="M8" s="101">
        <f>+'dagins 09'!M75</f>
        <v>1.6804017949773413</v>
      </c>
      <c r="N8" s="98">
        <f>+'dagins 10'!H75</f>
        <v>1618810</v>
      </c>
      <c r="O8" s="99">
        <f>+'dagins 10'!I75</f>
        <v>1748841.9005468634</v>
      </c>
      <c r="P8" s="99">
        <f>+'dagins 10'!J75</f>
        <v>-130031.90054686287</v>
      </c>
      <c r="Q8" s="182">
        <f>+'dagins 10'!K75</f>
        <v>918.1419977871028</v>
      </c>
      <c r="R8" s="100">
        <f>+'dagins 10'!L75</f>
        <v>0.17488419005468628</v>
      </c>
      <c r="S8" s="100">
        <f>+'dagins 10'!M75</f>
        <v>1.748841900546863</v>
      </c>
      <c r="T8" s="106">
        <f>+'dagins 09'!N75</f>
        <v>24025.120000000003</v>
      </c>
      <c r="U8" s="99">
        <f>+'dagins 09'!O75</f>
        <v>27262.737623385252</v>
      </c>
      <c r="V8" s="108">
        <f>+'dagins 09'!P75</f>
        <v>-3237.6176233852557</v>
      </c>
      <c r="W8" s="98">
        <f>+'dagins 10'!N75</f>
        <v>24056</v>
      </c>
      <c r="X8" s="99">
        <f>+'dagins 10'!O75</f>
        <v>26470.221914643498</v>
      </c>
      <c r="Y8" s="99">
        <f>+'dagins 10'!P75</f>
        <v>-2414.2219146434895</v>
      </c>
      <c r="Z8" s="106">
        <f>+'dagins 09'!Q75</f>
        <v>4884967.296275536</v>
      </c>
      <c r="AA8" s="99">
        <f>+'dagins 09'!R75</f>
        <v>2585676.9</v>
      </c>
      <c r="AB8" s="99">
        <f>+'dagins 09'!S75</f>
        <v>5239793.201001683</v>
      </c>
      <c r="AC8" s="99">
        <f>+'dagins 09'!T75</f>
        <v>5012431.991811142</v>
      </c>
      <c r="AD8" s="99">
        <f>+'dagins 09'!U75</f>
        <v>-127464.69553560753</v>
      </c>
      <c r="AE8" s="186">
        <f>+'dagins 09'!V75</f>
        <v>496.75285859695117</v>
      </c>
      <c r="AF8" s="100">
        <f>+'dagins 09'!W75</f>
        <v>0.42231172453939136</v>
      </c>
      <c r="AG8" s="101">
        <f>+'dagins 09'!X75</f>
        <v>1.61916195539947</v>
      </c>
      <c r="AH8" s="98">
        <f>+'dagins 10'!Q75</f>
        <v>4873592.352578473</v>
      </c>
      <c r="AI8" s="99">
        <f>+'dagins 10'!R75</f>
        <v>2585676.9</v>
      </c>
      <c r="AJ8" s="99">
        <f>+'dagins 10'!S75</f>
        <v>4877239.371575012</v>
      </c>
      <c r="AK8" s="99">
        <f>+'dagins 10'!T75</f>
        <v>5776037.152924474</v>
      </c>
      <c r="AL8" s="99">
        <f>+'dagins 10'!U75</f>
        <v>-902444.8003460005</v>
      </c>
      <c r="AM8" s="186">
        <f>+'dagins 10'!V75</f>
        <v>577.2564600776293</v>
      </c>
      <c r="AN8" s="100">
        <f>+'dagins 10'!W75</f>
        <v>0.48824874746132296</v>
      </c>
      <c r="AO8" s="100">
        <f>+'dagins 10'!X75</f>
        <v>1.8652537382399363</v>
      </c>
      <c r="AP8" s="119">
        <f>+'dagins 09'!Y75</f>
        <v>34.61748166489517</v>
      </c>
      <c r="AQ8" s="113">
        <f>'[2]dagins 09'!Z75</f>
        <v>0</v>
      </c>
      <c r="AR8" s="113">
        <f>+'dagins 10'!Y75</f>
        <v>36.38266415384171</v>
      </c>
      <c r="AS8" s="113"/>
      <c r="AT8" s="112">
        <f>+'dagins 09'!AA75</f>
        <v>0.5616319398332423</v>
      </c>
      <c r="AU8" s="113">
        <f>'[2]dagins 09'!AB75</f>
        <v>0</v>
      </c>
      <c r="AV8" s="113">
        <f>+'dagins 10'!AA75</f>
        <v>0.5506828225564513</v>
      </c>
      <c r="AW8" s="113"/>
      <c r="AX8" s="124">
        <f>+'dagins 09'!AC75</f>
        <v>110.26268809582466</v>
      </c>
      <c r="AY8" s="113">
        <f>'[2]dagins 09'!AD75</f>
        <v>0</v>
      </c>
      <c r="AZ8" s="122">
        <f>+'dagins 10'!AC75</f>
        <v>103.66738307596684</v>
      </c>
      <c r="BA8" s="113"/>
      <c r="BB8" s="142">
        <f>+'dagins 09'!AE75</f>
        <v>1378.9638009600556</v>
      </c>
      <c r="BC8" s="136">
        <f>+'dagins 09'!AF75</f>
        <v>0.028627511318167334</v>
      </c>
      <c r="BD8" s="137">
        <f>+'dagins 10'!AE75</f>
        <v>1495.398457864732</v>
      </c>
      <c r="BE8" s="143">
        <f>+'dagins 10'!AF75</f>
        <v>0.03137068124028459</v>
      </c>
    </row>
    <row r="9" spans="1:57" ht="12.75">
      <c r="A9" t="s">
        <v>218</v>
      </c>
      <c r="B9" t="str">
        <f>'[2]Andre 09'!B48</f>
        <v>Total</v>
      </c>
      <c r="D9" s="98">
        <f>+'Andre 10'!D48</f>
        <v>57253</v>
      </c>
      <c r="E9" s="99">
        <f>+'Andre 10'!E48</f>
        <v>55919</v>
      </c>
      <c r="F9" s="99">
        <f>+'Andre 10'!F48</f>
        <v>4328.4400000000005</v>
      </c>
      <c r="G9" s="108">
        <f>+'Andre 10'!G48</f>
        <v>400</v>
      </c>
      <c r="H9" s="99">
        <f>+'Andre 09'!H48</f>
        <v>2532634</v>
      </c>
      <c r="I9" s="99">
        <f>+'Andre 09'!I48</f>
        <v>2693455.273960853</v>
      </c>
      <c r="J9" s="99">
        <f>+'Andre 09'!J48</f>
        <v>37722.57392274495</v>
      </c>
      <c r="K9" s="182">
        <f>+'Andre 09'!K48</f>
        <v>1414.0640188294485</v>
      </c>
      <c r="L9" s="100">
        <f>+'Andre 09'!L48</f>
        <v>0.26934552739608525</v>
      </c>
      <c r="M9" s="101">
        <f>+'Andre 09'!M48</f>
        <v>2.693455273960854</v>
      </c>
      <c r="N9" s="98">
        <f>+'Andre 10'!H48</f>
        <v>2603484</v>
      </c>
      <c r="O9" s="99">
        <f>+'Andre 10'!I48</f>
        <v>2629880.663209073</v>
      </c>
      <c r="P9" s="99">
        <f>+'Andre 10'!J48</f>
        <v>66223.67014602282</v>
      </c>
      <c r="Q9" s="182">
        <f>+'Andre 10'!K48</f>
        <v>1380.6873481847633</v>
      </c>
      <c r="R9" s="100">
        <f>+'Andre 10'!L48</f>
        <v>0.2629880663209073</v>
      </c>
      <c r="S9" s="100">
        <f>+'Andre 10'!M48</f>
        <v>2.6298806632090725</v>
      </c>
      <c r="T9" s="106">
        <f>+'Andre 09'!N48</f>
        <v>30954</v>
      </c>
      <c r="U9" s="99">
        <f>+'Andre 09'!O48</f>
        <v>36754.28950317452</v>
      </c>
      <c r="V9" s="108">
        <f>+'Andre 09'!P48</f>
        <v>-4635.753246777955</v>
      </c>
      <c r="W9" s="98">
        <f>+'Andre 10'!N48</f>
        <v>31054</v>
      </c>
      <c r="X9" s="99">
        <f>+'Andre 10'!O48</f>
        <v>32319.90438333296</v>
      </c>
      <c r="Y9" s="99">
        <f>+'Andre 10'!P48</f>
        <v>-198.36428613601737</v>
      </c>
      <c r="Z9" s="106">
        <f>+'Andre 09'!Q48</f>
        <v>6882187</v>
      </c>
      <c r="AA9" s="99">
        <f>+'Andre 09'!R48</f>
        <v>1688146.44</v>
      </c>
      <c r="AB9" s="99">
        <f>+'Andre 09'!S48</f>
        <v>7553292.884341303</v>
      </c>
      <c r="AC9" s="99">
        <f>+'Andre 09'!T48</f>
        <v>7226614.549703682</v>
      </c>
      <c r="AD9" s="99">
        <f>+'Andre 09'!U48</f>
        <v>142408.61547617425</v>
      </c>
      <c r="AE9" s="186">
        <f>+'Andre 09'!V48</f>
        <v>658.8303206647656</v>
      </c>
      <c r="AF9" s="100">
        <f>+'Andre 09'!W48</f>
        <v>0.6240407715252364</v>
      </c>
      <c r="AG9" s="101">
        <f>+'Andre 09'!X48</f>
        <v>2.3693349765728557</v>
      </c>
      <c r="AH9" s="98">
        <f>+'Andre 10'!Q48</f>
        <v>7121043</v>
      </c>
      <c r="AI9" s="99">
        <f>+'Andre 10'!R48</f>
        <v>1688146.44</v>
      </c>
      <c r="AJ9" s="99">
        <f>+'Andre 10'!S48</f>
        <v>7183483.699648148</v>
      </c>
      <c r="AK9" s="99">
        <f>+'Andre 10'!T48</f>
        <v>8443449.532907827</v>
      </c>
      <c r="AL9" s="99">
        <f>+'Andre 10'!U48</f>
        <v>-970699.9135141213</v>
      </c>
      <c r="AM9" s="186">
        <f>+'Andre 10'!V48</f>
        <v>762.5277095287648</v>
      </c>
      <c r="AN9" s="100">
        <f>+'Andre 10'!W48</f>
        <v>0.7219237025011053</v>
      </c>
      <c r="AO9" s="100">
        <f>+'Andre 10'!X48</f>
        <v>2.7407295320327143</v>
      </c>
      <c r="AP9" s="119">
        <f>+'Andre 09'!Y48</f>
        <v>47.044788464549505</v>
      </c>
      <c r="AQ9" s="113">
        <f>'[2]Andre 09'!Z48</f>
        <v>0</v>
      </c>
      <c r="AR9" s="113">
        <f>+'Andre 10'!Y48</f>
        <v>45.934373102004656</v>
      </c>
      <c r="AS9" s="113"/>
      <c r="AT9" s="112">
        <f>+'Andre 09'!AA48</f>
        <v>0.6419626832336213</v>
      </c>
      <c r="AU9" s="113">
        <f>'[2]Andre 09'!AB48</f>
        <v>0</v>
      </c>
      <c r="AV9" s="113">
        <f>+'Andre 10'!AA48</f>
        <v>0.5645102332337687</v>
      </c>
      <c r="AW9" s="113"/>
      <c r="AX9" s="124">
        <f>+'Andre 09'!AC48</f>
        <v>135.07560729521813</v>
      </c>
      <c r="AY9" s="113">
        <f>'[2]Andre 09'!AD48</f>
        <v>0</v>
      </c>
      <c r="AZ9" s="122">
        <f>+'Andre 10'!AC48</f>
        <v>128.46230618659396</v>
      </c>
      <c r="BA9" s="113"/>
      <c r="BB9" s="130">
        <f>+'Andre 09'!AE48</f>
        <v>2072.8943394942144</v>
      </c>
      <c r="BC9" s="135">
        <f>+'Andre 09'!AF48</f>
        <v>0.036480382730253884</v>
      </c>
      <c r="BD9" s="131">
        <f>+'Andre 10'!AE48</f>
        <v>2143.215057713528</v>
      </c>
      <c r="BE9" s="141">
        <f>+'Andre 10'!AF48</f>
        <v>0.037751836039835104</v>
      </c>
    </row>
    <row r="10" spans="1:57" ht="12.75">
      <c r="A10" t="s">
        <v>220</v>
      </c>
      <c r="D10" s="102">
        <f>+'Haller 10'!D48</f>
        <v>52039</v>
      </c>
      <c r="E10" s="103">
        <f>+'Haller 10'!E48</f>
        <v>51011</v>
      </c>
      <c r="F10" s="103">
        <f>+'Haller 10'!F48</f>
        <v>32.95</v>
      </c>
      <c r="G10" s="109">
        <f>+'Haller 10'!G48</f>
        <v>1700</v>
      </c>
      <c r="H10" s="103">
        <f>+'Haller 09'!H48</f>
        <v>889641</v>
      </c>
      <c r="I10" s="103">
        <f>+'Haller 09'!I48</f>
        <v>1716275.3047102243</v>
      </c>
      <c r="J10" s="103">
        <f>+'Haller 09'!J48</f>
        <v>-22656.375463480344</v>
      </c>
      <c r="K10" s="183">
        <f>+'Haller 09'!K48</f>
        <v>901.0445349728677</v>
      </c>
      <c r="L10" s="104">
        <f>+'Haller 09'!L48</f>
        <v>0.17162753047102244</v>
      </c>
      <c r="M10" s="105">
        <f>+'Haller 09'!M48</f>
        <v>1.7162753047102244</v>
      </c>
      <c r="N10" s="102">
        <f>+'Haller 10'!H48</f>
        <v>913641</v>
      </c>
      <c r="O10" s="103">
        <f>+'Haller 10'!I48</f>
        <v>1675630.983909807</v>
      </c>
      <c r="P10" s="103">
        <f>+'Haller 10'!J48</f>
        <v>-65078.94681875945</v>
      </c>
      <c r="Q10" s="183">
        <f>+'Haller 10'!K48</f>
        <v>879.7062665526488</v>
      </c>
      <c r="R10" s="104">
        <f>+'Haller 10'!L48</f>
        <v>0.1675630983909807</v>
      </c>
      <c r="S10" s="104">
        <f>+'Haller 10'!M48</f>
        <v>1.675630983909807</v>
      </c>
      <c r="T10" s="107">
        <f>+'Haller 09'!N48</f>
        <v>11395</v>
      </c>
      <c r="U10" s="103">
        <f>+'Haller 09'!O48</f>
        <v>14705.130684444106</v>
      </c>
      <c r="V10" s="109">
        <f>+'Haller 09'!P48</f>
        <v>1754.540566844743</v>
      </c>
      <c r="W10" s="102">
        <f>+'Haller 10'!N48</f>
        <v>11037</v>
      </c>
      <c r="X10" s="103">
        <f>+'Haller 10'!O48</f>
        <v>16981.197451152188</v>
      </c>
      <c r="Y10" s="103">
        <f>+'Haller 10'!P48</f>
        <v>-858.7598259879113</v>
      </c>
      <c r="Z10" s="107">
        <f>+'Haller 09'!Q48</f>
        <v>2961849.998474121</v>
      </c>
      <c r="AA10" s="103">
        <f>+'Haller 09'!R48</f>
        <v>181650</v>
      </c>
      <c r="AB10" s="103">
        <f>+'Haller 09'!S48</f>
        <v>4628181.082314473</v>
      </c>
      <c r="AC10" s="103">
        <f>+'Haller 09'!T48</f>
        <v>4435667.15172321</v>
      </c>
      <c r="AD10" s="103">
        <f>+'Haller 09'!U48</f>
        <v>51473.72242335981</v>
      </c>
      <c r="AE10" s="187">
        <f>+'Haller 09'!V48</f>
        <v>388.4458622814983</v>
      </c>
      <c r="AF10" s="104">
        <f>+'Haller 09'!W48</f>
        <v>0.36959644365508887</v>
      </c>
      <c r="AG10" s="105">
        <f>+'Haller 09'!X48</f>
        <v>1.4044664858893376</v>
      </c>
      <c r="AH10" s="102">
        <f>+'Haller 10'!Q48</f>
        <v>3131849.998474121</v>
      </c>
      <c r="AI10" s="103">
        <f>+'Haller 10'!R48</f>
        <v>181650</v>
      </c>
      <c r="AJ10" s="103">
        <f>+'Haller 10'!S48</f>
        <v>4372152.2475772705</v>
      </c>
      <c r="AK10" s="103">
        <f>+'Haller 10'!T48</f>
        <v>5223019.104427352</v>
      </c>
      <c r="AL10" s="103">
        <f>+'Haller 10'!U48</f>
        <v>-448532.828382852</v>
      </c>
      <c r="AM10" s="187">
        <f>+'Haller 10'!V48</f>
        <v>459.2440189353015</v>
      </c>
      <c r="AN10" s="104">
        <f>+'Haller 10'!W48</f>
        <v>0.43695910460066767</v>
      </c>
      <c r="AO10" s="104">
        <f>+'Haller 10'!X48</f>
        <v>1.6604445974825368</v>
      </c>
      <c r="AP10" s="120">
        <f>+'Haller 09'!Y48</f>
        <v>32.98055890217384</v>
      </c>
      <c r="AQ10" s="115"/>
      <c r="AR10" s="115">
        <f>+'Haller 10'!Y48</f>
        <v>32.199523125152425</v>
      </c>
      <c r="AS10" s="115"/>
      <c r="AT10" s="121">
        <f>+'Haller 09'!AA48</f>
        <v>0.2825790404205328</v>
      </c>
      <c r="AU10" s="115"/>
      <c r="AV10" s="115">
        <f>+'Haller 10'!AA48</f>
        <v>0.32631675188132336</v>
      </c>
      <c r="AW10" s="115"/>
      <c r="AX10" s="125">
        <f>+'Haller 09'!AC48</f>
        <v>90.72907965565217</v>
      </c>
      <c r="AY10" s="115"/>
      <c r="AZ10" s="123">
        <f>+'Haller 10'!AC48</f>
        <v>85.70998897448139</v>
      </c>
      <c r="BA10" s="115"/>
      <c r="BB10" s="144">
        <f>+'Haller 09'!AE48</f>
        <v>1289.4903972543661</v>
      </c>
      <c r="BC10" s="138">
        <f>+'Haller 09'!AF48</f>
        <v>0.024929736519865575</v>
      </c>
      <c r="BD10" s="139">
        <f>+'Haller 10'!AE48</f>
        <v>1338.9502854879502</v>
      </c>
      <c r="BE10" s="145">
        <f>+'Haller 10'!AF48</f>
        <v>0.025907592536066837</v>
      </c>
    </row>
    <row r="11" spans="4:57" ht="13.5" thickBot="1">
      <c r="D11" s="80"/>
      <c r="E11" s="80"/>
      <c r="F11" s="80"/>
      <c r="G11" s="80"/>
      <c r="H11" s="106"/>
      <c r="I11" s="99"/>
      <c r="J11" s="99"/>
      <c r="K11" s="182"/>
      <c r="L11" s="100"/>
      <c r="M11" s="100"/>
      <c r="N11" s="99"/>
      <c r="O11" s="99"/>
      <c r="P11" s="99"/>
      <c r="Q11" s="182"/>
      <c r="R11" s="100"/>
      <c r="S11" s="100"/>
      <c r="T11" s="112"/>
      <c r="U11" s="113"/>
      <c r="V11" s="113"/>
      <c r="W11" s="113"/>
      <c r="X11" s="113"/>
      <c r="Y11" s="113"/>
      <c r="Z11" s="112"/>
      <c r="AA11" s="113"/>
      <c r="AB11" s="113"/>
      <c r="AC11" s="113"/>
      <c r="AD11" s="113"/>
      <c r="AE11" s="188"/>
      <c r="AF11" s="113"/>
      <c r="AG11" s="113"/>
      <c r="AH11" s="113"/>
      <c r="AI11" s="113"/>
      <c r="AJ11" s="113"/>
      <c r="AK11" s="113"/>
      <c r="AL11" s="113"/>
      <c r="AM11" s="188"/>
      <c r="AN11" s="113"/>
      <c r="AO11" s="113"/>
      <c r="AP11" s="119"/>
      <c r="AQ11" s="113"/>
      <c r="AR11" s="113"/>
      <c r="AS11" s="113"/>
      <c r="AT11" s="112"/>
      <c r="AU11" s="113"/>
      <c r="AV11" s="113"/>
      <c r="AW11" s="113"/>
      <c r="AX11" s="112"/>
      <c r="AY11" s="113"/>
      <c r="AZ11" s="113"/>
      <c r="BA11" s="113"/>
      <c r="BB11" s="155"/>
      <c r="BC11" s="156"/>
      <c r="BD11" s="157"/>
      <c r="BE11" s="146"/>
    </row>
    <row r="12" spans="4:57" ht="12.75">
      <c r="D12" s="87"/>
      <c r="E12" s="88"/>
      <c r="F12" s="88"/>
      <c r="G12" s="179"/>
      <c r="H12" s="87"/>
      <c r="I12" s="88"/>
      <c r="J12" s="88"/>
      <c r="K12" s="184"/>
      <c r="L12" s="89"/>
      <c r="M12" s="90"/>
      <c r="N12" s="87"/>
      <c r="O12" s="88"/>
      <c r="P12" s="88"/>
      <c r="Q12" s="184"/>
      <c r="R12" s="89"/>
      <c r="S12" s="89"/>
      <c r="T12" s="110"/>
      <c r="U12" s="111"/>
      <c r="V12" s="111"/>
      <c r="W12" s="111"/>
      <c r="X12" s="111"/>
      <c r="Y12" s="111"/>
      <c r="Z12" s="110"/>
      <c r="AA12" s="111"/>
      <c r="AB12" s="111"/>
      <c r="AC12" s="111"/>
      <c r="AD12" s="111"/>
      <c r="AE12" s="189"/>
      <c r="AF12" s="111"/>
      <c r="AG12" s="111"/>
      <c r="AH12" s="111"/>
      <c r="AI12" s="111"/>
      <c r="AJ12" s="111"/>
      <c r="AK12" s="111"/>
      <c r="AL12" s="111"/>
      <c r="AM12" s="189"/>
      <c r="AN12" s="111"/>
      <c r="AO12" s="111"/>
      <c r="AP12" s="116"/>
      <c r="AQ12" s="111"/>
      <c r="AR12" s="111"/>
      <c r="AS12" s="111"/>
      <c r="AT12" s="110"/>
      <c r="AU12" s="111"/>
      <c r="AV12" s="111"/>
      <c r="AW12" s="111"/>
      <c r="AX12" s="110"/>
      <c r="AY12" s="111"/>
      <c r="AZ12" s="111"/>
      <c r="BA12" s="111"/>
      <c r="BB12" s="126"/>
      <c r="BC12" s="127"/>
      <c r="BD12" s="128"/>
      <c r="BE12" s="129"/>
    </row>
    <row r="13" spans="1:57" s="81" customFormat="1" ht="13.5" thickBot="1">
      <c r="A13" s="81" t="s">
        <v>219</v>
      </c>
      <c r="B13" s="81" t="str">
        <f>B9</f>
        <v>Total</v>
      </c>
      <c r="D13" s="91">
        <f>D6+D7+D8+D9+D10</f>
        <v>368654</v>
      </c>
      <c r="E13" s="92">
        <f aca="true" t="shared" si="0" ref="E13:AZ13">E6+E7+E8+E9+E10</f>
        <v>365579</v>
      </c>
      <c r="F13" s="92">
        <f t="shared" si="0"/>
        <v>14355.54</v>
      </c>
      <c r="G13" s="180">
        <f>G6+G7+G8+G9+G10</f>
        <v>14641</v>
      </c>
      <c r="H13" s="91">
        <f t="shared" si="0"/>
        <v>10237362.08</v>
      </c>
      <c r="I13" s="92">
        <f t="shared" si="0"/>
        <v>11511001.27570638</v>
      </c>
      <c r="J13" s="92">
        <f t="shared" si="0"/>
        <v>-169720.4185760382</v>
      </c>
      <c r="K13" s="185">
        <f t="shared" si="0"/>
        <v>6043.27566974585</v>
      </c>
      <c r="L13" s="93">
        <f t="shared" si="0"/>
        <v>1.151100127570638</v>
      </c>
      <c r="M13" s="94">
        <f t="shared" si="0"/>
        <v>11.511001275706382</v>
      </c>
      <c r="N13" s="91">
        <f t="shared" si="0"/>
        <v>10200380</v>
      </c>
      <c r="O13" s="92">
        <f t="shared" si="0"/>
        <v>11500569.851452654</v>
      </c>
      <c r="P13" s="92">
        <f t="shared" si="0"/>
        <v>-409961.48100651114</v>
      </c>
      <c r="Q13" s="185">
        <f t="shared" si="0"/>
        <v>6037.799172012644</v>
      </c>
      <c r="R13" s="93">
        <f t="shared" si="0"/>
        <v>1.1500569851452653</v>
      </c>
      <c r="S13" s="93">
        <f t="shared" si="0"/>
        <v>11.500569851452655</v>
      </c>
      <c r="T13" s="91">
        <f t="shared" si="0"/>
        <v>103465.12</v>
      </c>
      <c r="U13" s="92">
        <f t="shared" si="0"/>
        <v>118422.33444659854</v>
      </c>
      <c r="V13" s="92">
        <f t="shared" si="0"/>
        <v>-6831.863386833197</v>
      </c>
      <c r="W13" s="92">
        <f>W6+W7+W8+W9+W10</f>
        <v>101058</v>
      </c>
      <c r="X13" s="92">
        <f>X6+X7+X8+X9+X10</f>
        <v>112205.24428640964</v>
      </c>
      <c r="Y13" s="92">
        <f>Y6+Y7+Y8+Y9+Y10</f>
        <v>-3315.9791126968507</v>
      </c>
      <c r="Z13" s="91">
        <f t="shared" si="0"/>
        <v>34497833.90202403</v>
      </c>
      <c r="AA13" s="92">
        <f t="shared" si="0"/>
        <v>5968733.24</v>
      </c>
      <c r="AB13" s="92">
        <f t="shared" si="0"/>
        <v>38022883.93048592</v>
      </c>
      <c r="AC13" s="92">
        <f t="shared" si="0"/>
        <v>36515292.68389839</v>
      </c>
      <c r="AD13" s="92">
        <f t="shared" si="0"/>
        <v>343487.0382196175</v>
      </c>
      <c r="AE13" s="190">
        <f t="shared" si="0"/>
        <v>3577.359227930696</v>
      </c>
      <c r="AF13" s="93">
        <f t="shared" si="0"/>
        <v>3.1077885111878816</v>
      </c>
      <c r="AG13" s="93">
        <f t="shared" si="0"/>
        <v>12.003341675503677</v>
      </c>
      <c r="AH13" s="92">
        <f aca="true" t="shared" si="1" ref="AH13:AO13">AH6+AH7+AH8+AH9+AH10</f>
        <v>34922474.903986916</v>
      </c>
      <c r="AI13" s="92">
        <f t="shared" si="1"/>
        <v>5968733.24</v>
      </c>
      <c r="AJ13" s="92">
        <f t="shared" si="1"/>
        <v>35906159.30686504</v>
      </c>
      <c r="AK13" s="92">
        <f t="shared" si="1"/>
        <v>42804221.014657676</v>
      </c>
      <c r="AL13" s="92">
        <f t="shared" si="1"/>
        <v>-5887403.213706678</v>
      </c>
      <c r="AM13" s="190">
        <f t="shared" si="1"/>
        <v>4185.306395038262</v>
      </c>
      <c r="AN13" s="93">
        <f t="shared" si="1"/>
        <v>3.650496989364261</v>
      </c>
      <c r="AO13" s="93">
        <f t="shared" si="1"/>
        <v>14.059799140051148</v>
      </c>
      <c r="AP13" s="147">
        <f>+I13/D13</f>
        <v>31.22440357545661</v>
      </c>
      <c r="AQ13" s="148">
        <f t="shared" si="0"/>
        <v>0</v>
      </c>
      <c r="AR13" s="149">
        <f>+O13/D13</f>
        <v>31.196107600765636</v>
      </c>
      <c r="AS13" s="148"/>
      <c r="AT13" s="150">
        <f>+U13/D13</f>
        <v>0.3212289421696185</v>
      </c>
      <c r="AU13" s="148">
        <f t="shared" si="0"/>
        <v>0</v>
      </c>
      <c r="AV13" s="151">
        <f>+X13/D13</f>
        <v>0.3043646462168039</v>
      </c>
      <c r="AW13" s="148"/>
      <c r="AX13" s="152">
        <f t="shared" si="0"/>
        <v>524.9073870900381</v>
      </c>
      <c r="AY13" s="148">
        <f t="shared" si="0"/>
        <v>0</v>
      </c>
      <c r="AZ13" s="153">
        <f t="shared" si="0"/>
        <v>495.6295656095213</v>
      </c>
      <c r="BA13" s="148"/>
      <c r="BB13" s="132">
        <f>BB6+BB7+BB8+BB9+BB10</f>
        <v>9620.634897676548</v>
      </c>
      <c r="BC13" s="151">
        <f>+BB13/D13</f>
        <v>0.026096651325298377</v>
      </c>
      <c r="BD13" s="133">
        <f>BD6+BD7+BD8+BD9+BD10</f>
        <v>10223.105567050907</v>
      </c>
      <c r="BE13" s="154">
        <f>+BD13/D13</f>
        <v>0.0277308955471822</v>
      </c>
    </row>
    <row r="14" spans="4:57" s="81" customFormat="1" ht="13.5" thickBot="1">
      <c r="D14" s="91"/>
      <c r="E14" s="92"/>
      <c r="F14" s="92"/>
      <c r="G14" s="180"/>
      <c r="H14" s="91"/>
      <c r="I14" s="92"/>
      <c r="J14" s="92"/>
      <c r="K14" s="185"/>
      <c r="L14" s="93"/>
      <c r="M14" s="94"/>
      <c r="N14" s="91"/>
      <c r="O14" s="92"/>
      <c r="P14" s="92"/>
      <c r="Q14" s="185"/>
      <c r="R14" s="93"/>
      <c r="S14" s="93"/>
      <c r="T14" s="91"/>
      <c r="U14" s="92"/>
      <c r="V14" s="92"/>
      <c r="W14" s="92"/>
      <c r="X14" s="92"/>
      <c r="Y14" s="92"/>
      <c r="Z14" s="91"/>
      <c r="AA14" s="92"/>
      <c r="AB14" s="92"/>
      <c r="AC14" s="92"/>
      <c r="AD14" s="92"/>
      <c r="AE14" s="190"/>
      <c r="AF14" s="93"/>
      <c r="AG14" s="93"/>
      <c r="AH14" s="92"/>
      <c r="AI14" s="92"/>
      <c r="AJ14" s="92"/>
      <c r="AK14" s="92"/>
      <c r="AL14" s="92"/>
      <c r="AM14" s="190"/>
      <c r="AN14" s="93"/>
      <c r="AO14" s="93"/>
      <c r="AP14" s="147"/>
      <c r="AQ14" s="148"/>
      <c r="AR14" s="149"/>
      <c r="AS14" s="148"/>
      <c r="AT14" s="150"/>
      <c r="AU14" s="148"/>
      <c r="AV14" s="151"/>
      <c r="AW14" s="148"/>
      <c r="AX14" s="152"/>
      <c r="AY14" s="148"/>
      <c r="AZ14" s="153"/>
      <c r="BA14" s="148"/>
      <c r="BB14" s="132">
        <v>7412</v>
      </c>
      <c r="BC14" s="151" t="s">
        <v>264</v>
      </c>
      <c r="BD14" s="133">
        <v>8137</v>
      </c>
      <c r="BE14" s="154"/>
    </row>
    <row r="15" spans="4:57" s="81" customFormat="1" ht="13.5" thickBot="1">
      <c r="D15" s="91"/>
      <c r="E15" s="92"/>
      <c r="F15" s="92"/>
      <c r="G15" s="180"/>
      <c r="H15" s="91"/>
      <c r="I15" s="92"/>
      <c r="J15" s="92"/>
      <c r="K15" s="185"/>
      <c r="L15" s="93"/>
      <c r="M15" s="94"/>
      <c r="N15" s="91"/>
      <c r="O15" s="92"/>
      <c r="P15" s="92"/>
      <c r="Q15" s="185"/>
      <c r="R15" s="93"/>
      <c r="S15" s="93"/>
      <c r="T15" s="91"/>
      <c r="U15" s="92"/>
      <c r="V15" s="92"/>
      <c r="W15" s="92"/>
      <c r="X15" s="92"/>
      <c r="Y15" s="92"/>
      <c r="Z15" s="91"/>
      <c r="AA15" s="92"/>
      <c r="AB15" s="92"/>
      <c r="AC15" s="92"/>
      <c r="AD15" s="92"/>
      <c r="AE15" s="190"/>
      <c r="AF15" s="93"/>
      <c r="AG15" s="93"/>
      <c r="AH15" s="92"/>
      <c r="AI15" s="92"/>
      <c r="AJ15" s="92"/>
      <c r="AK15" s="92"/>
      <c r="AL15" s="92"/>
      <c r="AM15" s="190"/>
      <c r="AN15" s="93"/>
      <c r="AO15" s="93"/>
      <c r="AP15" s="147"/>
      <c r="AQ15" s="148"/>
      <c r="AR15" s="149"/>
      <c r="AS15" s="148"/>
      <c r="AT15" s="150"/>
      <c r="AU15" s="148"/>
      <c r="AV15" s="151"/>
      <c r="AW15" s="148"/>
      <c r="AX15" s="152"/>
      <c r="AY15" s="148"/>
      <c r="AZ15" s="153"/>
      <c r="BA15" s="148"/>
      <c r="BB15" s="132">
        <v>2359</v>
      </c>
      <c r="BC15" s="151" t="s">
        <v>265</v>
      </c>
      <c r="BD15" s="133">
        <v>2359</v>
      </c>
      <c r="BE15" s="154"/>
    </row>
    <row r="16" spans="4:57" s="81" customFormat="1" ht="13.5" thickBot="1">
      <c r="D16" s="91"/>
      <c r="E16" s="92"/>
      <c r="F16" s="92"/>
      <c r="G16" s="180"/>
      <c r="H16" s="91"/>
      <c r="I16" s="92"/>
      <c r="J16" s="92"/>
      <c r="K16" s="185"/>
      <c r="L16" s="93"/>
      <c r="M16" s="94"/>
      <c r="N16" s="91"/>
      <c r="O16" s="92"/>
      <c r="P16" s="92"/>
      <c r="Q16" s="185"/>
      <c r="R16" s="93"/>
      <c r="S16" s="93"/>
      <c r="T16" s="91"/>
      <c r="U16" s="92"/>
      <c r="V16" s="92"/>
      <c r="W16" s="92"/>
      <c r="X16" s="92"/>
      <c r="Y16" s="92"/>
      <c r="Z16" s="91"/>
      <c r="AA16" s="92"/>
      <c r="AB16" s="92"/>
      <c r="AC16" s="92"/>
      <c r="AD16" s="92"/>
      <c r="AE16" s="190"/>
      <c r="AF16" s="93"/>
      <c r="AG16" s="93"/>
      <c r="AH16" s="92"/>
      <c r="AI16" s="92"/>
      <c r="AJ16" s="92"/>
      <c r="AK16" s="92"/>
      <c r="AL16" s="92"/>
      <c r="AM16" s="190"/>
      <c r="AN16" s="93"/>
      <c r="AO16" s="93"/>
      <c r="AP16" s="147"/>
      <c r="AQ16" s="148"/>
      <c r="AR16" s="149"/>
      <c r="AS16" s="148"/>
      <c r="AT16" s="150"/>
      <c r="AU16" s="148"/>
      <c r="AV16" s="151"/>
      <c r="AW16" s="148"/>
      <c r="AX16" s="152"/>
      <c r="AY16" s="148"/>
      <c r="AZ16" s="153"/>
      <c r="BA16" s="148"/>
      <c r="BB16" s="132"/>
      <c r="BC16" s="151"/>
      <c r="BD16" s="133"/>
      <c r="BE16" s="154"/>
    </row>
    <row r="17" spans="1:57" ht="13.5" thickBot="1">
      <c r="A17" s="192" t="s">
        <v>266</v>
      </c>
      <c r="D17" s="95"/>
      <c r="E17" s="96"/>
      <c r="F17" s="96"/>
      <c r="G17" s="97"/>
      <c r="H17" s="95"/>
      <c r="I17" s="96"/>
      <c r="J17" s="96"/>
      <c r="K17" s="96"/>
      <c r="L17" s="96"/>
      <c r="M17" s="97"/>
      <c r="N17" s="95"/>
      <c r="O17" s="96"/>
      <c r="P17" s="96"/>
      <c r="Q17" s="96"/>
      <c r="R17" s="96"/>
      <c r="S17" s="96"/>
      <c r="T17" s="95"/>
      <c r="U17" s="96"/>
      <c r="V17" s="96"/>
      <c r="W17" s="96"/>
      <c r="X17" s="96"/>
      <c r="Y17" s="96"/>
      <c r="Z17" s="95"/>
      <c r="AA17" s="96"/>
      <c r="AB17" s="96"/>
      <c r="AC17" s="96"/>
      <c r="AD17" s="96"/>
      <c r="AE17" s="191"/>
      <c r="AF17" s="96"/>
      <c r="AG17" s="96"/>
      <c r="AH17" s="96"/>
      <c r="AI17" s="96"/>
      <c r="AJ17" s="96"/>
      <c r="AK17" s="96"/>
      <c r="AL17" s="96"/>
      <c r="AM17" s="191"/>
      <c r="AN17" s="96"/>
      <c r="AO17" s="96"/>
      <c r="AP17" s="95"/>
      <c r="AQ17" s="96"/>
      <c r="AR17" s="96"/>
      <c r="AS17" s="96"/>
      <c r="AT17" s="95"/>
      <c r="AU17" s="96"/>
      <c r="AV17" s="96"/>
      <c r="AW17" s="96"/>
      <c r="AX17" s="95"/>
      <c r="AY17" s="96"/>
      <c r="AZ17" s="96"/>
      <c r="BA17" s="96"/>
      <c r="BB17" s="193">
        <f>SUM(BB13:BB15)</f>
        <v>19391.634897676548</v>
      </c>
      <c r="BC17" s="61"/>
      <c r="BD17" s="194">
        <f>SUM(BD13:BD15)</f>
        <v>20719.10556705091</v>
      </c>
      <c r="BE17" s="97"/>
    </row>
    <row r="19" spans="1:56" ht="12.75">
      <c r="A19" s="81" t="s">
        <v>262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81"/>
      <c r="O19" s="81"/>
      <c r="P19" s="81"/>
      <c r="Q19" s="86">
        <f>+Q13-K13</f>
        <v>-5.476497733206088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177">
        <f>+AM13-AE13</f>
        <v>607.9471671075662</v>
      </c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D19" s="195">
        <v>0.068</v>
      </c>
    </row>
  </sheetData>
  <sheetProtection/>
  <mergeCells count="34">
    <mergeCell ref="AX3:BA3"/>
    <mergeCell ref="AZ4:BA4"/>
    <mergeCell ref="AP2:BE2"/>
    <mergeCell ref="BB3:BE3"/>
    <mergeCell ref="BD4:BE4"/>
    <mergeCell ref="AX4:AY4"/>
    <mergeCell ref="BB4:BC4"/>
    <mergeCell ref="AT3:AW3"/>
    <mergeCell ref="AP4:AQ4"/>
    <mergeCell ref="AT4:AU4"/>
    <mergeCell ref="AR4:AS4"/>
    <mergeCell ref="B5:C5"/>
    <mergeCell ref="H4:J4"/>
    <mergeCell ref="K4:M4"/>
    <mergeCell ref="T4:V4"/>
    <mergeCell ref="AM4:AO4"/>
    <mergeCell ref="Z4:AD4"/>
    <mergeCell ref="AE4:AG4"/>
    <mergeCell ref="A2:C2"/>
    <mergeCell ref="N4:P4"/>
    <mergeCell ref="Q4:S4"/>
    <mergeCell ref="N3:S3"/>
    <mergeCell ref="H3:M3"/>
    <mergeCell ref="H2:S2"/>
    <mergeCell ref="T2:Y2"/>
    <mergeCell ref="T3:V3"/>
    <mergeCell ref="W3:Y3"/>
    <mergeCell ref="AV4:AW4"/>
    <mergeCell ref="Z2:AO2"/>
    <mergeCell ref="Z3:AG3"/>
    <mergeCell ref="AH3:AO3"/>
    <mergeCell ref="AP3:AS3"/>
    <mergeCell ref="W4:Y4"/>
    <mergeCell ref="AH4:AL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G2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2.00390625" style="0" customWidth="1"/>
    <col min="2" max="5" width="14.28125" style="0" customWidth="1"/>
    <col min="6" max="6" width="12.421875" style="0" customWidth="1"/>
    <col min="7" max="7" width="10.00390625" style="0" customWidth="1"/>
  </cols>
  <sheetData>
    <row r="1" ht="15.75">
      <c r="A1" s="158" t="s">
        <v>246</v>
      </c>
    </row>
    <row r="3" spans="1:5" ht="25.5">
      <c r="A3" s="159"/>
      <c r="B3" s="175" t="s">
        <v>252</v>
      </c>
      <c r="C3" s="175" t="s">
        <v>253</v>
      </c>
      <c r="D3" s="172" t="s">
        <v>258</v>
      </c>
      <c r="E3" s="172" t="s">
        <v>254</v>
      </c>
    </row>
    <row r="4" spans="1:7" ht="12.75">
      <c r="A4" s="160">
        <v>2009</v>
      </c>
      <c r="B4" s="80">
        <f>+(B5/C5)*C4</f>
        <v>1106007.9378710536</v>
      </c>
      <c r="C4" s="80">
        <v>494358</v>
      </c>
      <c r="D4" s="174">
        <v>1186</v>
      </c>
      <c r="E4" s="80">
        <f>+(D4*1000000)/B4</f>
        <v>1072.3250343780737</v>
      </c>
      <c r="G4" s="162"/>
    </row>
    <row r="5" spans="1:7" ht="12.75">
      <c r="A5" s="160">
        <v>2010</v>
      </c>
      <c r="B5" s="80">
        <v>1102265</v>
      </c>
      <c r="C5" s="80">
        <v>492685</v>
      </c>
      <c r="D5" s="174">
        <v>1311</v>
      </c>
      <c r="E5" s="80">
        <f>+(D5*1000000)/B5</f>
        <v>1189.369162587944</v>
      </c>
      <c r="G5" s="162"/>
    </row>
    <row r="6" spans="5:7" ht="12.75">
      <c r="E6" s="80"/>
      <c r="G6" s="162"/>
    </row>
    <row r="7" spans="5:7" ht="12.75">
      <c r="E7" s="80"/>
      <c r="G7" s="162"/>
    </row>
    <row r="8" spans="5:7" ht="12.75">
      <c r="E8" s="80"/>
      <c r="G8" s="162"/>
    </row>
    <row r="9" spans="5:7" ht="12.75">
      <c r="E9" s="80"/>
      <c r="G9" s="162"/>
    </row>
    <row r="10" spans="1:7" ht="12.75">
      <c r="A10" s="159" t="s">
        <v>257</v>
      </c>
      <c r="E10" s="80"/>
      <c r="G10" s="162"/>
    </row>
    <row r="11" spans="5:7" ht="12.75">
      <c r="E11" s="80"/>
      <c r="G11" s="162"/>
    </row>
    <row r="12" spans="2:3" ht="12.75">
      <c r="B12" s="160">
        <v>2009</v>
      </c>
      <c r="C12" s="160">
        <v>2010</v>
      </c>
    </row>
    <row r="14" spans="1:3" ht="12.75">
      <c r="A14" t="s">
        <v>256</v>
      </c>
      <c r="C14">
        <v>0</v>
      </c>
    </row>
    <row r="15" spans="1:3" ht="12.75">
      <c r="A15" t="s">
        <v>247</v>
      </c>
      <c r="C15">
        <v>9</v>
      </c>
    </row>
    <row r="16" spans="1:3" ht="12.75">
      <c r="A16" t="s">
        <v>248</v>
      </c>
      <c r="C16">
        <v>17</v>
      </c>
    </row>
    <row r="17" spans="1:3" ht="12.75">
      <c r="A17" t="s">
        <v>249</v>
      </c>
      <c r="C17">
        <v>19</v>
      </c>
    </row>
    <row r="18" spans="1:3" ht="12.75">
      <c r="A18" t="s">
        <v>250</v>
      </c>
      <c r="C18">
        <v>0</v>
      </c>
    </row>
    <row r="19" spans="1:3" ht="12.75">
      <c r="A19" t="s">
        <v>251</v>
      </c>
      <c r="C19">
        <v>0</v>
      </c>
    </row>
    <row r="20" spans="1:3" ht="12.75">
      <c r="A20" t="s">
        <v>255</v>
      </c>
      <c r="C20" s="115">
        <v>0</v>
      </c>
    </row>
    <row r="22" ht="12.75">
      <c r="C22">
        <f>SUM(C14:C21)</f>
        <v>45</v>
      </c>
    </row>
  </sheetData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I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6.7109375" style="0" customWidth="1"/>
    <col min="2" max="4" width="14.7109375" style="0" customWidth="1"/>
  </cols>
  <sheetData>
    <row r="1" ht="15.75">
      <c r="A1" s="158" t="s">
        <v>226</v>
      </c>
    </row>
    <row r="2" spans="2:7" ht="25.5">
      <c r="B2" s="161" t="s">
        <v>227</v>
      </c>
      <c r="C2" s="161" t="s">
        <v>228</v>
      </c>
      <c r="D2" s="161" t="s">
        <v>229</v>
      </c>
      <c r="G2" s="81">
        <v>2009</v>
      </c>
    </row>
    <row r="3" spans="1:9" ht="12.75">
      <c r="A3" t="s">
        <v>230</v>
      </c>
      <c r="B3" s="80">
        <f>748373+1268191</f>
        <v>2016564</v>
      </c>
      <c r="C3" s="80">
        <f>163232+67052</f>
        <v>230284</v>
      </c>
      <c r="D3" s="164">
        <v>656.8</v>
      </c>
      <c r="G3" s="164">
        <f>+'[2]kørsel'!$D$3</f>
        <v>563.4962570000001</v>
      </c>
      <c r="I3" s="164">
        <f>+D3-G3</f>
        <v>93.30374299999983</v>
      </c>
    </row>
    <row r="4" spans="1:9" ht="12.75">
      <c r="A4" t="s">
        <v>231</v>
      </c>
      <c r="C4" s="80">
        <v>133618</v>
      </c>
      <c r="D4" s="165">
        <v>542.21</v>
      </c>
      <c r="G4" s="164">
        <f>+'[2]kørsel'!$D$4</f>
        <v>654.6332853025937</v>
      </c>
      <c r="I4" s="164">
        <f>+D4-G4</f>
        <v>-112.42328530259363</v>
      </c>
    </row>
    <row r="5" spans="1:7" s="81" customFormat="1" ht="12.75">
      <c r="A5" s="81" t="s">
        <v>219</v>
      </c>
      <c r="D5" s="166">
        <f>SUM(D3:D4)</f>
        <v>1199.01</v>
      </c>
      <c r="G5" s="166">
        <f>SUM(G3:G4)</f>
        <v>1218.1295423025938</v>
      </c>
    </row>
    <row r="8" ht="12.75">
      <c r="A8" t="s">
        <v>232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I7"/>
  <sheetViews>
    <sheetView zoomScalePageLayoutView="0" workbookViewId="0" topLeftCell="A1">
      <selection activeCell="A7" sqref="A7"/>
    </sheetView>
  </sheetViews>
  <sheetFormatPr defaultColWidth="9.140625" defaultRowHeight="12.75"/>
  <cols>
    <col min="2" max="2" width="14.7109375" style="0" customWidth="1"/>
    <col min="7" max="7" width="10.421875" style="0" customWidth="1"/>
    <col min="8" max="8" width="10.57421875" style="0" customWidth="1"/>
    <col min="9" max="9" width="10.421875" style="0" customWidth="1"/>
  </cols>
  <sheetData>
    <row r="1" spans="1:2" ht="15.75">
      <c r="A1" s="158" t="s">
        <v>233</v>
      </c>
      <c r="B1" s="158"/>
    </row>
    <row r="3" spans="3:9" ht="38.25">
      <c r="C3" s="161" t="s">
        <v>234</v>
      </c>
      <c r="D3" s="161" t="s">
        <v>221</v>
      </c>
      <c r="E3" s="161" t="s">
        <v>245</v>
      </c>
      <c r="F3" s="161" t="s">
        <v>222</v>
      </c>
      <c r="G3" s="161" t="s">
        <v>223</v>
      </c>
      <c r="H3" s="161" t="s">
        <v>224</v>
      </c>
      <c r="I3" s="161" t="s">
        <v>244</v>
      </c>
    </row>
    <row r="4" spans="1:9" ht="12.75">
      <c r="A4">
        <v>2009</v>
      </c>
      <c r="B4" t="s">
        <v>235</v>
      </c>
      <c r="C4">
        <v>12</v>
      </c>
      <c r="D4">
        <v>4</v>
      </c>
      <c r="E4" s="80">
        <v>315326</v>
      </c>
      <c r="F4" s="80">
        <v>173893</v>
      </c>
      <c r="G4">
        <v>2400</v>
      </c>
      <c r="H4" s="163">
        <f>((F4*G4)/1000000)*C4</f>
        <v>5008.1184</v>
      </c>
      <c r="I4" s="173">
        <f>+H4/E4</f>
        <v>0.01588235159802871</v>
      </c>
    </row>
    <row r="5" spans="1:9" ht="12.75">
      <c r="A5">
        <v>2010</v>
      </c>
      <c r="B5" t="s">
        <v>235</v>
      </c>
      <c r="C5">
        <v>12</v>
      </c>
      <c r="D5">
        <v>4</v>
      </c>
      <c r="E5" s="80">
        <v>347140</v>
      </c>
      <c r="F5" s="80">
        <v>195405</v>
      </c>
      <c r="G5">
        <v>2400</v>
      </c>
      <c r="H5" s="163">
        <f>((F5*G5)/1000000)*C5</f>
        <v>5627.664</v>
      </c>
      <c r="I5" s="173">
        <f>+H5/E5</f>
        <v>0.016211511205853544</v>
      </c>
    </row>
    <row r="6" spans="6:8" ht="12.75">
      <c r="F6" s="80"/>
      <c r="H6" s="162"/>
    </row>
    <row r="7" ht="12.75">
      <c r="A7" t="s">
        <v>225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E1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0.00390625" style="167" customWidth="1"/>
    <col min="2" max="3" width="14.8515625" style="167" customWidth="1"/>
    <col min="4" max="16384" width="9.140625" style="167" customWidth="1"/>
  </cols>
  <sheetData>
    <row r="1" spans="1:2" ht="15.75">
      <c r="A1" s="158" t="s">
        <v>236</v>
      </c>
      <c r="B1" s="158"/>
    </row>
    <row r="2" spans="1:2" ht="15.75">
      <c r="A2" s="158" t="s">
        <v>236</v>
      </c>
      <c r="B2" s="158"/>
    </row>
    <row r="4" spans="1:3" ht="25.5" customHeight="1">
      <c r="A4" s="168"/>
      <c r="B4" s="243" t="s">
        <v>224</v>
      </c>
      <c r="C4" s="243"/>
    </row>
    <row r="5" spans="1:3" ht="15">
      <c r="A5" s="168"/>
      <c r="B5" s="161">
        <v>2009</v>
      </c>
      <c r="C5" s="161">
        <v>2010</v>
      </c>
    </row>
    <row r="6" spans="1:5" ht="15">
      <c r="A6" s="168" t="s">
        <v>237</v>
      </c>
      <c r="B6" s="169">
        <v>1186.4592</v>
      </c>
      <c r="C6" s="169">
        <f>+'Kollektiv trafik'!D5</f>
        <v>1311</v>
      </c>
      <c r="E6" s="168" t="s">
        <v>259</v>
      </c>
    </row>
    <row r="7" spans="1:3" ht="15">
      <c r="A7" s="168" t="s">
        <v>238</v>
      </c>
      <c r="B7" s="170">
        <v>1218.1295423025938</v>
      </c>
      <c r="C7" s="170">
        <f>+kørsel!D5</f>
        <v>1199.01</v>
      </c>
    </row>
    <row r="8" spans="1:3" ht="15">
      <c r="A8" s="168" t="s">
        <v>239</v>
      </c>
      <c r="B8" s="176">
        <v>5008.1184</v>
      </c>
      <c r="C8" s="176">
        <f>+'Kørsel skraldebiler'!H5</f>
        <v>5627.664</v>
      </c>
    </row>
    <row r="9" spans="1:3" s="158" customFormat="1" ht="15.75">
      <c r="A9" s="81" t="s">
        <v>219</v>
      </c>
      <c r="B9" s="171">
        <f>SUM(B6:B8)</f>
        <v>7412.707142302594</v>
      </c>
      <c r="C9" s="171">
        <f>SUM(C6:C8)</f>
        <v>8137.674</v>
      </c>
    </row>
    <row r="10" spans="1:3" ht="15">
      <c r="A10" s="168"/>
      <c r="B10" s="168"/>
      <c r="C10" s="168"/>
    </row>
  </sheetData>
  <sheetProtection/>
  <mergeCells count="1">
    <mergeCell ref="B4:C4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G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1.57421875" style="0" customWidth="1"/>
    <col min="2" max="2" width="11.00390625" style="0" customWidth="1"/>
    <col min="4" max="4" width="11.140625" style="0" customWidth="1"/>
  </cols>
  <sheetData>
    <row r="1" ht="15.75">
      <c r="A1" s="158" t="s">
        <v>240</v>
      </c>
    </row>
    <row r="3" spans="2:4" ht="25.5">
      <c r="B3" s="172" t="s">
        <v>241</v>
      </c>
      <c r="C3" s="172" t="s">
        <v>242</v>
      </c>
      <c r="D3" s="172" t="s">
        <v>224</v>
      </c>
    </row>
    <row r="4" spans="1:7" ht="12.75">
      <c r="A4" t="s">
        <v>243</v>
      </c>
      <c r="B4" s="80">
        <v>5300000</v>
      </c>
      <c r="C4" s="80">
        <v>445000</v>
      </c>
      <c r="D4" s="80">
        <f>((B4/1000000)*C4)/1000</f>
        <v>2358.5</v>
      </c>
      <c r="G4" t="s">
        <v>260</v>
      </c>
    </row>
    <row r="5" spans="2:7" ht="12.75">
      <c r="B5" s="80"/>
      <c r="C5" s="80"/>
      <c r="D5" s="80"/>
      <c r="G5" t="s">
        <v>261</v>
      </c>
    </row>
    <row r="6" spans="2:4" ht="12.75">
      <c r="B6" s="80"/>
      <c r="C6" s="80"/>
      <c r="D6" s="80"/>
    </row>
    <row r="7" ht="12.75">
      <c r="G7" s="168" t="s">
        <v>263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G49"/>
  <sheetViews>
    <sheetView zoomScalePageLayoutView="0" workbookViewId="0" topLeftCell="C13">
      <selection activeCell="B58" sqref="B58"/>
    </sheetView>
  </sheetViews>
  <sheetFormatPr defaultColWidth="9.140625" defaultRowHeight="12.75"/>
  <cols>
    <col min="12" max="12" width="9.421875" style="0" customWidth="1"/>
    <col min="13" max="13" width="9.28125" style="0" customWidth="1"/>
    <col min="17" max="17" width="10.140625" style="0" bestFit="1" customWidth="1"/>
    <col min="19" max="20" width="10.140625" style="0" bestFit="1" customWidth="1"/>
    <col min="23" max="24" width="0" style="0" hidden="1" customWidth="1"/>
    <col min="26" max="26" width="0" style="0" hidden="1" customWidth="1"/>
    <col min="28" max="28" width="0" style="0" hidden="1" customWidth="1"/>
    <col min="30" max="30" width="0" style="0" hidden="1" customWidth="1"/>
    <col min="33" max="33" width="0" style="0" hidden="1" customWidth="1"/>
  </cols>
  <sheetData>
    <row r="1" spans="1:33" ht="27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1"/>
      <c r="Z1" s="1"/>
      <c r="AA1" s="1"/>
      <c r="AB1" s="1"/>
      <c r="AC1" s="1"/>
      <c r="AD1" s="1"/>
      <c r="AE1" s="1"/>
      <c r="AF1" s="1"/>
      <c r="AG1" s="1"/>
    </row>
    <row r="2" spans="1:33" ht="27">
      <c r="A2" s="214" t="s">
        <v>73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1"/>
      <c r="Z2" s="1"/>
      <c r="AA2" s="1"/>
      <c r="AB2" s="1"/>
      <c r="AC2" s="1"/>
      <c r="AD2" s="1"/>
      <c r="AE2" s="1"/>
      <c r="AF2" s="1"/>
      <c r="AG2" s="1"/>
    </row>
    <row r="3" spans="1:24" ht="13.5" thickBot="1">
      <c r="A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2" ht="12.75">
      <c r="A4" s="200" t="s">
        <v>3</v>
      </c>
      <c r="B4" s="201"/>
      <c r="C4" s="202"/>
      <c r="D4" s="5"/>
      <c r="E4" s="6"/>
      <c r="F4" s="6"/>
      <c r="G4" s="7"/>
      <c r="H4" s="200" t="s">
        <v>4</v>
      </c>
      <c r="I4" s="201"/>
      <c r="J4" s="201"/>
      <c r="K4" s="201"/>
      <c r="L4" s="201"/>
      <c r="M4" s="202"/>
      <c r="N4" s="200" t="s">
        <v>5</v>
      </c>
      <c r="O4" s="201"/>
      <c r="P4" s="202"/>
      <c r="Q4" s="200" t="s">
        <v>6</v>
      </c>
      <c r="R4" s="201"/>
      <c r="S4" s="201"/>
      <c r="T4" s="201"/>
      <c r="U4" s="201"/>
      <c r="V4" s="201"/>
      <c r="W4" s="201"/>
      <c r="X4" s="202"/>
      <c r="Y4" s="200" t="s">
        <v>7</v>
      </c>
      <c r="Z4" s="201"/>
      <c r="AA4" s="201"/>
      <c r="AB4" s="201"/>
      <c r="AC4" s="201"/>
      <c r="AD4" s="201"/>
      <c r="AE4" s="201"/>
      <c r="AF4" s="202"/>
    </row>
    <row r="5" spans="1:32" ht="14.25">
      <c r="A5" s="8"/>
      <c r="B5" s="9"/>
      <c r="C5" s="10"/>
      <c r="D5" s="11"/>
      <c r="E5" s="12"/>
      <c r="F5" s="12"/>
      <c r="G5" s="10"/>
      <c r="H5" s="197" t="s">
        <v>8</v>
      </c>
      <c r="I5" s="198"/>
      <c r="J5" s="199"/>
      <c r="K5" s="204" t="s">
        <v>9</v>
      </c>
      <c r="L5" s="204"/>
      <c r="M5" s="205"/>
      <c r="N5" s="197" t="s">
        <v>214</v>
      </c>
      <c r="O5" s="198"/>
      <c r="P5" s="219"/>
      <c r="Q5" s="197" t="s">
        <v>8</v>
      </c>
      <c r="R5" s="198"/>
      <c r="S5" s="198"/>
      <c r="T5" s="198"/>
      <c r="U5" s="199"/>
      <c r="V5" s="203" t="s">
        <v>9</v>
      </c>
      <c r="W5" s="204"/>
      <c r="X5" s="205"/>
      <c r="Y5" s="206" t="s">
        <v>10</v>
      </c>
      <c r="Z5" s="196"/>
      <c r="AA5" s="196" t="s">
        <v>11</v>
      </c>
      <c r="AB5" s="196"/>
      <c r="AC5" s="196" t="s">
        <v>6</v>
      </c>
      <c r="AD5" s="196"/>
      <c r="AE5" s="196" t="s">
        <v>12</v>
      </c>
      <c r="AF5" s="196"/>
    </row>
    <row r="6" spans="1:33" ht="63.75">
      <c r="A6" s="13" t="s">
        <v>13</v>
      </c>
      <c r="B6" s="217" t="s">
        <v>14</v>
      </c>
      <c r="C6" s="218"/>
      <c r="D6" s="13" t="s">
        <v>15</v>
      </c>
      <c r="E6" s="14" t="s">
        <v>16</v>
      </c>
      <c r="F6" s="14" t="s">
        <v>17</v>
      </c>
      <c r="G6" s="15" t="s">
        <v>18</v>
      </c>
      <c r="H6" s="13" t="s">
        <v>19</v>
      </c>
      <c r="I6" s="14" t="s">
        <v>20</v>
      </c>
      <c r="J6" s="16" t="s">
        <v>21</v>
      </c>
      <c r="K6" s="14" t="s">
        <v>22</v>
      </c>
      <c r="L6" s="14" t="s">
        <v>23</v>
      </c>
      <c r="M6" s="15" t="s">
        <v>24</v>
      </c>
      <c r="N6" s="13" t="s">
        <v>19</v>
      </c>
      <c r="O6" s="14" t="s">
        <v>20</v>
      </c>
      <c r="P6" s="15" t="s">
        <v>21</v>
      </c>
      <c r="Q6" s="17" t="s">
        <v>19</v>
      </c>
      <c r="R6" s="18" t="s">
        <v>25</v>
      </c>
      <c r="S6" s="19" t="s">
        <v>26</v>
      </c>
      <c r="T6" s="19" t="s">
        <v>20</v>
      </c>
      <c r="U6" s="16" t="s">
        <v>21</v>
      </c>
      <c r="V6" s="14" t="s">
        <v>22</v>
      </c>
      <c r="W6" s="14" t="s">
        <v>23</v>
      </c>
      <c r="X6" s="15" t="s">
        <v>24</v>
      </c>
      <c r="Y6" s="20" t="s">
        <v>27</v>
      </c>
      <c r="Z6" s="20" t="s">
        <v>28</v>
      </c>
      <c r="AA6" s="20" t="s">
        <v>29</v>
      </c>
      <c r="AB6" s="20" t="s">
        <v>30</v>
      </c>
      <c r="AC6" s="20" t="s">
        <v>31</v>
      </c>
      <c r="AD6" s="20" t="s">
        <v>32</v>
      </c>
      <c r="AE6" s="20" t="s">
        <v>33</v>
      </c>
      <c r="AF6" s="20" t="s">
        <v>34</v>
      </c>
      <c r="AG6" s="21"/>
    </row>
    <row r="7" spans="1:33" ht="12.75">
      <c r="A7" s="22" t="s">
        <v>35</v>
      </c>
      <c r="B7" s="207" t="s">
        <v>36</v>
      </c>
      <c r="C7" s="208"/>
      <c r="D7" s="23">
        <v>1966</v>
      </c>
      <c r="E7" s="24">
        <v>1919</v>
      </c>
      <c r="F7" s="24">
        <v>602</v>
      </c>
      <c r="G7" s="25">
        <v>118</v>
      </c>
      <c r="H7" s="26">
        <v>22600</v>
      </c>
      <c r="I7" s="27">
        <v>20990.027587684643</v>
      </c>
      <c r="J7" s="28">
        <v>1609.9724123153574</v>
      </c>
      <c r="K7" s="29">
        <v>11.019764483534438</v>
      </c>
      <c r="L7" s="29">
        <v>0.0020990027587684647</v>
      </c>
      <c r="M7" s="30">
        <v>0.020990027587684642</v>
      </c>
      <c r="N7" s="31">
        <v>230</v>
      </c>
      <c r="O7" s="32">
        <v>198.33360206773713</v>
      </c>
      <c r="P7" s="33">
        <v>31.666397932262868</v>
      </c>
      <c r="Q7" s="26">
        <v>195000</v>
      </c>
      <c r="R7" s="26">
        <v>223980</v>
      </c>
      <c r="S7" s="27">
        <v>199425.66538135993</v>
      </c>
      <c r="T7" s="27">
        <v>241903.95334199353</v>
      </c>
      <c r="U7" s="28">
        <v>-46903.95334199353</v>
      </c>
      <c r="V7" s="29">
        <v>22.881694946619167</v>
      </c>
      <c r="W7" s="29">
        <v>0.02177135580077942</v>
      </c>
      <c r="X7" s="30">
        <v>0.08273115204296179</v>
      </c>
      <c r="Y7" s="34">
        <v>10.676514541040001</v>
      </c>
      <c r="Z7" s="34">
        <v>177.88158972614104</v>
      </c>
      <c r="AA7" s="34">
        <v>0.1008817914891847</v>
      </c>
      <c r="AB7" s="34">
        <v>1.680793237862179</v>
      </c>
      <c r="AC7" s="34">
        <v>103.92165991733191</v>
      </c>
      <c r="AD7" s="34">
        <v>1690.04801170644</v>
      </c>
      <c r="AE7" s="35">
        <v>33.90145943015361</v>
      </c>
      <c r="AF7" s="36">
        <v>0.01724387560028159</v>
      </c>
      <c r="AG7" s="27"/>
    </row>
    <row r="8" spans="1:33" ht="12.75">
      <c r="A8" s="22" t="s">
        <v>35</v>
      </c>
      <c r="B8" s="207" t="s">
        <v>37</v>
      </c>
      <c r="C8" s="208"/>
      <c r="D8" s="23">
        <v>6226</v>
      </c>
      <c r="E8" s="24">
        <v>6226</v>
      </c>
      <c r="F8" s="24" t="s">
        <v>35</v>
      </c>
      <c r="G8" s="25">
        <v>500</v>
      </c>
      <c r="H8" s="26">
        <v>110000</v>
      </c>
      <c r="I8" s="27">
        <v>102877.28</v>
      </c>
      <c r="J8" s="28">
        <v>7122.72</v>
      </c>
      <c r="K8" s="29">
        <v>54.010572</v>
      </c>
      <c r="L8" s="29">
        <v>0.010287728</v>
      </c>
      <c r="M8" s="30">
        <v>0.10287728000000002</v>
      </c>
      <c r="N8" s="31">
        <v>1033</v>
      </c>
      <c r="O8" s="32">
        <v>962.4380750828119</v>
      </c>
      <c r="P8" s="33">
        <v>70.5619249171881</v>
      </c>
      <c r="Q8" s="26">
        <v>593000</v>
      </c>
      <c r="R8" s="26">
        <v>0</v>
      </c>
      <c r="S8" s="27">
        <v>516502.2250204433</v>
      </c>
      <c r="T8" s="27">
        <v>625237.6593669489</v>
      </c>
      <c r="U8" s="28">
        <v>-32237.65936694888</v>
      </c>
      <c r="V8" s="29">
        <v>59.14123019951968</v>
      </c>
      <c r="W8" s="29">
        <v>0.056271389343025405</v>
      </c>
      <c r="X8" s="30">
        <v>0.2138312795034965</v>
      </c>
      <c r="Y8" s="34">
        <v>16.52381625441696</v>
      </c>
      <c r="Z8" s="34">
        <v>205.75456</v>
      </c>
      <c r="AA8" s="34">
        <v>0.15458369339589012</v>
      </c>
      <c r="AB8" s="34">
        <v>1.9248761501656237</v>
      </c>
      <c r="AC8" s="34">
        <v>82.95891824934843</v>
      </c>
      <c r="AD8" s="34">
        <v>1033.0044500408867</v>
      </c>
      <c r="AE8" s="35">
        <v>113.1518021995197</v>
      </c>
      <c r="AF8" s="36">
        <v>0.0181740768068615</v>
      </c>
      <c r="AG8" s="27"/>
    </row>
    <row r="9" spans="1:33" ht="12.75">
      <c r="A9" s="22" t="s">
        <v>35</v>
      </c>
      <c r="B9" s="207" t="s">
        <v>38</v>
      </c>
      <c r="C9" s="208"/>
      <c r="D9" s="23">
        <v>6350</v>
      </c>
      <c r="E9" s="24">
        <v>6350</v>
      </c>
      <c r="F9" s="24" t="s">
        <v>35</v>
      </c>
      <c r="G9" s="25">
        <v>0</v>
      </c>
      <c r="H9" s="26">
        <v>256250</v>
      </c>
      <c r="I9" s="27">
        <v>262150.7147492664</v>
      </c>
      <c r="J9" s="28">
        <v>-5900.7147492663935</v>
      </c>
      <c r="K9" s="29">
        <v>137.62912524336483</v>
      </c>
      <c r="L9" s="29">
        <v>0.026215071474926636</v>
      </c>
      <c r="M9" s="30">
        <v>0.2621507147492663</v>
      </c>
      <c r="N9" s="31">
        <v>1085</v>
      </c>
      <c r="O9" s="32">
        <v>1577.2873188171218</v>
      </c>
      <c r="P9" s="33">
        <v>-492.2873188171218</v>
      </c>
      <c r="Q9" s="26">
        <v>951500</v>
      </c>
      <c r="R9" s="26">
        <v>0</v>
      </c>
      <c r="S9" s="27">
        <v>948432.9480685572</v>
      </c>
      <c r="T9" s="27">
        <v>1136265.897370938</v>
      </c>
      <c r="U9" s="28">
        <v>-184765.89737093798</v>
      </c>
      <c r="V9" s="29">
        <v>107.47939123231701</v>
      </c>
      <c r="W9" s="29">
        <v>0.10226393076338443</v>
      </c>
      <c r="X9" s="30">
        <v>0.3886029369008608</v>
      </c>
      <c r="Y9" s="34">
        <v>41.283577125868725</v>
      </c>
      <c r="Z9" s="34" t="e">
        <v>#DIV/0!</v>
      </c>
      <c r="AA9" s="34">
        <v>0.24839170375072783</v>
      </c>
      <c r="AB9" s="34" t="e">
        <v>#DIV/0!</v>
      </c>
      <c r="AC9" s="34">
        <v>149.35951938087516</v>
      </c>
      <c r="AD9" s="34" t="e">
        <v>#DIV/0!</v>
      </c>
      <c r="AE9" s="35">
        <v>245.10851647568182</v>
      </c>
      <c r="AF9" s="36">
        <v>0.03859976637412312</v>
      </c>
      <c r="AG9" s="27"/>
    </row>
    <row r="10" spans="1:33" ht="12.75">
      <c r="A10" s="22" t="s">
        <v>35</v>
      </c>
      <c r="B10" s="207" t="s">
        <v>39</v>
      </c>
      <c r="C10" s="208"/>
      <c r="D10" s="23">
        <v>3516</v>
      </c>
      <c r="E10" s="24">
        <v>3516</v>
      </c>
      <c r="F10" s="24" t="s">
        <v>35</v>
      </c>
      <c r="G10" s="25">
        <v>263</v>
      </c>
      <c r="H10" s="26">
        <v>57500</v>
      </c>
      <c r="I10" s="27">
        <v>63338.35353368147</v>
      </c>
      <c r="J10" s="28">
        <v>-5838.3535336814675</v>
      </c>
      <c r="K10" s="29">
        <v>33.252635605182775</v>
      </c>
      <c r="L10" s="29">
        <v>0.006333835353368147</v>
      </c>
      <c r="M10" s="30">
        <v>0.06333835353368147</v>
      </c>
      <c r="N10" s="31">
        <v>1000</v>
      </c>
      <c r="O10" s="32">
        <v>787.5665578145299</v>
      </c>
      <c r="P10" s="33">
        <v>212.43344218547008</v>
      </c>
      <c r="Q10" s="26">
        <v>408000</v>
      </c>
      <c r="R10" s="26">
        <v>0</v>
      </c>
      <c r="S10" s="27">
        <v>405325.85574836686</v>
      </c>
      <c r="T10" s="27">
        <v>487608.27028436994</v>
      </c>
      <c r="U10" s="28">
        <v>-79608.27028436994</v>
      </c>
      <c r="V10" s="29">
        <v>46.12286628619855</v>
      </c>
      <c r="W10" s="29">
        <v>0.043884744325593306</v>
      </c>
      <c r="X10" s="30">
        <v>0.16676202843725454</v>
      </c>
      <c r="Y10" s="34">
        <v>18.014321255313273</v>
      </c>
      <c r="Z10" s="34">
        <v>240.83024157293335</v>
      </c>
      <c r="AA10" s="34">
        <v>0.22399503919639646</v>
      </c>
      <c r="AB10" s="34">
        <v>2.9945496494849047</v>
      </c>
      <c r="AC10" s="34">
        <v>115.28039128224313</v>
      </c>
      <c r="AD10" s="34">
        <v>1541.1629496135622</v>
      </c>
      <c r="AE10" s="35">
        <v>79.37550189138133</v>
      </c>
      <c r="AF10" s="36">
        <v>0.022575512483328026</v>
      </c>
      <c r="AG10" s="27"/>
    </row>
    <row r="11" spans="1:33" ht="12.75">
      <c r="A11" s="22" t="s">
        <v>35</v>
      </c>
      <c r="B11" s="207" t="s">
        <v>40</v>
      </c>
      <c r="C11" s="208"/>
      <c r="D11" s="23">
        <v>1318</v>
      </c>
      <c r="E11" s="24">
        <v>1318</v>
      </c>
      <c r="F11" s="24">
        <v>269</v>
      </c>
      <c r="G11" s="25">
        <v>60</v>
      </c>
      <c r="H11" s="26">
        <v>31000</v>
      </c>
      <c r="I11" s="27">
        <v>25551.446245328603</v>
      </c>
      <c r="J11" s="28">
        <v>5448.553754671397</v>
      </c>
      <c r="K11" s="29">
        <v>13.414509278797517</v>
      </c>
      <c r="L11" s="29">
        <v>0.0025551446245328604</v>
      </c>
      <c r="M11" s="30">
        <v>0.025551446245328603</v>
      </c>
      <c r="N11" s="31">
        <v>260</v>
      </c>
      <c r="O11" s="32">
        <v>253.11814477935062</v>
      </c>
      <c r="P11" s="33">
        <v>6.881855220649385</v>
      </c>
      <c r="Q11" s="26">
        <v>190000</v>
      </c>
      <c r="R11" s="26">
        <v>0</v>
      </c>
      <c r="S11" s="27">
        <v>178444.37110760185</v>
      </c>
      <c r="T11" s="27">
        <v>214014.82127636633</v>
      </c>
      <c r="U11" s="28">
        <v>-24014.821276366332</v>
      </c>
      <c r="V11" s="29">
        <v>20.243661944531485</v>
      </c>
      <c r="W11" s="29">
        <v>0.01926133391487297</v>
      </c>
      <c r="X11" s="30">
        <v>0.07319306887651729</v>
      </c>
      <c r="Y11" s="34">
        <v>19.386529776425345</v>
      </c>
      <c r="Z11" s="34">
        <v>425.8574374221434</v>
      </c>
      <c r="AA11" s="34">
        <v>0.19204715081893067</v>
      </c>
      <c r="AB11" s="34">
        <v>4.21863574632251</v>
      </c>
      <c r="AC11" s="34">
        <v>135.39026639423508</v>
      </c>
      <c r="AD11" s="34">
        <v>2974.0728517933644</v>
      </c>
      <c r="AE11" s="35">
        <v>33.658171223329006</v>
      </c>
      <c r="AF11" s="36">
        <v>0.025537307453208653</v>
      </c>
      <c r="AG11" s="27"/>
    </row>
    <row r="12" spans="1:33" ht="12.75">
      <c r="A12" s="22" t="s">
        <v>35</v>
      </c>
      <c r="B12" s="207" t="s">
        <v>41</v>
      </c>
      <c r="C12" s="208"/>
      <c r="D12" s="23">
        <v>1741</v>
      </c>
      <c r="E12" s="24">
        <v>1637</v>
      </c>
      <c r="F12" s="24" t="s">
        <v>35</v>
      </c>
      <c r="G12" s="25">
        <v>100</v>
      </c>
      <c r="H12" s="26">
        <v>22600</v>
      </c>
      <c r="I12" s="27">
        <v>22518.854764353655</v>
      </c>
      <c r="J12" s="28">
        <v>81.1452356463451</v>
      </c>
      <c r="K12" s="29">
        <v>11.82239875128567</v>
      </c>
      <c r="L12" s="29">
        <v>0.0022518854764353655</v>
      </c>
      <c r="M12" s="30">
        <v>0.022518854764353655</v>
      </c>
      <c r="N12" s="31">
        <v>185</v>
      </c>
      <c r="O12" s="32">
        <v>196.56352796244582</v>
      </c>
      <c r="P12" s="33">
        <v>-11.563527962445818</v>
      </c>
      <c r="Q12" s="26">
        <v>160000</v>
      </c>
      <c r="R12" s="26">
        <v>206020</v>
      </c>
      <c r="S12" s="27">
        <v>154626.10434377432</v>
      </c>
      <c r="T12" s="27">
        <v>186410.38735978457</v>
      </c>
      <c r="U12" s="28">
        <v>-26410.387359784567</v>
      </c>
      <c r="V12" s="29">
        <v>17.63255854036202</v>
      </c>
      <c r="W12" s="29">
        <v>0.016776934862380615</v>
      </c>
      <c r="X12" s="30">
        <v>0.06375235247704633</v>
      </c>
      <c r="Y12" s="34">
        <v>12.934436969760858</v>
      </c>
      <c r="Z12" s="34">
        <v>225.18854764353654</v>
      </c>
      <c r="AA12" s="34">
        <v>0.11290265822081896</v>
      </c>
      <c r="AB12" s="34">
        <v>1.9656352796244583</v>
      </c>
      <c r="AC12" s="34">
        <v>94.4569971556349</v>
      </c>
      <c r="AD12" s="34">
        <v>1546.2610434377432</v>
      </c>
      <c r="AE12" s="35">
        <v>29.454957291647688</v>
      </c>
      <c r="AF12" s="36">
        <v>0.016918413148562714</v>
      </c>
      <c r="AG12" s="27"/>
    </row>
    <row r="13" spans="1:33" ht="12.75">
      <c r="A13" s="22" t="s">
        <v>35</v>
      </c>
      <c r="B13" s="207" t="s">
        <v>42</v>
      </c>
      <c r="C13" s="208"/>
      <c r="D13" s="23">
        <v>13912</v>
      </c>
      <c r="E13" s="24">
        <v>13912</v>
      </c>
      <c r="F13" s="24">
        <v>110.67</v>
      </c>
      <c r="G13" s="25">
        <v>655</v>
      </c>
      <c r="H13" s="26">
        <v>290000</v>
      </c>
      <c r="I13" s="27">
        <v>290558</v>
      </c>
      <c r="J13" s="28">
        <v>-558</v>
      </c>
      <c r="K13" s="29">
        <v>152.54295000000002</v>
      </c>
      <c r="L13" s="29">
        <v>0.0290558</v>
      </c>
      <c r="M13" s="30">
        <v>0.290558</v>
      </c>
      <c r="N13" s="31">
        <v>2170</v>
      </c>
      <c r="O13" s="32">
        <v>2215.5499999999256</v>
      </c>
      <c r="P13" s="33">
        <v>-45.5499999999256</v>
      </c>
      <c r="Q13" s="26">
        <v>1266000</v>
      </c>
      <c r="R13" s="26">
        <v>0</v>
      </c>
      <c r="S13" s="27">
        <v>1359862.745416774</v>
      </c>
      <c r="T13" s="27">
        <v>1639730</v>
      </c>
      <c r="U13" s="28">
        <v>-373730</v>
      </c>
      <c r="V13" s="29">
        <v>155.10206069999998</v>
      </c>
      <c r="W13" s="29">
        <v>0.1475757</v>
      </c>
      <c r="X13" s="30">
        <v>0.56078766</v>
      </c>
      <c r="Y13" s="34">
        <v>20.88542265669925</v>
      </c>
      <c r="Z13" s="34">
        <v>443.6</v>
      </c>
      <c r="AA13" s="34">
        <v>0.15925460034502054</v>
      </c>
      <c r="AB13" s="34">
        <v>3.382519083969352</v>
      </c>
      <c r="AC13" s="34">
        <v>97.74746588677213</v>
      </c>
      <c r="AD13" s="34">
        <v>2076.126328880571</v>
      </c>
      <c r="AE13" s="35">
        <v>307.6450107</v>
      </c>
      <c r="AF13" s="36">
        <v>0.02211364366733755</v>
      </c>
      <c r="AG13" s="27"/>
    </row>
    <row r="14" spans="1:33" ht="12.75">
      <c r="A14" s="22" t="s">
        <v>35</v>
      </c>
      <c r="B14" s="207" t="s">
        <v>43</v>
      </c>
      <c r="C14" s="208"/>
      <c r="D14" s="23">
        <v>2682</v>
      </c>
      <c r="E14" s="24">
        <v>2682</v>
      </c>
      <c r="F14" s="24" t="s">
        <v>35</v>
      </c>
      <c r="G14" s="25">
        <v>249</v>
      </c>
      <c r="H14" s="26">
        <v>51500</v>
      </c>
      <c r="I14" s="27">
        <v>47867.46491651985</v>
      </c>
      <c r="J14" s="28">
        <v>3632.53508348015</v>
      </c>
      <c r="K14" s="29">
        <v>25.130419081172924</v>
      </c>
      <c r="L14" s="29">
        <v>0.004786746491651985</v>
      </c>
      <c r="M14" s="30">
        <v>0.04786746491651986</v>
      </c>
      <c r="N14" s="31">
        <v>396</v>
      </c>
      <c r="O14" s="32">
        <v>441.1329741065528</v>
      </c>
      <c r="P14" s="33">
        <v>-45.13297410655281</v>
      </c>
      <c r="Q14" s="26">
        <v>208500</v>
      </c>
      <c r="R14" s="26">
        <v>0</v>
      </c>
      <c r="S14" s="27">
        <v>180558.5382303465</v>
      </c>
      <c r="T14" s="27">
        <v>218513.69404714444</v>
      </c>
      <c r="U14" s="28">
        <v>-10013.69404714444</v>
      </c>
      <c r="V14" s="29">
        <v>20.66921031991939</v>
      </c>
      <c r="W14" s="29">
        <v>0.019666232464243004</v>
      </c>
      <c r="X14" s="30">
        <v>0.0747316833641234</v>
      </c>
      <c r="Y14" s="34">
        <v>17.84767521123037</v>
      </c>
      <c r="Z14" s="34">
        <v>192.23881492578252</v>
      </c>
      <c r="AA14" s="34">
        <v>0.16447911040512783</v>
      </c>
      <c r="AB14" s="34">
        <v>1.7716183699058345</v>
      </c>
      <c r="AC14" s="34">
        <v>67.32234833346253</v>
      </c>
      <c r="AD14" s="34">
        <v>725.1346916881384</v>
      </c>
      <c r="AE14" s="35">
        <v>45.79962940109232</v>
      </c>
      <c r="AF14" s="36">
        <v>0.017076670171921073</v>
      </c>
      <c r="AG14" s="27"/>
    </row>
    <row r="15" spans="1:33" ht="12.75">
      <c r="A15" s="22" t="s">
        <v>35</v>
      </c>
      <c r="B15" s="207" t="s">
        <v>44</v>
      </c>
      <c r="C15" s="208"/>
      <c r="D15" s="23">
        <v>3465</v>
      </c>
      <c r="E15" s="24">
        <v>3465</v>
      </c>
      <c r="F15" s="24" t="s">
        <v>35</v>
      </c>
      <c r="G15" s="25">
        <v>250</v>
      </c>
      <c r="H15" s="26">
        <v>33650</v>
      </c>
      <c r="I15" s="27">
        <v>34283.63220452929</v>
      </c>
      <c r="J15" s="28">
        <v>-633.6322045292909</v>
      </c>
      <c r="K15" s="29">
        <v>17.998906907377876</v>
      </c>
      <c r="L15" s="29">
        <v>0.003428363220452929</v>
      </c>
      <c r="M15" s="30">
        <v>0.03428363220452929</v>
      </c>
      <c r="N15" s="31">
        <v>313</v>
      </c>
      <c r="O15" s="32">
        <v>243.73080916834007</v>
      </c>
      <c r="P15" s="33">
        <v>69.26919083165993</v>
      </c>
      <c r="Q15" s="26">
        <v>280000</v>
      </c>
      <c r="R15" s="26">
        <v>378.9</v>
      </c>
      <c r="S15" s="27">
        <v>317139.2980888494</v>
      </c>
      <c r="T15" s="27">
        <v>378245.7200674831</v>
      </c>
      <c r="U15" s="28">
        <v>-98245.72006748308</v>
      </c>
      <c r="V15" s="29">
        <v>35.77826266118323</v>
      </c>
      <c r="W15" s="29">
        <v>0.034042114806073484</v>
      </c>
      <c r="X15" s="30">
        <v>0.12936003626307924</v>
      </c>
      <c r="Y15" s="34">
        <v>9.894266148493301</v>
      </c>
      <c r="Z15" s="34">
        <v>137.13452881811716</v>
      </c>
      <c r="AA15" s="34">
        <v>0.07034078186676482</v>
      </c>
      <c r="AB15" s="34">
        <v>0.9749232366733603</v>
      </c>
      <c r="AC15" s="34">
        <v>91.5264929549349</v>
      </c>
      <c r="AD15" s="34">
        <v>1268.5571923553975</v>
      </c>
      <c r="AE15" s="35">
        <v>53.777169568561106</v>
      </c>
      <c r="AF15" s="36">
        <v>0.015520106657593393</v>
      </c>
      <c r="AG15" s="27"/>
    </row>
    <row r="16" spans="1:33" ht="12.75">
      <c r="A16" s="22" t="s">
        <v>35</v>
      </c>
      <c r="B16" s="207" t="s">
        <v>45</v>
      </c>
      <c r="C16" s="208"/>
      <c r="D16" s="23">
        <v>7303</v>
      </c>
      <c r="E16" s="24">
        <v>7303</v>
      </c>
      <c r="F16" s="24">
        <v>1110</v>
      </c>
      <c r="G16" s="25">
        <v>438</v>
      </c>
      <c r="H16" s="26">
        <v>101800</v>
      </c>
      <c r="I16" s="27">
        <v>104978.24512024983</v>
      </c>
      <c r="J16" s="28">
        <v>-3178.245120249834</v>
      </c>
      <c r="K16" s="29">
        <v>55.11357868813116</v>
      </c>
      <c r="L16" s="29">
        <v>0.010497824512024984</v>
      </c>
      <c r="M16" s="30">
        <v>0.10497824512024982</v>
      </c>
      <c r="N16" s="31">
        <v>1079</v>
      </c>
      <c r="O16" s="32">
        <v>822.3814633651376</v>
      </c>
      <c r="P16" s="33">
        <v>256.6185366348624</v>
      </c>
      <c r="Q16" s="26">
        <v>716000</v>
      </c>
      <c r="R16" s="26">
        <v>726130</v>
      </c>
      <c r="S16" s="27">
        <v>680876.9668618428</v>
      </c>
      <c r="T16" s="27">
        <v>811889.9159714092</v>
      </c>
      <c r="U16" s="28">
        <v>-95889.91597140918</v>
      </c>
      <c r="V16" s="29">
        <v>76.79666715173559</v>
      </c>
      <c r="W16" s="29">
        <v>0.07307009243742683</v>
      </c>
      <c r="X16" s="30">
        <v>0.27766635126222194</v>
      </c>
      <c r="Y16" s="34">
        <v>14.374674122997376</v>
      </c>
      <c r="Z16" s="34">
        <v>239.67635872203158</v>
      </c>
      <c r="AA16" s="34">
        <v>0.11260871742641895</v>
      </c>
      <c r="AB16" s="34">
        <v>1.877583249692095</v>
      </c>
      <c r="AC16" s="34">
        <v>93.23250265121769</v>
      </c>
      <c r="AD16" s="34">
        <v>1554.5136229722439</v>
      </c>
      <c r="AE16" s="35">
        <v>131.91024583986675</v>
      </c>
      <c r="AF16" s="36">
        <v>0.018062473755972443</v>
      </c>
      <c r="AG16" s="27"/>
    </row>
    <row r="17" spans="1:33" ht="12.75">
      <c r="A17" s="22" t="s">
        <v>35</v>
      </c>
      <c r="B17" s="207" t="s">
        <v>46</v>
      </c>
      <c r="C17" s="208"/>
      <c r="D17" s="23">
        <v>6728</v>
      </c>
      <c r="E17" s="24">
        <v>6728</v>
      </c>
      <c r="F17" s="24">
        <v>74.91</v>
      </c>
      <c r="G17" s="25">
        <v>400</v>
      </c>
      <c r="H17" s="26">
        <v>219300</v>
      </c>
      <c r="I17" s="27">
        <v>275079.86209672486</v>
      </c>
      <c r="J17" s="28">
        <v>-55779.86209672486</v>
      </c>
      <c r="K17" s="29">
        <v>144.41692760078055</v>
      </c>
      <c r="L17" s="29">
        <v>0.02750798620967249</v>
      </c>
      <c r="M17" s="30">
        <v>0.2750798620967249</v>
      </c>
      <c r="N17" s="31">
        <v>1983</v>
      </c>
      <c r="O17" s="32">
        <v>2032.9915340249047</v>
      </c>
      <c r="P17" s="33">
        <v>-49.991534024904695</v>
      </c>
      <c r="Q17" s="26">
        <v>790000</v>
      </c>
      <c r="R17" s="26">
        <v>0</v>
      </c>
      <c r="S17" s="27">
        <v>883573.3799197578</v>
      </c>
      <c r="T17" s="27">
        <v>1066956.371777366</v>
      </c>
      <c r="U17" s="28">
        <v>-276956.3717773659</v>
      </c>
      <c r="V17" s="29">
        <v>100.923403206421</v>
      </c>
      <c r="W17" s="29">
        <v>0.09602607345996293</v>
      </c>
      <c r="X17" s="30">
        <v>0.36489907914785913</v>
      </c>
      <c r="Y17" s="34">
        <v>40.88582968143948</v>
      </c>
      <c r="Z17" s="34">
        <v>687.6996552418121</v>
      </c>
      <c r="AA17" s="34">
        <v>0.3021687773520964</v>
      </c>
      <c r="AB17" s="34">
        <v>5.082478835062262</v>
      </c>
      <c r="AC17" s="34">
        <v>131.3277913079307</v>
      </c>
      <c r="AD17" s="34">
        <v>2208.9334497993946</v>
      </c>
      <c r="AE17" s="35">
        <v>245.34033080720155</v>
      </c>
      <c r="AF17" s="36">
        <v>0.036465566410107245</v>
      </c>
      <c r="AG17" s="27"/>
    </row>
    <row r="18" spans="1:33" ht="12.75">
      <c r="A18" s="22" t="s">
        <v>35</v>
      </c>
      <c r="B18" s="207" t="s">
        <v>47</v>
      </c>
      <c r="C18" s="208"/>
      <c r="D18" s="23">
        <v>1056</v>
      </c>
      <c r="E18" s="24">
        <v>1056</v>
      </c>
      <c r="F18" s="24">
        <v>155</v>
      </c>
      <c r="G18" s="25">
        <v>100</v>
      </c>
      <c r="H18" s="26">
        <v>21000</v>
      </c>
      <c r="I18" s="27">
        <v>19300.39714601046</v>
      </c>
      <c r="J18" s="28">
        <v>1699.6028539895415</v>
      </c>
      <c r="K18" s="29">
        <v>10.132708501655491</v>
      </c>
      <c r="L18" s="29">
        <v>0.001930039714601046</v>
      </c>
      <c r="M18" s="30">
        <v>0.019300397146010458</v>
      </c>
      <c r="N18" s="31">
        <v>153</v>
      </c>
      <c r="O18" s="32">
        <v>122.99471739979884</v>
      </c>
      <c r="P18" s="33">
        <v>30.005282600201156</v>
      </c>
      <c r="Q18" s="26">
        <v>81000</v>
      </c>
      <c r="R18" s="26">
        <v>102021</v>
      </c>
      <c r="S18" s="27">
        <v>87230.11749441821</v>
      </c>
      <c r="T18" s="27">
        <v>106845.24278138966</v>
      </c>
      <c r="U18" s="28">
        <v>-25845.242781389665</v>
      </c>
      <c r="V18" s="29">
        <v>10.106491514691646</v>
      </c>
      <c r="W18" s="29">
        <v>0.009616071850325071</v>
      </c>
      <c r="X18" s="30">
        <v>0.036541073031235265</v>
      </c>
      <c r="Y18" s="34">
        <v>18.276891236752327</v>
      </c>
      <c r="Z18" s="34">
        <v>193.0039714601046</v>
      </c>
      <c r="AA18" s="34">
        <v>0.11647227026496103</v>
      </c>
      <c r="AB18" s="34">
        <v>1.2299471739979884</v>
      </c>
      <c r="AC18" s="34">
        <v>82.60427793032028</v>
      </c>
      <c r="AD18" s="34">
        <v>872.3011749441821</v>
      </c>
      <c r="AE18" s="35">
        <v>20.239200016347137</v>
      </c>
      <c r="AF18" s="36">
        <v>0.019165909106389333</v>
      </c>
      <c r="AG18" s="27"/>
    </row>
    <row r="19" spans="1:33" ht="12.75">
      <c r="A19" s="22" t="s">
        <v>35</v>
      </c>
      <c r="B19" s="207" t="s">
        <v>48</v>
      </c>
      <c r="C19" s="208"/>
      <c r="D19" s="23">
        <v>3989</v>
      </c>
      <c r="E19" s="24">
        <v>3989</v>
      </c>
      <c r="F19" s="24" t="s">
        <v>35</v>
      </c>
      <c r="G19" s="25">
        <v>450</v>
      </c>
      <c r="H19" s="26">
        <v>74750</v>
      </c>
      <c r="I19" s="27">
        <v>83783.3022447408</v>
      </c>
      <c r="J19" s="28">
        <v>-9033.3022447408</v>
      </c>
      <c r="K19" s="29">
        <v>43.98623367848892</v>
      </c>
      <c r="L19" s="29">
        <v>0.00837833022447408</v>
      </c>
      <c r="M19" s="30">
        <v>0.0837833022447408</v>
      </c>
      <c r="N19" s="31">
        <v>590</v>
      </c>
      <c r="O19" s="32">
        <v>518.0188352644396</v>
      </c>
      <c r="P19" s="33">
        <v>71.98116473556036</v>
      </c>
      <c r="Q19" s="26">
        <v>433000</v>
      </c>
      <c r="R19" s="26">
        <v>0</v>
      </c>
      <c r="S19" s="27">
        <v>371696.28314758156</v>
      </c>
      <c r="T19" s="27">
        <v>445949.8599312496</v>
      </c>
      <c r="U19" s="28">
        <v>-12949.859931249579</v>
      </c>
      <c r="V19" s="29">
        <v>42.1823972508969</v>
      </c>
      <c r="W19" s="29">
        <v>0.040135487393812466</v>
      </c>
      <c r="X19" s="30">
        <v>0.15251485209648738</v>
      </c>
      <c r="Y19" s="34">
        <v>21.003585421093206</v>
      </c>
      <c r="Z19" s="34">
        <v>186.185116099424</v>
      </c>
      <c r="AA19" s="34">
        <v>0.12986182884543485</v>
      </c>
      <c r="AB19" s="34">
        <v>1.1511529672543104</v>
      </c>
      <c r="AC19" s="34">
        <v>93.18031665770408</v>
      </c>
      <c r="AD19" s="34">
        <v>825.9917403279591</v>
      </c>
      <c r="AE19" s="35">
        <v>86.16863092938581</v>
      </c>
      <c r="AF19" s="36">
        <v>0.02160156202792324</v>
      </c>
      <c r="AG19" s="27"/>
    </row>
    <row r="20" spans="1:33" ht="12.75">
      <c r="A20" s="22" t="s">
        <v>35</v>
      </c>
      <c r="B20" s="207" t="s">
        <v>49</v>
      </c>
      <c r="C20" s="208"/>
      <c r="D20" s="23">
        <v>17437</v>
      </c>
      <c r="E20" s="24">
        <v>17437</v>
      </c>
      <c r="F20" s="24" t="s">
        <v>35</v>
      </c>
      <c r="G20" s="25">
        <v>228</v>
      </c>
      <c r="H20" s="26">
        <v>320000</v>
      </c>
      <c r="I20" s="27">
        <v>312421</v>
      </c>
      <c r="J20" s="28">
        <v>7579</v>
      </c>
      <c r="K20" s="29">
        <v>164.02102499999998</v>
      </c>
      <c r="L20" s="29">
        <v>0.031242100000000002</v>
      </c>
      <c r="M20" s="30">
        <v>0.312421</v>
      </c>
      <c r="N20" s="31">
        <v>3200</v>
      </c>
      <c r="O20" s="32">
        <v>3097.837090180945</v>
      </c>
      <c r="P20" s="33">
        <v>102.16290981905513</v>
      </c>
      <c r="Q20" s="26">
        <v>1670000</v>
      </c>
      <c r="R20" s="26">
        <v>0</v>
      </c>
      <c r="S20" s="27">
        <v>1549460.156085025</v>
      </c>
      <c r="T20" s="27">
        <v>1860160.6081180698</v>
      </c>
      <c r="U20" s="28">
        <v>-190160.60811806982</v>
      </c>
      <c r="V20" s="29">
        <v>175.95259192188823</v>
      </c>
      <c r="W20" s="29">
        <v>0.16741445473062633</v>
      </c>
      <c r="X20" s="30">
        <v>0.63617492797638</v>
      </c>
      <c r="Y20" s="34">
        <v>17.917130240293627</v>
      </c>
      <c r="Z20" s="34">
        <v>1370.267543859649</v>
      </c>
      <c r="AA20" s="34">
        <v>0.1776588340988097</v>
      </c>
      <c r="AB20" s="34">
        <v>13.587004781495372</v>
      </c>
      <c r="AC20" s="34">
        <v>88.86047806876327</v>
      </c>
      <c r="AD20" s="34">
        <v>6795.877877565899</v>
      </c>
      <c r="AE20" s="35">
        <v>339.9736169218882</v>
      </c>
      <c r="AF20" s="36">
        <v>0.019497253938285726</v>
      </c>
      <c r="AG20" s="27"/>
    </row>
    <row r="21" spans="1:33" ht="12.75">
      <c r="A21" s="22" t="s">
        <v>35</v>
      </c>
      <c r="B21" s="207" t="s">
        <v>50</v>
      </c>
      <c r="C21" s="208"/>
      <c r="D21" s="23">
        <v>3527</v>
      </c>
      <c r="E21" s="24">
        <v>3527</v>
      </c>
      <c r="F21" s="24" t="s">
        <v>35</v>
      </c>
      <c r="G21" s="25">
        <v>100</v>
      </c>
      <c r="H21" s="26">
        <v>26100</v>
      </c>
      <c r="I21" s="27">
        <v>28882.457932692305</v>
      </c>
      <c r="J21" s="28">
        <v>-2782.457932692305</v>
      </c>
      <c r="K21" s="29">
        <v>15.16329041466346</v>
      </c>
      <c r="L21" s="29">
        <v>0.002888245793269231</v>
      </c>
      <c r="M21" s="30">
        <v>0.028882457932692306</v>
      </c>
      <c r="N21" s="31">
        <v>234</v>
      </c>
      <c r="O21" s="32">
        <v>244.88471840659338</v>
      </c>
      <c r="P21" s="33">
        <v>-10.884718406593379</v>
      </c>
      <c r="Q21" s="26">
        <v>172000</v>
      </c>
      <c r="R21" s="26">
        <v>0</v>
      </c>
      <c r="S21" s="27">
        <v>170760.69379463865</v>
      </c>
      <c r="T21" s="27">
        <v>206065.1812156593</v>
      </c>
      <c r="U21" s="28">
        <v>-34065.18121565931</v>
      </c>
      <c r="V21" s="29">
        <v>19.49170549118921</v>
      </c>
      <c r="W21" s="29">
        <v>0.01854586630940934</v>
      </c>
      <c r="X21" s="30">
        <v>0.07047429197575548</v>
      </c>
      <c r="Y21" s="34">
        <v>8.188958869490305</v>
      </c>
      <c r="Z21" s="34">
        <v>288.8245793269231</v>
      </c>
      <c r="AA21" s="34">
        <v>0.06943144837158871</v>
      </c>
      <c r="AB21" s="34">
        <v>2.448847184065934</v>
      </c>
      <c r="AC21" s="34">
        <v>48.415280350053486</v>
      </c>
      <c r="AD21" s="34">
        <v>1707.6069379463866</v>
      </c>
      <c r="AE21" s="35">
        <v>34.65499590585267</v>
      </c>
      <c r="AF21" s="36">
        <v>0.009825629686944335</v>
      </c>
      <c r="AG21" s="27"/>
    </row>
    <row r="22" spans="1:33" ht="12.75">
      <c r="A22" s="22" t="s">
        <v>35</v>
      </c>
      <c r="B22" s="207" t="s">
        <v>51</v>
      </c>
      <c r="C22" s="208"/>
      <c r="D22" s="23">
        <v>9523</v>
      </c>
      <c r="E22" s="24">
        <v>9523</v>
      </c>
      <c r="F22" s="24" t="s">
        <v>35</v>
      </c>
      <c r="G22" s="25">
        <v>0</v>
      </c>
      <c r="H22" s="26">
        <v>169500</v>
      </c>
      <c r="I22" s="27">
        <v>194206.38294155034</v>
      </c>
      <c r="J22" s="28">
        <v>-24706.382941550342</v>
      </c>
      <c r="K22" s="29">
        <v>101.95835104431394</v>
      </c>
      <c r="L22" s="29">
        <v>0.019420638294155038</v>
      </c>
      <c r="M22" s="30">
        <v>0.19420638294155035</v>
      </c>
      <c r="N22" s="31">
        <v>1031</v>
      </c>
      <c r="O22" s="32">
        <v>1147.7386928848473</v>
      </c>
      <c r="P22" s="33">
        <v>-116.7386928848473</v>
      </c>
      <c r="Q22" s="26">
        <v>723000</v>
      </c>
      <c r="R22" s="26">
        <v>0</v>
      </c>
      <c r="S22" s="27">
        <v>687794.5562619221</v>
      </c>
      <c r="T22" s="27">
        <v>828616.1964918196</v>
      </c>
      <c r="U22" s="28">
        <v>-105616.19649181957</v>
      </c>
      <c r="V22" s="29">
        <v>78.3788060261612</v>
      </c>
      <c r="W22" s="29">
        <v>0.07457545768426377</v>
      </c>
      <c r="X22" s="30">
        <v>0.28338673920020235</v>
      </c>
      <c r="Y22" s="34">
        <v>20.39340364817288</v>
      </c>
      <c r="Z22" s="34" t="e">
        <v>#DIV/0!</v>
      </c>
      <c r="AA22" s="34">
        <v>0.12052280719152024</v>
      </c>
      <c r="AB22" s="34" t="e">
        <v>#DIV/0!</v>
      </c>
      <c r="AC22" s="34">
        <v>72.22456749573897</v>
      </c>
      <c r="AD22" s="34" t="e">
        <v>#DIV/0!</v>
      </c>
      <c r="AE22" s="35">
        <v>180.33715707047514</v>
      </c>
      <c r="AF22" s="36">
        <v>0.01893701113834665</v>
      </c>
      <c r="AG22" s="27"/>
    </row>
    <row r="23" spans="1:33" ht="12.75">
      <c r="A23" s="22" t="s">
        <v>35</v>
      </c>
      <c r="B23" s="207" t="s">
        <v>52</v>
      </c>
      <c r="C23" s="208"/>
      <c r="D23" s="23">
        <v>1990</v>
      </c>
      <c r="E23" s="24">
        <v>1990</v>
      </c>
      <c r="F23" s="24" t="s">
        <v>35</v>
      </c>
      <c r="G23" s="25">
        <v>672</v>
      </c>
      <c r="H23" s="26">
        <v>54850</v>
      </c>
      <c r="I23" s="27">
        <v>51075.55185450309</v>
      </c>
      <c r="J23" s="28">
        <v>3774.4481454969064</v>
      </c>
      <c r="K23" s="29">
        <v>26.814664723614126</v>
      </c>
      <c r="L23" s="29">
        <v>0.00510755518545031</v>
      </c>
      <c r="M23" s="30">
        <v>0.0510755518545031</v>
      </c>
      <c r="N23" s="31">
        <v>443</v>
      </c>
      <c r="O23" s="32">
        <v>499.41306763536124</v>
      </c>
      <c r="P23" s="33">
        <v>-56.413067635361244</v>
      </c>
      <c r="Q23" s="26">
        <v>176000</v>
      </c>
      <c r="R23" s="26">
        <v>0</v>
      </c>
      <c r="S23" s="27">
        <v>159314.00574126892</v>
      </c>
      <c r="T23" s="27">
        <v>193115.98490883186</v>
      </c>
      <c r="U23" s="28">
        <v>-17115.98490883186</v>
      </c>
      <c r="V23" s="29">
        <v>18.266841012526402</v>
      </c>
      <c r="W23" s="29">
        <v>0.01738043864179487</v>
      </c>
      <c r="X23" s="30">
        <v>0.06604566683882049</v>
      </c>
      <c r="Y23" s="34">
        <v>25.666106459549294</v>
      </c>
      <c r="Z23" s="34">
        <v>76.00528549777246</v>
      </c>
      <c r="AA23" s="34">
        <v>0.250961340520282</v>
      </c>
      <c r="AB23" s="34">
        <v>0.7431742077907162</v>
      </c>
      <c r="AC23" s="34">
        <v>80.05728931722057</v>
      </c>
      <c r="AD23" s="34">
        <v>237.0744133054597</v>
      </c>
      <c r="AE23" s="35">
        <v>45.08150573614053</v>
      </c>
      <c r="AF23" s="36">
        <v>0.02265402298298519</v>
      </c>
      <c r="AG23" s="27"/>
    </row>
    <row r="24" spans="1:33" ht="12.75">
      <c r="A24" s="22" t="s">
        <v>35</v>
      </c>
      <c r="B24" s="207" t="s">
        <v>53</v>
      </c>
      <c r="C24" s="208"/>
      <c r="D24" s="23">
        <v>4273</v>
      </c>
      <c r="E24" s="24">
        <v>4273</v>
      </c>
      <c r="F24" s="24" t="s">
        <v>35</v>
      </c>
      <c r="G24" s="25">
        <v>183</v>
      </c>
      <c r="H24" s="26">
        <v>77250</v>
      </c>
      <c r="I24" s="27">
        <v>98469.3371740015</v>
      </c>
      <c r="J24" s="28">
        <v>-21219.3371740015</v>
      </c>
      <c r="K24" s="29">
        <v>51.696402016350795</v>
      </c>
      <c r="L24" s="29">
        <v>0.00984693371740015</v>
      </c>
      <c r="M24" s="30">
        <v>0.09846933717400151</v>
      </c>
      <c r="N24" s="31">
        <v>605</v>
      </c>
      <c r="O24" s="32">
        <v>384.90837857805553</v>
      </c>
      <c r="P24" s="33">
        <v>220.09162142194447</v>
      </c>
      <c r="Q24" s="26">
        <v>463350</v>
      </c>
      <c r="R24" s="26">
        <v>0</v>
      </c>
      <c r="S24" s="27">
        <v>534337.3459661733</v>
      </c>
      <c r="T24" s="27">
        <v>639459.5417564531</v>
      </c>
      <c r="U24" s="28">
        <v>-176109.5417564531</v>
      </c>
      <c r="V24" s="29">
        <v>60.486478054742896</v>
      </c>
      <c r="W24" s="29">
        <v>0.05755135875808079</v>
      </c>
      <c r="X24" s="30">
        <v>0.21869516328070696</v>
      </c>
      <c r="Y24" s="34">
        <v>23.044544154926633</v>
      </c>
      <c r="Z24" s="34">
        <v>538.0838096939973</v>
      </c>
      <c r="AA24" s="34">
        <v>0.09007918993167693</v>
      </c>
      <c r="AB24" s="34">
        <v>2.1033244731041285</v>
      </c>
      <c r="AC24" s="34">
        <v>125.04969482007333</v>
      </c>
      <c r="AD24" s="34">
        <v>2919.8762074654283</v>
      </c>
      <c r="AE24" s="35">
        <v>112.18288007109369</v>
      </c>
      <c r="AF24" s="36">
        <v>0.02625389189587964</v>
      </c>
      <c r="AG24" s="27"/>
    </row>
    <row r="25" spans="1:33" ht="12.75">
      <c r="A25" s="22" t="s">
        <v>35</v>
      </c>
      <c r="B25" s="207" t="s">
        <v>54</v>
      </c>
      <c r="C25" s="208"/>
      <c r="D25" s="23">
        <v>9463</v>
      </c>
      <c r="E25" s="24">
        <v>8831</v>
      </c>
      <c r="F25" s="24" t="s">
        <v>35</v>
      </c>
      <c r="G25" s="25">
        <v>697</v>
      </c>
      <c r="H25" s="26">
        <v>153009</v>
      </c>
      <c r="I25" s="27">
        <v>167289.63150685542</v>
      </c>
      <c r="J25" s="28">
        <v>-14280.631506855425</v>
      </c>
      <c r="K25" s="29">
        <v>87.8270565410991</v>
      </c>
      <c r="L25" s="29">
        <v>0.016728963150685543</v>
      </c>
      <c r="M25" s="30">
        <v>0.16728963150685544</v>
      </c>
      <c r="N25" s="31">
        <v>1556</v>
      </c>
      <c r="O25" s="32">
        <v>1359.6148010287077</v>
      </c>
      <c r="P25" s="33">
        <v>196.3851989712923</v>
      </c>
      <c r="Q25" s="26">
        <v>849000</v>
      </c>
      <c r="R25" s="26">
        <v>0</v>
      </c>
      <c r="S25" s="27">
        <v>811041.9028798885</v>
      </c>
      <c r="T25" s="27">
        <v>970518.8199781041</v>
      </c>
      <c r="U25" s="28">
        <v>-121518.81997810409</v>
      </c>
      <c r="V25" s="29">
        <v>91.80137518172884</v>
      </c>
      <c r="W25" s="29">
        <v>0.08734669379802938</v>
      </c>
      <c r="X25" s="30">
        <v>0.33191743643251165</v>
      </c>
      <c r="Y25" s="34">
        <v>17.67828717181184</v>
      </c>
      <c r="Z25" s="34">
        <v>240.01381851772658</v>
      </c>
      <c r="AA25" s="34">
        <v>0.1436769313144571</v>
      </c>
      <c r="AB25" s="34">
        <v>1.950666859438605</v>
      </c>
      <c r="AC25" s="34">
        <v>91.84032418524386</v>
      </c>
      <c r="AD25" s="34">
        <v>1163.6182250787497</v>
      </c>
      <c r="AE25" s="35">
        <v>179.62843172282794</v>
      </c>
      <c r="AF25" s="36">
        <v>0.018982186592288695</v>
      </c>
      <c r="AG25" s="27"/>
    </row>
    <row r="26" spans="1:33" ht="12.75">
      <c r="A26" s="37" t="s">
        <v>35</v>
      </c>
      <c r="B26" s="207" t="s">
        <v>55</v>
      </c>
      <c r="C26" s="208"/>
      <c r="D26" s="38">
        <v>11319</v>
      </c>
      <c r="E26" s="39">
        <v>11319</v>
      </c>
      <c r="F26" s="39">
        <v>2121</v>
      </c>
      <c r="G26" s="40">
        <v>226</v>
      </c>
      <c r="H26" s="41">
        <v>280000</v>
      </c>
      <c r="I26" s="42">
        <v>309577</v>
      </c>
      <c r="J26" s="43">
        <v>-29577</v>
      </c>
      <c r="K26" s="44">
        <v>162.527925</v>
      </c>
      <c r="L26" s="44">
        <v>0.0309577</v>
      </c>
      <c r="M26" s="45">
        <v>0.309577</v>
      </c>
      <c r="N26" s="46">
        <v>2011</v>
      </c>
      <c r="O26" s="47">
        <v>2174.96971281511</v>
      </c>
      <c r="P26" s="48">
        <v>-163.96971281511014</v>
      </c>
      <c r="Q26" s="26">
        <v>879700</v>
      </c>
      <c r="R26" s="26">
        <v>0</v>
      </c>
      <c r="S26" s="27">
        <v>872220.7487786239</v>
      </c>
      <c r="T26" s="27">
        <v>1055247.7098808144</v>
      </c>
      <c r="U26" s="43">
        <v>-175547.70988081442</v>
      </c>
      <c r="V26" s="44">
        <v>99.81588087762623</v>
      </c>
      <c r="W26" s="44">
        <v>0.09497229388927332</v>
      </c>
      <c r="X26" s="45">
        <v>0.36089471677923857</v>
      </c>
      <c r="Y26" s="34">
        <v>27.35020761551374</v>
      </c>
      <c r="Z26" s="34">
        <v>1369.8097345132744</v>
      </c>
      <c r="AA26" s="34">
        <v>0.19215210820877376</v>
      </c>
      <c r="AB26" s="34">
        <v>9.623759791217301</v>
      </c>
      <c r="AC26" s="34">
        <v>77.0581101491849</v>
      </c>
      <c r="AD26" s="34">
        <v>3859.383844153203</v>
      </c>
      <c r="AE26" s="35">
        <v>262.3438058776262</v>
      </c>
      <c r="AF26" s="36">
        <v>0.02317729533330031</v>
      </c>
      <c r="AG26" s="27"/>
    </row>
    <row r="27" spans="1:33" ht="12.75">
      <c r="A27" s="22" t="s">
        <v>35</v>
      </c>
      <c r="B27" s="207" t="s">
        <v>56</v>
      </c>
      <c r="C27" s="208"/>
      <c r="D27" s="23">
        <v>5726</v>
      </c>
      <c r="E27" s="24">
        <v>5726</v>
      </c>
      <c r="F27" s="24" t="s">
        <v>35</v>
      </c>
      <c r="G27" s="25">
        <v>115</v>
      </c>
      <c r="H27" s="26">
        <v>73220</v>
      </c>
      <c r="I27" s="27">
        <v>74115.12601708357</v>
      </c>
      <c r="J27" s="28">
        <v>-895.126017083574</v>
      </c>
      <c r="K27" s="29">
        <v>38.91044115896887</v>
      </c>
      <c r="L27" s="29">
        <v>0.007411512601708358</v>
      </c>
      <c r="M27" s="30">
        <v>0.07411512601708359</v>
      </c>
      <c r="N27" s="31">
        <v>765</v>
      </c>
      <c r="O27" s="32">
        <v>648.0630980416814</v>
      </c>
      <c r="P27" s="33">
        <v>116.93690195831857</v>
      </c>
      <c r="Q27" s="26">
        <v>392370.39237039234</v>
      </c>
      <c r="R27" s="26">
        <v>0</v>
      </c>
      <c r="S27" s="27">
        <v>330826.45041994774</v>
      </c>
      <c r="T27" s="27">
        <v>391561.3742158015</v>
      </c>
      <c r="U27" s="28">
        <v>809.0181545908563</v>
      </c>
      <c r="V27" s="29">
        <v>80.27008171423931</v>
      </c>
      <c r="W27" s="29">
        <v>0.00043071751163738166</v>
      </c>
      <c r="X27" s="30">
        <v>0.08614350232747632</v>
      </c>
      <c r="Y27" s="34">
        <v>12.943612647063146</v>
      </c>
      <c r="Z27" s="34">
        <v>644.479356670292</v>
      </c>
      <c r="AA27" s="34">
        <v>0.11317902515572502</v>
      </c>
      <c r="AB27" s="34">
        <v>5.635331287318969</v>
      </c>
      <c r="AC27" s="34">
        <v>57.77618763883125</v>
      </c>
      <c r="AD27" s="34">
        <v>2876.7517427821545</v>
      </c>
      <c r="AE27" s="35">
        <v>119.18052287320819</v>
      </c>
      <c r="AF27" s="36">
        <v>0.02081392296074191</v>
      </c>
      <c r="AG27" s="27"/>
    </row>
    <row r="28" spans="1:33" ht="12.75">
      <c r="A28" s="22" t="s">
        <v>35</v>
      </c>
      <c r="B28" s="207" t="s">
        <v>57</v>
      </c>
      <c r="C28" s="208"/>
      <c r="D28" s="23">
        <v>2415</v>
      </c>
      <c r="E28" s="24">
        <v>2415</v>
      </c>
      <c r="F28" s="24" t="s">
        <v>35</v>
      </c>
      <c r="G28" s="25">
        <v>0</v>
      </c>
      <c r="H28" s="26">
        <v>40190</v>
      </c>
      <c r="I28" s="27">
        <v>38269.09382527413</v>
      </c>
      <c r="J28" s="28">
        <v>1920.9061747258675</v>
      </c>
      <c r="K28" s="29">
        <v>20.091274258268918</v>
      </c>
      <c r="L28" s="29">
        <v>0.003826909382527413</v>
      </c>
      <c r="M28" s="30">
        <v>0.038269093825274124</v>
      </c>
      <c r="N28" s="31">
        <v>502</v>
      </c>
      <c r="O28" s="32">
        <v>348.96421460554353</v>
      </c>
      <c r="P28" s="33">
        <v>153.03578539445647</v>
      </c>
      <c r="Q28" s="26">
        <v>192580</v>
      </c>
      <c r="R28" s="26">
        <v>0</v>
      </c>
      <c r="S28" s="27">
        <v>188005.7793254413</v>
      </c>
      <c r="T28" s="27">
        <v>227860.83213337942</v>
      </c>
      <c r="U28" s="28">
        <v>-35280.832133379416</v>
      </c>
      <c r="V28" s="29">
        <v>21.553356111496356</v>
      </c>
      <c r="W28" s="29">
        <v>0.020507474892004152</v>
      </c>
      <c r="X28" s="30">
        <v>0.07792840458961577</v>
      </c>
      <c r="Y28" s="34">
        <v>15.846415662639393</v>
      </c>
      <c r="Z28" s="34" t="e">
        <v>#DIV/0!</v>
      </c>
      <c r="AA28" s="34">
        <v>0.1444986395882168</v>
      </c>
      <c r="AB28" s="34" t="e">
        <v>#DIV/0!</v>
      </c>
      <c r="AC28" s="34">
        <v>77.84918398568999</v>
      </c>
      <c r="AD28" s="34" t="e">
        <v>#DIV/0!</v>
      </c>
      <c r="AE28" s="35">
        <v>41.644630369765274</v>
      </c>
      <c r="AF28" s="36">
        <v>0.017244153362221647</v>
      </c>
      <c r="AG28" s="27"/>
    </row>
    <row r="29" spans="1:33" ht="12.75">
      <c r="A29" s="22" t="s">
        <v>35</v>
      </c>
      <c r="B29" s="207" t="s">
        <v>58</v>
      </c>
      <c r="C29" s="208"/>
      <c r="D29" s="23">
        <v>4800</v>
      </c>
      <c r="E29" s="24">
        <v>4800</v>
      </c>
      <c r="F29" s="24" t="s">
        <v>35</v>
      </c>
      <c r="G29" s="25">
        <v>480</v>
      </c>
      <c r="H29" s="26">
        <v>80822</v>
      </c>
      <c r="I29" s="27">
        <v>87323.68176425462</v>
      </c>
      <c r="J29" s="28">
        <v>-6501.681764254623</v>
      </c>
      <c r="K29" s="29">
        <v>45.84493292623368</v>
      </c>
      <c r="L29" s="29">
        <v>0.008732368176425464</v>
      </c>
      <c r="M29" s="30">
        <v>0.08732368176425462</v>
      </c>
      <c r="N29" s="31">
        <v>811</v>
      </c>
      <c r="O29" s="32">
        <v>796.7466053982447</v>
      </c>
      <c r="P29" s="33">
        <v>14.253394601755303</v>
      </c>
      <c r="Q29" s="26">
        <v>517470</v>
      </c>
      <c r="R29" s="26">
        <v>0</v>
      </c>
      <c r="S29" s="27">
        <v>529812.3226929748</v>
      </c>
      <c r="T29" s="27">
        <v>638279.5713455487</v>
      </c>
      <c r="U29" s="28">
        <v>-120809.57134554873</v>
      </c>
      <c r="V29" s="29">
        <v>60.37486465357544</v>
      </c>
      <c r="W29" s="29">
        <v>0.05744516142109939</v>
      </c>
      <c r="X29" s="30">
        <v>0.21829161340017766</v>
      </c>
      <c r="Y29" s="34">
        <v>18.19243370088638</v>
      </c>
      <c r="Z29" s="34">
        <v>181.9243370088638</v>
      </c>
      <c r="AA29" s="34">
        <v>0.1659888761246343</v>
      </c>
      <c r="AB29" s="34">
        <v>1.659888761246343</v>
      </c>
      <c r="AC29" s="34">
        <v>110.37756722770308</v>
      </c>
      <c r="AD29" s="34">
        <v>1103.775672277031</v>
      </c>
      <c r="AE29" s="35">
        <v>106.21979757980912</v>
      </c>
      <c r="AF29" s="36">
        <v>0.02212912449579357</v>
      </c>
      <c r="AG29" s="27"/>
    </row>
    <row r="30" spans="1:33" ht="12.75">
      <c r="A30" s="22" t="s">
        <v>35</v>
      </c>
      <c r="B30" s="207" t="s">
        <v>59</v>
      </c>
      <c r="C30" s="208"/>
      <c r="D30" s="23">
        <v>1607</v>
      </c>
      <c r="E30" s="24">
        <v>1561</v>
      </c>
      <c r="F30" s="24" t="s">
        <v>35</v>
      </c>
      <c r="G30" s="25">
        <v>186</v>
      </c>
      <c r="H30" s="26">
        <v>50000</v>
      </c>
      <c r="I30" s="27">
        <v>49385.97444406967</v>
      </c>
      <c r="J30" s="28">
        <v>614.0255559303332</v>
      </c>
      <c r="K30" s="29">
        <v>25.927636583136575</v>
      </c>
      <c r="L30" s="29">
        <v>0.004938597444406967</v>
      </c>
      <c r="M30" s="30">
        <v>0.04938597444406967</v>
      </c>
      <c r="N30" s="31">
        <v>450</v>
      </c>
      <c r="O30" s="32">
        <v>398.99247617485395</v>
      </c>
      <c r="P30" s="33">
        <v>51.00752382514605</v>
      </c>
      <c r="Q30" s="26">
        <v>200000</v>
      </c>
      <c r="R30" s="26">
        <v>200670</v>
      </c>
      <c r="S30" s="27">
        <v>184001.904878191</v>
      </c>
      <c r="T30" s="27">
        <v>217940.8787035116</v>
      </c>
      <c r="U30" s="28">
        <v>-17940.87870351161</v>
      </c>
      <c r="V30" s="29">
        <v>20.61502771656516</v>
      </c>
      <c r="W30" s="29">
        <v>0.019614679083316048</v>
      </c>
      <c r="X30" s="30">
        <v>0.07453578051660098</v>
      </c>
      <c r="Y30" s="34">
        <v>30.731782479197054</v>
      </c>
      <c r="Z30" s="34">
        <v>265.5159916347832</v>
      </c>
      <c r="AA30" s="34">
        <v>0.24828405486923083</v>
      </c>
      <c r="AB30" s="34">
        <v>2.1451208396497523</v>
      </c>
      <c r="AC30" s="34">
        <v>117.87437852542665</v>
      </c>
      <c r="AD30" s="34">
        <v>989.2575531085538</v>
      </c>
      <c r="AE30" s="35">
        <v>46.542664299701734</v>
      </c>
      <c r="AF30" s="36">
        <v>0.028962454449098778</v>
      </c>
      <c r="AG30" s="27"/>
    </row>
    <row r="31" spans="1:33" ht="12.75">
      <c r="A31" s="22" t="s">
        <v>35</v>
      </c>
      <c r="B31" s="207" t="s">
        <v>60</v>
      </c>
      <c r="C31" s="208"/>
      <c r="D31" s="23">
        <v>4343</v>
      </c>
      <c r="E31" s="24">
        <v>4343</v>
      </c>
      <c r="F31" s="24" t="s">
        <v>35</v>
      </c>
      <c r="G31" s="25">
        <v>170</v>
      </c>
      <c r="H31" s="26">
        <v>99342</v>
      </c>
      <c r="I31" s="27">
        <v>97181.52746173079</v>
      </c>
      <c r="J31" s="28">
        <v>2160.4725382692122</v>
      </c>
      <c r="K31" s="29">
        <v>51.020301917408666</v>
      </c>
      <c r="L31" s="29">
        <v>0.009718152746173079</v>
      </c>
      <c r="M31" s="30">
        <v>0.0971815274617308</v>
      </c>
      <c r="N31" s="31">
        <v>805</v>
      </c>
      <c r="O31" s="32">
        <v>682.4239629350888</v>
      </c>
      <c r="P31" s="33">
        <v>122.57603706491125</v>
      </c>
      <c r="Q31" s="26">
        <v>243630</v>
      </c>
      <c r="R31" s="26">
        <v>0</v>
      </c>
      <c r="S31" s="27">
        <v>230985.54902015344</v>
      </c>
      <c r="T31" s="27">
        <v>279195.8958837954</v>
      </c>
      <c r="U31" s="28">
        <v>-35565.8958837954</v>
      </c>
      <c r="V31" s="29">
        <v>26.4091397916482</v>
      </c>
      <c r="W31" s="29">
        <v>0.025127630629541584</v>
      </c>
      <c r="X31" s="30">
        <v>0.09548499639225802</v>
      </c>
      <c r="Y31" s="34">
        <v>22.376589330354776</v>
      </c>
      <c r="Z31" s="34">
        <v>571.6560438925341</v>
      </c>
      <c r="AA31" s="34">
        <v>0.15713192791505612</v>
      </c>
      <c r="AB31" s="34">
        <v>4.0142586055005225</v>
      </c>
      <c r="AC31" s="34">
        <v>53.185712415416404</v>
      </c>
      <c r="AD31" s="34">
        <v>1358.7385236479615</v>
      </c>
      <c r="AE31" s="35">
        <v>77.42944170905687</v>
      </c>
      <c r="AF31" s="36">
        <v>0.017828561296121776</v>
      </c>
      <c r="AG31" s="27"/>
    </row>
    <row r="32" spans="1:33" ht="12.75">
      <c r="A32" s="22" t="s">
        <v>35</v>
      </c>
      <c r="B32" s="207" t="s">
        <v>61</v>
      </c>
      <c r="C32" s="208"/>
      <c r="D32" s="23">
        <v>4621</v>
      </c>
      <c r="E32" s="24">
        <v>4621</v>
      </c>
      <c r="F32" s="24" t="s">
        <v>35</v>
      </c>
      <c r="G32" s="25">
        <v>300</v>
      </c>
      <c r="H32" s="26">
        <v>129530</v>
      </c>
      <c r="I32" s="27">
        <v>119930.71635885743</v>
      </c>
      <c r="J32" s="28">
        <v>9599.283641142567</v>
      </c>
      <c r="K32" s="29">
        <v>62.963626088400154</v>
      </c>
      <c r="L32" s="29">
        <v>0.011993071635885744</v>
      </c>
      <c r="M32" s="30">
        <v>0.11993071635885744</v>
      </c>
      <c r="N32" s="31">
        <v>1157</v>
      </c>
      <c r="O32" s="32">
        <v>1505.1087574294404</v>
      </c>
      <c r="P32" s="33">
        <v>-348.1087574294404</v>
      </c>
      <c r="Q32" s="26">
        <v>451200</v>
      </c>
      <c r="R32" s="26">
        <v>0</v>
      </c>
      <c r="S32" s="27">
        <v>414459.2106047507</v>
      </c>
      <c r="T32" s="27">
        <v>501712.9995418519</v>
      </c>
      <c r="U32" s="28">
        <v>-50512.999541851925</v>
      </c>
      <c r="V32" s="29">
        <v>47.45703262666376</v>
      </c>
      <c r="W32" s="29">
        <v>0.04515416995876668</v>
      </c>
      <c r="X32" s="30">
        <v>0.17158584584331338</v>
      </c>
      <c r="Y32" s="34">
        <v>25.953411893282283</v>
      </c>
      <c r="Z32" s="34">
        <v>399.7690545295248</v>
      </c>
      <c r="AA32" s="34">
        <v>0.3257106161933435</v>
      </c>
      <c r="AB32" s="34">
        <v>5.017029191431468</v>
      </c>
      <c r="AC32" s="34">
        <v>89.69037234467663</v>
      </c>
      <c r="AD32" s="34">
        <v>1381.5307020158357</v>
      </c>
      <c r="AE32" s="35">
        <v>110.42065871506392</v>
      </c>
      <c r="AF32" s="36">
        <v>0.023895403314231536</v>
      </c>
      <c r="AG32" s="27"/>
    </row>
    <row r="33" spans="1:33" ht="12.75">
      <c r="A33" s="22" t="s">
        <v>35</v>
      </c>
      <c r="B33" s="207" t="s">
        <v>62</v>
      </c>
      <c r="C33" s="208"/>
      <c r="D33" s="23">
        <v>3406</v>
      </c>
      <c r="E33" s="24">
        <v>3406</v>
      </c>
      <c r="F33" s="24" t="s">
        <v>35</v>
      </c>
      <c r="G33" s="25">
        <v>130</v>
      </c>
      <c r="H33" s="26">
        <v>48850</v>
      </c>
      <c r="I33" s="27">
        <v>51042.83590725921</v>
      </c>
      <c r="J33" s="28">
        <v>-2192.8359072592066</v>
      </c>
      <c r="K33" s="29">
        <v>26.797488851311087</v>
      </c>
      <c r="L33" s="29">
        <v>0.0051042835907259216</v>
      </c>
      <c r="M33" s="30">
        <v>0.05104283590725921</v>
      </c>
      <c r="N33" s="31">
        <v>91</v>
      </c>
      <c r="O33" s="32">
        <v>78.97153357171236</v>
      </c>
      <c r="P33" s="33">
        <v>12.028466428287643</v>
      </c>
      <c r="Q33" s="26">
        <v>155449.22492882</v>
      </c>
      <c r="R33" s="26">
        <v>0</v>
      </c>
      <c r="S33" s="27">
        <v>237841.4908565851</v>
      </c>
      <c r="T33" s="27">
        <v>282175.90604098217</v>
      </c>
      <c r="U33" s="28">
        <v>-126726.68111216216</v>
      </c>
      <c r="V33" s="29">
        <v>75.05879100690126</v>
      </c>
      <c r="W33" s="29">
        <v>0.02257407248327857</v>
      </c>
      <c r="X33" s="30">
        <v>0.05079166308737678</v>
      </c>
      <c r="Y33" s="34">
        <v>14.986152644527072</v>
      </c>
      <c r="Z33" s="34">
        <v>392.6371992866093</v>
      </c>
      <c r="AA33" s="34">
        <v>0.023186005159046494</v>
      </c>
      <c r="AB33" s="34">
        <v>0.6074733351670182</v>
      </c>
      <c r="AC33" s="34">
        <v>69.8301499872534</v>
      </c>
      <c r="AD33" s="34">
        <v>1829.5499296660391</v>
      </c>
      <c r="AE33" s="35">
        <v>101.85627985821235</v>
      </c>
      <c r="AF33" s="36">
        <v>0.029904955918441674</v>
      </c>
      <c r="AG33" s="27"/>
    </row>
    <row r="34" spans="1:33" ht="12.75">
      <c r="A34" s="22" t="s">
        <v>35</v>
      </c>
      <c r="B34" s="207" t="s">
        <v>63</v>
      </c>
      <c r="C34" s="208"/>
      <c r="D34" s="23">
        <v>5062</v>
      </c>
      <c r="E34" s="24">
        <v>5062</v>
      </c>
      <c r="F34" s="24">
        <v>2500</v>
      </c>
      <c r="G34" s="25">
        <v>431</v>
      </c>
      <c r="H34" s="26">
        <v>105671</v>
      </c>
      <c r="I34" s="27">
        <v>162642.80344379754</v>
      </c>
      <c r="J34" s="28">
        <v>-56971.803443797544</v>
      </c>
      <c r="K34" s="29">
        <v>85.38747180799372</v>
      </c>
      <c r="L34" s="29">
        <v>0.016264280344379756</v>
      </c>
      <c r="M34" s="30">
        <v>0.16264280344379756</v>
      </c>
      <c r="N34" s="31">
        <v>1330</v>
      </c>
      <c r="O34" s="32">
        <v>1334.9689175500496</v>
      </c>
      <c r="P34" s="33">
        <v>-4.968917550049582</v>
      </c>
      <c r="Q34" s="26">
        <v>706350</v>
      </c>
      <c r="R34" s="26">
        <v>0</v>
      </c>
      <c r="S34" s="27">
        <v>740210.0426679836</v>
      </c>
      <c r="T34" s="27">
        <v>896044.9716551179</v>
      </c>
      <c r="U34" s="28">
        <v>-189694.97165511793</v>
      </c>
      <c r="V34" s="29">
        <v>84.7568938688576</v>
      </c>
      <c r="W34" s="29">
        <v>0.08064404744896063</v>
      </c>
      <c r="X34" s="30">
        <v>0.3064473803060504</v>
      </c>
      <c r="Y34" s="34">
        <v>32.130146867601255</v>
      </c>
      <c r="Z34" s="34">
        <v>377.361492909043</v>
      </c>
      <c r="AA34" s="34">
        <v>0.26372361073687267</v>
      </c>
      <c r="AB34" s="34">
        <v>3.0973756787704168</v>
      </c>
      <c r="AC34" s="34">
        <v>146.2287717637265</v>
      </c>
      <c r="AD34" s="34">
        <v>1717.424692965159</v>
      </c>
      <c r="AE34" s="35">
        <v>170.14436567685132</v>
      </c>
      <c r="AF34" s="36">
        <v>0.033612083302420256</v>
      </c>
      <c r="AG34" s="27"/>
    </row>
    <row r="35" spans="1:33" ht="12.75">
      <c r="A35" s="22" t="s">
        <v>35</v>
      </c>
      <c r="B35" s="207" t="s">
        <v>64</v>
      </c>
      <c r="C35" s="208"/>
      <c r="D35" s="23">
        <v>10180</v>
      </c>
      <c r="E35" s="24">
        <v>10180</v>
      </c>
      <c r="F35" s="24">
        <v>2398</v>
      </c>
      <c r="G35" s="25">
        <v>596</v>
      </c>
      <c r="H35" s="26">
        <v>235500</v>
      </c>
      <c r="I35" s="27">
        <v>256206</v>
      </c>
      <c r="J35" s="28">
        <v>-20706</v>
      </c>
      <c r="K35" s="29">
        <v>134.50815</v>
      </c>
      <c r="L35" s="29">
        <v>0.0256206</v>
      </c>
      <c r="M35" s="30">
        <v>0.25620600000000004</v>
      </c>
      <c r="N35" s="31">
        <v>0</v>
      </c>
      <c r="O35" s="32">
        <v>1678.2874513515521</v>
      </c>
      <c r="P35" s="33" t="s">
        <v>35</v>
      </c>
      <c r="Q35" s="26">
        <v>1226000</v>
      </c>
      <c r="R35" s="26">
        <v>0</v>
      </c>
      <c r="S35" s="27">
        <v>1061527.87315773</v>
      </c>
      <c r="T35" s="27">
        <v>1278237.1220831624</v>
      </c>
      <c r="U35" s="28">
        <v>-52237.12208316242</v>
      </c>
      <c r="V35" s="29">
        <v>120.90844937784632</v>
      </c>
      <c r="W35" s="29">
        <v>0.11504134098748463</v>
      </c>
      <c r="X35" s="30">
        <v>0.4371570957524416</v>
      </c>
      <c r="Y35" s="34">
        <v>25.167583497053045</v>
      </c>
      <c r="Z35" s="34">
        <v>429.8758389261745</v>
      </c>
      <c r="AA35" s="34">
        <v>0.1648612427653784</v>
      </c>
      <c r="AB35" s="34">
        <v>2.8159185425361613</v>
      </c>
      <c r="AC35" s="34">
        <v>104.27582251058253</v>
      </c>
      <c r="AD35" s="34">
        <v>1781.087035499547</v>
      </c>
      <c r="AE35" s="35">
        <v>255.41659937784632</v>
      </c>
      <c r="AF35" s="36">
        <v>0.02509003923161555</v>
      </c>
      <c r="AG35" s="27"/>
    </row>
    <row r="36" spans="1:33" ht="12.75">
      <c r="A36" s="22" t="s">
        <v>35</v>
      </c>
      <c r="B36" s="207" t="s">
        <v>65</v>
      </c>
      <c r="C36" s="208"/>
      <c r="D36" s="23">
        <v>5986</v>
      </c>
      <c r="E36" s="24">
        <v>5986</v>
      </c>
      <c r="F36" s="24" t="s">
        <v>35</v>
      </c>
      <c r="G36" s="25">
        <v>530</v>
      </c>
      <c r="H36" s="26">
        <v>179500</v>
      </c>
      <c r="I36" s="27">
        <v>177173.1080297138</v>
      </c>
      <c r="J36" s="28">
        <v>2326.891970286204</v>
      </c>
      <c r="K36" s="29">
        <v>93.01588171559975</v>
      </c>
      <c r="L36" s="29">
        <v>0.01771731080297138</v>
      </c>
      <c r="M36" s="30">
        <v>0.1771731080297138</v>
      </c>
      <c r="N36" s="31">
        <v>1064</v>
      </c>
      <c r="O36" s="32">
        <v>1377.0263230392918</v>
      </c>
      <c r="P36" s="33">
        <v>-313.0263230392918</v>
      </c>
      <c r="Q36" s="26">
        <v>745000</v>
      </c>
      <c r="R36" s="26">
        <v>0</v>
      </c>
      <c r="S36" s="27">
        <v>690743.6206163495</v>
      </c>
      <c r="T36" s="27">
        <v>828642.7308101585</v>
      </c>
      <c r="U36" s="28">
        <v>-83642.73081015854</v>
      </c>
      <c r="V36" s="29">
        <v>67.12006119562284</v>
      </c>
      <c r="W36" s="29">
        <v>0.07457784577291429</v>
      </c>
      <c r="X36" s="30">
        <v>0.2833958139370742</v>
      </c>
      <c r="Y36" s="34">
        <v>29.597913135602038</v>
      </c>
      <c r="Z36" s="34">
        <v>334.2888830749317</v>
      </c>
      <c r="AA36" s="34">
        <v>0.23004114985621313</v>
      </c>
      <c r="AB36" s="34">
        <v>2.598162873659041</v>
      </c>
      <c r="AC36" s="34">
        <v>115.39318754031899</v>
      </c>
      <c r="AD36" s="34">
        <v>1303.2898502195274</v>
      </c>
      <c r="AE36" s="35">
        <v>160.13594291122257</v>
      </c>
      <c r="AF36" s="36">
        <v>0.026751744555834043</v>
      </c>
      <c r="AG36" s="27"/>
    </row>
    <row r="37" spans="1:33" ht="12.75">
      <c r="A37" s="22" t="s">
        <v>35</v>
      </c>
      <c r="B37" s="207" t="s">
        <v>66</v>
      </c>
      <c r="C37" s="208"/>
      <c r="D37" s="23">
        <v>1884</v>
      </c>
      <c r="E37" s="24">
        <v>1884</v>
      </c>
      <c r="F37" s="24" t="s">
        <v>35</v>
      </c>
      <c r="G37" s="25">
        <v>166</v>
      </c>
      <c r="H37" s="26">
        <v>65000</v>
      </c>
      <c r="I37" s="27">
        <v>53991.41805938255</v>
      </c>
      <c r="J37" s="28">
        <v>11008.581940617449</v>
      </c>
      <c r="K37" s="29">
        <v>28.34549448117584</v>
      </c>
      <c r="L37" s="29">
        <v>0.005399141805938255</v>
      </c>
      <c r="M37" s="30">
        <v>0.053991418059382554</v>
      </c>
      <c r="N37" s="31">
        <v>350</v>
      </c>
      <c r="O37" s="32">
        <v>312.3191369687764</v>
      </c>
      <c r="P37" s="33">
        <v>37.68086303122362</v>
      </c>
      <c r="Q37" s="26">
        <v>217360.21736021736</v>
      </c>
      <c r="R37" s="26">
        <v>0</v>
      </c>
      <c r="S37" s="27">
        <v>203653.48340809208</v>
      </c>
      <c r="T37" s="27">
        <v>245127.468656152</v>
      </c>
      <c r="U37" s="28">
        <v>-27767.251295934635</v>
      </c>
      <c r="V37" s="29">
        <v>50.25113107451116</v>
      </c>
      <c r="W37" s="29">
        <v>0.0002696402155217672</v>
      </c>
      <c r="X37" s="30">
        <v>0.05392804310435344</v>
      </c>
      <c r="Y37" s="34">
        <v>28.657865211986493</v>
      </c>
      <c r="Z37" s="34">
        <v>325.2495063818226</v>
      </c>
      <c r="AA37" s="34">
        <v>0.16577448883693013</v>
      </c>
      <c r="AB37" s="34">
        <v>1.8814405841492552</v>
      </c>
      <c r="AC37" s="34">
        <v>108.09632877287265</v>
      </c>
      <c r="AD37" s="34">
        <v>1226.8282133017594</v>
      </c>
      <c r="AE37" s="35">
        <v>78.596625555687</v>
      </c>
      <c r="AF37" s="36">
        <v>0.041717954116606684</v>
      </c>
      <c r="AG37" s="27"/>
    </row>
    <row r="38" spans="1:33" ht="12.75">
      <c r="A38" s="22" t="s">
        <v>35</v>
      </c>
      <c r="B38" s="207" t="s">
        <v>67</v>
      </c>
      <c r="C38" s="208"/>
      <c r="D38" s="23">
        <v>2633</v>
      </c>
      <c r="E38" s="24">
        <v>2633</v>
      </c>
      <c r="F38" s="24" t="s">
        <v>35</v>
      </c>
      <c r="G38" s="25">
        <v>216</v>
      </c>
      <c r="H38" s="26">
        <v>50548</v>
      </c>
      <c r="I38" s="27">
        <v>52109.061027734824</v>
      </c>
      <c r="J38" s="28">
        <v>-1561.0610277348242</v>
      </c>
      <c r="K38" s="29">
        <v>27.357257039560782</v>
      </c>
      <c r="L38" s="29">
        <v>0.005210906102773483</v>
      </c>
      <c r="M38" s="30">
        <v>0.052109061027734827</v>
      </c>
      <c r="N38" s="31">
        <v>641</v>
      </c>
      <c r="O38" s="32">
        <v>477.8848514460145</v>
      </c>
      <c r="P38" s="33">
        <v>163.11514855398548</v>
      </c>
      <c r="Q38" s="26">
        <v>276500</v>
      </c>
      <c r="R38" s="26">
        <v>0</v>
      </c>
      <c r="S38" s="27">
        <v>268777.7222368402</v>
      </c>
      <c r="T38" s="27">
        <v>321682.2526820297</v>
      </c>
      <c r="U38" s="28">
        <v>-45182.25268202968</v>
      </c>
      <c r="V38" s="29">
        <v>30.42792428119319</v>
      </c>
      <c r="W38" s="29">
        <v>0.028951402741382675</v>
      </c>
      <c r="X38" s="30">
        <v>0.11001533041725417</v>
      </c>
      <c r="Y38" s="34">
        <v>19.790756182200845</v>
      </c>
      <c r="Z38" s="34">
        <v>241.24565290617974</v>
      </c>
      <c r="AA38" s="34">
        <v>0.181498234502854</v>
      </c>
      <c r="AB38" s="34">
        <v>2.2124298678056227</v>
      </c>
      <c r="AC38" s="34">
        <v>102.08041102804414</v>
      </c>
      <c r="AD38" s="34">
        <v>1244.3413066520382</v>
      </c>
      <c r="AE38" s="35">
        <v>57.78518132075397</v>
      </c>
      <c r="AF38" s="36">
        <v>0.021946517782284077</v>
      </c>
      <c r="AG38" s="27"/>
    </row>
    <row r="39" spans="1:33" ht="12.75">
      <c r="A39" s="22" t="s">
        <v>35</v>
      </c>
      <c r="B39" s="207" t="s">
        <v>68</v>
      </c>
      <c r="C39" s="208"/>
      <c r="D39" s="23">
        <v>11670</v>
      </c>
      <c r="E39" s="24">
        <v>11670</v>
      </c>
      <c r="F39" s="24" t="s">
        <v>35</v>
      </c>
      <c r="G39" s="25">
        <v>0</v>
      </c>
      <c r="H39" s="26">
        <v>265000</v>
      </c>
      <c r="I39" s="27">
        <v>288369.11999999936</v>
      </c>
      <c r="J39" s="28">
        <v>-23369.119999999355</v>
      </c>
      <c r="K39" s="29">
        <v>151.3937879999997</v>
      </c>
      <c r="L39" s="29">
        <v>0.028836911999999937</v>
      </c>
      <c r="M39" s="30">
        <v>0.28836911999999937</v>
      </c>
      <c r="N39" s="31">
        <v>2000</v>
      </c>
      <c r="O39" s="32">
        <v>1947.32</v>
      </c>
      <c r="P39" s="33">
        <v>52.680000000000064</v>
      </c>
      <c r="Q39" s="26">
        <v>750000</v>
      </c>
      <c r="R39" s="26">
        <v>0</v>
      </c>
      <c r="S39" s="27">
        <v>812500.928101117</v>
      </c>
      <c r="T39" s="27">
        <v>921810</v>
      </c>
      <c r="U39" s="28">
        <v>-171810</v>
      </c>
      <c r="V39" s="29">
        <v>87.19400789999999</v>
      </c>
      <c r="W39" s="29">
        <v>0.0829629</v>
      </c>
      <c r="X39" s="30">
        <v>0.31525902</v>
      </c>
      <c r="Y39" s="34">
        <v>24.71029305912591</v>
      </c>
      <c r="Z39" s="34" t="e">
        <v>#DIV/0!</v>
      </c>
      <c r="AA39" s="34">
        <v>0.16686546700942587</v>
      </c>
      <c r="AB39" s="34" t="e">
        <v>#DIV/0!</v>
      </c>
      <c r="AC39" s="34">
        <v>69.6230443959826</v>
      </c>
      <c r="AD39" s="34" t="e">
        <v>#DIV/0!</v>
      </c>
      <c r="AE39" s="35">
        <v>238.58779589999966</v>
      </c>
      <c r="AF39" s="36">
        <v>0.020444541208226193</v>
      </c>
      <c r="AG39" s="27"/>
    </row>
    <row r="40" spans="1:33" ht="12.75">
      <c r="A40" s="22" t="s">
        <v>35</v>
      </c>
      <c r="B40" s="207" t="s">
        <v>69</v>
      </c>
      <c r="C40" s="208"/>
      <c r="D40" s="23">
        <v>1391</v>
      </c>
      <c r="E40" s="24">
        <v>1391</v>
      </c>
      <c r="F40" s="24" t="s">
        <v>35</v>
      </c>
      <c r="G40" s="25">
        <v>72</v>
      </c>
      <c r="H40" s="26">
        <v>22457</v>
      </c>
      <c r="I40" s="27">
        <v>20167.051223389943</v>
      </c>
      <c r="J40" s="28">
        <v>2289.9487766100574</v>
      </c>
      <c r="K40" s="29">
        <v>10.587701892279721</v>
      </c>
      <c r="L40" s="29">
        <v>0.0020167051223389946</v>
      </c>
      <c r="M40" s="30">
        <v>0.020167051223389947</v>
      </c>
      <c r="N40" s="31">
        <v>160</v>
      </c>
      <c r="O40" s="32">
        <v>134.0543183264452</v>
      </c>
      <c r="P40" s="33">
        <v>25.945681673554787</v>
      </c>
      <c r="Q40" s="26">
        <v>118633.34387851946</v>
      </c>
      <c r="R40" s="26">
        <v>0</v>
      </c>
      <c r="S40" s="27">
        <v>101803.61206331226</v>
      </c>
      <c r="T40" s="27">
        <v>123926.53173637838</v>
      </c>
      <c r="U40" s="28">
        <v>-5293.187857858924</v>
      </c>
      <c r="V40" s="29">
        <v>32.96445744187665</v>
      </c>
      <c r="W40" s="29">
        <v>0.00991412253891027</v>
      </c>
      <c r="X40" s="30">
        <v>0.022306775712548105</v>
      </c>
      <c r="Y40" s="34">
        <v>14.498239556714553</v>
      </c>
      <c r="Z40" s="34">
        <v>280.09793365819365</v>
      </c>
      <c r="AA40" s="34">
        <v>0.09637262280837183</v>
      </c>
      <c r="AB40" s="34">
        <v>1.861865532311739</v>
      </c>
      <c r="AC40" s="34">
        <v>73.18735590460982</v>
      </c>
      <c r="AD40" s="34">
        <v>1413.9390564348926</v>
      </c>
      <c r="AE40" s="35">
        <v>43.55215933415637</v>
      </c>
      <c r="AF40" s="36">
        <v>0.03130996357595713</v>
      </c>
      <c r="AG40" s="27"/>
    </row>
    <row r="41" spans="1:33" ht="12.75">
      <c r="A41" s="22" t="s">
        <v>35</v>
      </c>
      <c r="B41" s="207" t="s">
        <v>70</v>
      </c>
      <c r="C41" s="208"/>
      <c r="D41" s="23">
        <v>4778</v>
      </c>
      <c r="E41" s="24">
        <v>4778</v>
      </c>
      <c r="F41" s="24" t="s">
        <v>35</v>
      </c>
      <c r="G41" s="25">
        <v>460</v>
      </c>
      <c r="H41" s="26">
        <v>74370</v>
      </c>
      <c r="I41" s="27">
        <v>68469.1327996594</v>
      </c>
      <c r="J41" s="28">
        <v>5900.867200340595</v>
      </c>
      <c r="K41" s="29">
        <v>35.94629471982119</v>
      </c>
      <c r="L41" s="29">
        <v>0.006846913279965941</v>
      </c>
      <c r="M41" s="30">
        <v>0.06846913279965941</v>
      </c>
      <c r="N41" s="31">
        <v>902</v>
      </c>
      <c r="O41" s="32">
        <v>751.9600429845985</v>
      </c>
      <c r="P41" s="33">
        <v>150.03995701540146</v>
      </c>
      <c r="Q41" s="26">
        <v>374396.3743963744</v>
      </c>
      <c r="R41" s="26">
        <v>0</v>
      </c>
      <c r="S41" s="27">
        <v>361154.0217615427</v>
      </c>
      <c r="T41" s="27">
        <v>433366.3991627397</v>
      </c>
      <c r="U41" s="28">
        <v>-58970.0247663653</v>
      </c>
      <c r="V41" s="29">
        <v>88.84011182836164</v>
      </c>
      <c r="W41" s="29">
        <v>0.00047670303907901366</v>
      </c>
      <c r="X41" s="30">
        <v>0.09534060781580274</v>
      </c>
      <c r="Y41" s="34">
        <v>14.330082210058478</v>
      </c>
      <c r="Z41" s="34">
        <v>148.84594086882478</v>
      </c>
      <c r="AA41" s="34">
        <v>0.1573796657565087</v>
      </c>
      <c r="AB41" s="34">
        <v>1.6346957456186926</v>
      </c>
      <c r="AC41" s="34">
        <v>75.5868609798122</v>
      </c>
      <c r="AD41" s="34">
        <v>785.1174386120493</v>
      </c>
      <c r="AE41" s="35">
        <v>124.78640654818284</v>
      </c>
      <c r="AF41" s="36">
        <v>0.026116870353324162</v>
      </c>
      <c r="AG41" s="27"/>
    </row>
    <row r="42" spans="1:33" ht="12.75">
      <c r="A42" s="22" t="s">
        <v>35</v>
      </c>
      <c r="B42" s="207" t="s">
        <v>35</v>
      </c>
      <c r="C42" s="208"/>
      <c r="D42" s="23" t="s">
        <v>35</v>
      </c>
      <c r="E42" s="24" t="s">
        <v>35</v>
      </c>
      <c r="F42" s="24" t="s">
        <v>35</v>
      </c>
      <c r="G42" s="25" t="s">
        <v>35</v>
      </c>
      <c r="H42" s="26">
        <v>0</v>
      </c>
      <c r="I42" s="27">
        <v>0</v>
      </c>
      <c r="J42" s="28" t="s">
        <v>35</v>
      </c>
      <c r="K42" s="29" t="s">
        <v>35</v>
      </c>
      <c r="L42" s="29" t="s">
        <v>35</v>
      </c>
      <c r="M42" s="30" t="s">
        <v>35</v>
      </c>
      <c r="N42" s="31">
        <v>0</v>
      </c>
      <c r="O42" s="32">
        <v>0</v>
      </c>
      <c r="P42" s="33" t="s">
        <v>35</v>
      </c>
      <c r="Q42" s="26">
        <v>0</v>
      </c>
      <c r="R42" s="26" t="s">
        <v>35</v>
      </c>
      <c r="S42" s="27">
        <v>0</v>
      </c>
      <c r="T42" s="27">
        <v>0</v>
      </c>
      <c r="U42" s="28" t="s">
        <v>35</v>
      </c>
      <c r="V42" s="29" t="s">
        <v>35</v>
      </c>
      <c r="W42" s="29" t="s">
        <v>35</v>
      </c>
      <c r="X42" s="30" t="s">
        <v>35</v>
      </c>
      <c r="Y42" s="34" t="e">
        <v>#VALUE!</v>
      </c>
      <c r="Z42" s="34" t="e">
        <v>#VALUE!</v>
      </c>
      <c r="AA42" s="34" t="e">
        <v>#VALUE!</v>
      </c>
      <c r="AB42" s="34" t="e">
        <v>#VALUE!</v>
      </c>
      <c r="AC42" s="34" t="e">
        <v>#VALUE!</v>
      </c>
      <c r="AD42" s="34" t="e">
        <v>#VALUE!</v>
      </c>
      <c r="AE42" s="35" t="e">
        <v>#VALUE!</v>
      </c>
      <c r="AF42" s="36" t="e">
        <v>#VALUE!</v>
      </c>
      <c r="AG42" s="27"/>
    </row>
    <row r="43" spans="1:33" ht="12.75">
      <c r="A43" s="22" t="s">
        <v>35</v>
      </c>
      <c r="B43" s="207" t="s">
        <v>35</v>
      </c>
      <c r="C43" s="208"/>
      <c r="D43" s="23" t="s">
        <v>35</v>
      </c>
      <c r="E43" s="24" t="s">
        <v>35</v>
      </c>
      <c r="F43" s="24" t="s">
        <v>35</v>
      </c>
      <c r="G43" s="25" t="s">
        <v>35</v>
      </c>
      <c r="H43" s="26">
        <v>0</v>
      </c>
      <c r="I43" s="27">
        <v>0</v>
      </c>
      <c r="J43" s="28" t="s">
        <v>35</v>
      </c>
      <c r="K43" s="29" t="s">
        <v>35</v>
      </c>
      <c r="L43" s="29" t="s">
        <v>35</v>
      </c>
      <c r="M43" s="30" t="s">
        <v>35</v>
      </c>
      <c r="N43" s="31">
        <v>0</v>
      </c>
      <c r="O43" s="32">
        <v>0</v>
      </c>
      <c r="P43" s="33" t="s">
        <v>35</v>
      </c>
      <c r="Q43" s="26">
        <v>0</v>
      </c>
      <c r="R43" s="26" t="s">
        <v>35</v>
      </c>
      <c r="S43" s="27">
        <v>0</v>
      </c>
      <c r="T43" s="27">
        <v>0</v>
      </c>
      <c r="U43" s="28" t="s">
        <v>35</v>
      </c>
      <c r="V43" s="29" t="s">
        <v>35</v>
      </c>
      <c r="W43" s="29" t="s">
        <v>35</v>
      </c>
      <c r="X43" s="30" t="s">
        <v>35</v>
      </c>
      <c r="Y43" s="34" t="e">
        <v>#VALUE!</v>
      </c>
      <c r="Z43" s="34" t="e">
        <v>#VALUE!</v>
      </c>
      <c r="AA43" s="34" t="e">
        <v>#VALUE!</v>
      </c>
      <c r="AB43" s="34" t="e">
        <v>#VALUE!</v>
      </c>
      <c r="AC43" s="34" t="e">
        <v>#VALUE!</v>
      </c>
      <c r="AD43" s="34" t="e">
        <v>#VALUE!</v>
      </c>
      <c r="AE43" s="35" t="e">
        <v>#VALUE!</v>
      </c>
      <c r="AF43" s="36" t="e">
        <v>#VALUE!</v>
      </c>
      <c r="AG43" s="27"/>
    </row>
    <row r="44" spans="1:33" ht="12.75">
      <c r="A44" s="22" t="s">
        <v>35</v>
      </c>
      <c r="B44" s="207" t="s">
        <v>35</v>
      </c>
      <c r="C44" s="208"/>
      <c r="D44" s="23" t="s">
        <v>35</v>
      </c>
      <c r="E44" s="24" t="s">
        <v>35</v>
      </c>
      <c r="F44" s="24" t="s">
        <v>35</v>
      </c>
      <c r="G44" s="25" t="s">
        <v>35</v>
      </c>
      <c r="H44" s="26">
        <v>0</v>
      </c>
      <c r="I44" s="27">
        <v>0</v>
      </c>
      <c r="J44" s="28" t="s">
        <v>35</v>
      </c>
      <c r="K44" s="29" t="s">
        <v>35</v>
      </c>
      <c r="L44" s="29" t="s">
        <v>35</v>
      </c>
      <c r="M44" s="30" t="s">
        <v>35</v>
      </c>
      <c r="N44" s="31">
        <v>0</v>
      </c>
      <c r="O44" s="32">
        <v>0</v>
      </c>
      <c r="P44" s="33" t="s">
        <v>35</v>
      </c>
      <c r="Q44" s="26">
        <v>0</v>
      </c>
      <c r="R44" s="26" t="s">
        <v>35</v>
      </c>
      <c r="S44" s="27">
        <v>0</v>
      </c>
      <c r="T44" s="27">
        <v>0</v>
      </c>
      <c r="U44" s="28" t="s">
        <v>35</v>
      </c>
      <c r="V44" s="29" t="s">
        <v>35</v>
      </c>
      <c r="W44" s="29" t="s">
        <v>35</v>
      </c>
      <c r="X44" s="30" t="s">
        <v>35</v>
      </c>
      <c r="Y44" s="34" t="e">
        <v>#VALUE!</v>
      </c>
      <c r="Z44" s="34" t="e">
        <v>#VALUE!</v>
      </c>
      <c r="AA44" s="34" t="e">
        <v>#VALUE!</v>
      </c>
      <c r="AB44" s="34" t="e">
        <v>#VALUE!</v>
      </c>
      <c r="AC44" s="34" t="e">
        <v>#VALUE!</v>
      </c>
      <c r="AD44" s="34" t="e">
        <v>#VALUE!</v>
      </c>
      <c r="AE44" s="35" t="e">
        <v>#VALUE!</v>
      </c>
      <c r="AF44" s="36" t="e">
        <v>#VALUE!</v>
      </c>
      <c r="AG44" s="27"/>
    </row>
    <row r="45" spans="1:33" ht="12.75">
      <c r="A45" s="22" t="s">
        <v>35</v>
      </c>
      <c r="B45" s="207" t="s">
        <v>35</v>
      </c>
      <c r="C45" s="208"/>
      <c r="D45" s="23" t="s">
        <v>35</v>
      </c>
      <c r="E45" s="24" t="s">
        <v>35</v>
      </c>
      <c r="F45" s="24" t="s">
        <v>35</v>
      </c>
      <c r="G45" s="25" t="s">
        <v>35</v>
      </c>
      <c r="H45" s="26">
        <v>0</v>
      </c>
      <c r="I45" s="27">
        <v>0</v>
      </c>
      <c r="J45" s="28" t="s">
        <v>35</v>
      </c>
      <c r="K45" s="29" t="s">
        <v>35</v>
      </c>
      <c r="L45" s="29" t="s">
        <v>35</v>
      </c>
      <c r="M45" s="30" t="s">
        <v>35</v>
      </c>
      <c r="N45" s="31">
        <v>0</v>
      </c>
      <c r="O45" s="32">
        <v>0</v>
      </c>
      <c r="P45" s="33" t="s">
        <v>35</v>
      </c>
      <c r="Q45" s="26">
        <v>0</v>
      </c>
      <c r="R45" s="26" t="s">
        <v>35</v>
      </c>
      <c r="S45" s="27">
        <v>0</v>
      </c>
      <c r="T45" s="27">
        <v>0</v>
      </c>
      <c r="U45" s="28" t="s">
        <v>35</v>
      </c>
      <c r="V45" s="29" t="s">
        <v>35</v>
      </c>
      <c r="W45" s="29" t="s">
        <v>35</v>
      </c>
      <c r="X45" s="30" t="s">
        <v>35</v>
      </c>
      <c r="Y45" s="34" t="e">
        <v>#VALUE!</v>
      </c>
      <c r="Z45" s="34" t="e">
        <v>#VALUE!</v>
      </c>
      <c r="AA45" s="34" t="e">
        <v>#VALUE!</v>
      </c>
      <c r="AB45" s="34" t="e">
        <v>#VALUE!</v>
      </c>
      <c r="AC45" s="34" t="e">
        <v>#VALUE!</v>
      </c>
      <c r="AD45" s="34" t="e">
        <v>#VALUE!</v>
      </c>
      <c r="AE45" s="35" t="e">
        <v>#VALUE!</v>
      </c>
      <c r="AF45" s="36" t="e">
        <v>#VALUE!</v>
      </c>
      <c r="AG45" s="27"/>
    </row>
    <row r="46" spans="1:33" ht="13.5" thickBot="1">
      <c r="A46" s="49" t="s">
        <v>35</v>
      </c>
      <c r="B46" s="209" t="s">
        <v>35</v>
      </c>
      <c r="C46" s="210"/>
      <c r="D46" s="50" t="s">
        <v>35</v>
      </c>
      <c r="E46" s="51" t="s">
        <v>35</v>
      </c>
      <c r="F46" s="51" t="s">
        <v>35</v>
      </c>
      <c r="G46" s="52" t="s">
        <v>35</v>
      </c>
      <c r="H46" s="53">
        <v>0</v>
      </c>
      <c r="I46" s="54">
        <v>0</v>
      </c>
      <c r="J46" s="55" t="s">
        <v>35</v>
      </c>
      <c r="K46" s="56" t="s">
        <v>35</v>
      </c>
      <c r="L46" s="56" t="s">
        <v>35</v>
      </c>
      <c r="M46" s="57" t="s">
        <v>35</v>
      </c>
      <c r="N46" s="58">
        <v>0</v>
      </c>
      <c r="O46" s="59">
        <v>0</v>
      </c>
      <c r="P46" s="60" t="s">
        <v>35</v>
      </c>
      <c r="Q46" s="53">
        <v>0</v>
      </c>
      <c r="R46" s="26" t="s">
        <v>35</v>
      </c>
      <c r="S46" s="54">
        <v>0</v>
      </c>
      <c r="T46" s="54">
        <v>0</v>
      </c>
      <c r="U46" s="55" t="s">
        <v>35</v>
      </c>
      <c r="V46" s="56" t="s">
        <v>35</v>
      </c>
      <c r="W46" s="56" t="s">
        <v>35</v>
      </c>
      <c r="X46" s="57" t="s">
        <v>35</v>
      </c>
      <c r="Y46" s="34" t="e">
        <v>#VALUE!</v>
      </c>
      <c r="Z46" s="34" t="e">
        <v>#VALUE!</v>
      </c>
      <c r="AA46" s="34" t="e">
        <v>#VALUE!</v>
      </c>
      <c r="AB46" s="34" t="e">
        <v>#VALUE!</v>
      </c>
      <c r="AC46" s="34" t="e">
        <v>#VALUE!</v>
      </c>
      <c r="AD46" s="34" t="e">
        <v>#VALUE!</v>
      </c>
      <c r="AE46" s="35"/>
      <c r="AF46" s="36" t="e">
        <v>#VALUE!</v>
      </c>
      <c r="AG46" s="27"/>
    </row>
    <row r="47" spans="1:33" ht="13.5" thickBot="1">
      <c r="A47" s="61"/>
      <c r="B47" s="62"/>
      <c r="C47" s="63"/>
      <c r="D47" s="63"/>
      <c r="E47" s="63"/>
      <c r="F47" s="63"/>
      <c r="G47" s="63"/>
      <c r="H47" s="64"/>
      <c r="I47" s="64"/>
      <c r="J47" s="64"/>
      <c r="K47" s="65"/>
      <c r="L47" s="65"/>
      <c r="M47" s="65"/>
      <c r="N47" s="66"/>
      <c r="O47" s="66"/>
      <c r="P47" s="66"/>
      <c r="Q47" s="64"/>
      <c r="R47" s="64"/>
      <c r="S47" s="64"/>
      <c r="T47" s="64"/>
      <c r="U47" s="67"/>
      <c r="V47" s="65"/>
      <c r="W47" s="65"/>
      <c r="X47" s="68"/>
      <c r="AE47" s="69"/>
      <c r="AG47" s="70"/>
    </row>
    <row r="48" spans="1:33" ht="13.5" thickBot="1">
      <c r="A48" s="71"/>
      <c r="B48" s="71" t="s">
        <v>71</v>
      </c>
      <c r="C48" s="72"/>
      <c r="D48" s="73">
        <f aca="true" t="shared" si="0" ref="D48:X48">SUM(D7:D47)</f>
        <v>188286</v>
      </c>
      <c r="E48" s="73">
        <f t="shared" si="0"/>
        <v>187457</v>
      </c>
      <c r="F48" s="73">
        <f t="shared" si="0"/>
        <v>9340.58</v>
      </c>
      <c r="G48" s="73">
        <f t="shared" si="0"/>
        <v>9541</v>
      </c>
      <c r="H48" s="73">
        <f t="shared" si="0"/>
        <v>3892659</v>
      </c>
      <c r="I48" s="73">
        <f t="shared" si="0"/>
        <v>4111575.5923808985</v>
      </c>
      <c r="J48" s="73">
        <f t="shared" si="0"/>
        <v>-218916.5923808994</v>
      </c>
      <c r="K48" s="73">
        <f t="shared" si="0"/>
        <v>2158.5771859999727</v>
      </c>
      <c r="L48" s="73">
        <f t="shared" si="0"/>
        <v>0.4111575592380899</v>
      </c>
      <c r="M48" s="73">
        <f t="shared" si="0"/>
        <v>4.111575592380899</v>
      </c>
      <c r="N48" s="73">
        <f t="shared" si="0"/>
        <v>30585</v>
      </c>
      <c r="O48" s="73">
        <f t="shared" si="0"/>
        <v>31754.565711206014</v>
      </c>
      <c r="P48" s="73">
        <f t="shared" si="0"/>
        <v>508.7217401455423</v>
      </c>
      <c r="Q48" s="73">
        <f t="shared" si="0"/>
        <v>17771989.55293432</v>
      </c>
      <c r="R48" s="73">
        <f t="shared" si="0"/>
        <v>1459199.9</v>
      </c>
      <c r="S48" s="73">
        <f t="shared" si="0"/>
        <v>17424927.920148227</v>
      </c>
      <c r="T48" s="73">
        <f t="shared" si="0"/>
        <v>20900320.7705768</v>
      </c>
      <c r="U48" s="73">
        <f t="shared" si="0"/>
        <v>-3128331.2176424805</v>
      </c>
      <c r="V48" s="73">
        <f t="shared" si="0"/>
        <v>2153.454905109618</v>
      </c>
      <c r="W48" s="73">
        <f t="shared" si="0"/>
        <v>1.7818399339572553</v>
      </c>
      <c r="X48" s="73">
        <f t="shared" si="0"/>
        <v>6.951574369089102</v>
      </c>
      <c r="Y48" s="70">
        <f>I48/D48</f>
        <v>21.83686302954494</v>
      </c>
      <c r="Z48" s="70"/>
      <c r="AA48" s="70">
        <f>O48/D48</f>
        <v>0.1686507000584537</v>
      </c>
      <c r="AB48" s="70"/>
      <c r="AC48" s="70">
        <f>S48/E48</f>
        <v>92.95426641922269</v>
      </c>
      <c r="AD48" s="70"/>
      <c r="AE48" s="69">
        <f>K48+V48</f>
        <v>4312.0320911095905</v>
      </c>
      <c r="AF48" s="70">
        <f>(K48/D48)+(V48/E48)</f>
        <v>0.022952080436567088</v>
      </c>
      <c r="AG48" s="70"/>
    </row>
    <row r="49" ht="12.75">
      <c r="A49" s="74" t="s">
        <v>72</v>
      </c>
    </row>
  </sheetData>
  <sheetProtection/>
  <mergeCells count="57">
    <mergeCell ref="B46:C46"/>
    <mergeCell ref="B42:C42"/>
    <mergeCell ref="B43:C43"/>
    <mergeCell ref="B44:C44"/>
    <mergeCell ref="B45:C45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Y4:AF4"/>
    <mergeCell ref="H5:J5"/>
    <mergeCell ref="K5:M5"/>
    <mergeCell ref="N5:P5"/>
    <mergeCell ref="Q5:U5"/>
    <mergeCell ref="V5:X5"/>
    <mergeCell ref="Y5:Z5"/>
    <mergeCell ref="AA5:AB5"/>
    <mergeCell ref="AC5:AD5"/>
    <mergeCell ref="AE5:AF5"/>
    <mergeCell ref="A1:X1"/>
    <mergeCell ref="A2:X2"/>
    <mergeCell ref="A4:C4"/>
    <mergeCell ref="H4:M4"/>
    <mergeCell ref="N4:P4"/>
    <mergeCell ref="Q4:X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G49"/>
  <sheetViews>
    <sheetView zoomScalePageLayoutView="0" workbookViewId="0" topLeftCell="I16">
      <selection activeCell="S13" sqref="S13"/>
    </sheetView>
  </sheetViews>
  <sheetFormatPr defaultColWidth="9.140625" defaultRowHeight="12.75"/>
  <cols>
    <col min="11" max="14" width="9.421875" style="0" customWidth="1"/>
    <col min="15" max="15" width="8.7109375" style="0" customWidth="1"/>
    <col min="16" max="16" width="8.8515625" style="0" customWidth="1"/>
    <col min="22" max="25" width="9.7109375" style="0" customWidth="1"/>
    <col min="26" max="26" width="9.140625" style="0" hidden="1" customWidth="1"/>
    <col min="28" max="28" width="0" style="0" hidden="1" customWidth="1"/>
    <col min="30" max="30" width="0" style="0" hidden="1" customWidth="1"/>
    <col min="33" max="33" width="0" style="0" hidden="1" customWidth="1"/>
    <col min="36" max="36" width="0" style="0" hidden="1" customWidth="1"/>
  </cols>
  <sheetData>
    <row r="1" spans="1:33" ht="27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1"/>
      <c r="Z1" s="1"/>
      <c r="AA1" s="1"/>
      <c r="AB1" s="1"/>
      <c r="AC1" s="1"/>
      <c r="AD1" s="1"/>
      <c r="AE1" s="1"/>
      <c r="AF1" s="1"/>
      <c r="AG1" s="1"/>
    </row>
    <row r="2" spans="1:33" ht="27">
      <c r="A2" s="214" t="s">
        <v>74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1"/>
      <c r="Z2" s="1"/>
      <c r="AA2" s="1"/>
      <c r="AB2" s="1"/>
      <c r="AC2" s="1"/>
      <c r="AD2" s="1"/>
      <c r="AE2" s="1"/>
      <c r="AF2" s="1"/>
      <c r="AG2" s="1"/>
    </row>
    <row r="3" spans="1:24" ht="13.5" thickBot="1">
      <c r="A3" s="3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2" ht="12.75">
      <c r="A4" s="200" t="s">
        <v>3</v>
      </c>
      <c r="B4" s="201"/>
      <c r="C4" s="202"/>
      <c r="D4" s="5"/>
      <c r="E4" s="6"/>
      <c r="F4" s="6"/>
      <c r="G4" s="7"/>
      <c r="H4" s="200" t="s">
        <v>4</v>
      </c>
      <c r="I4" s="201"/>
      <c r="J4" s="201"/>
      <c r="K4" s="201"/>
      <c r="L4" s="201"/>
      <c r="M4" s="202"/>
      <c r="N4" s="200" t="s">
        <v>5</v>
      </c>
      <c r="O4" s="201"/>
      <c r="P4" s="202"/>
      <c r="Q4" s="200" t="s">
        <v>6</v>
      </c>
      <c r="R4" s="201"/>
      <c r="S4" s="201"/>
      <c r="T4" s="201"/>
      <c r="U4" s="201"/>
      <c r="V4" s="201"/>
      <c r="W4" s="201"/>
      <c r="X4" s="202"/>
      <c r="Y4" s="200" t="s">
        <v>7</v>
      </c>
      <c r="Z4" s="201"/>
      <c r="AA4" s="201"/>
      <c r="AB4" s="201"/>
      <c r="AC4" s="201"/>
      <c r="AD4" s="201"/>
      <c r="AE4" s="201"/>
      <c r="AF4" s="202"/>
    </row>
    <row r="5" spans="1:32" ht="14.25">
      <c r="A5" s="8"/>
      <c r="B5" s="9"/>
      <c r="C5" s="10"/>
      <c r="D5" s="11"/>
      <c r="E5" s="12"/>
      <c r="F5" s="12"/>
      <c r="G5" s="10"/>
      <c r="H5" s="197" t="s">
        <v>8</v>
      </c>
      <c r="I5" s="198"/>
      <c r="J5" s="199"/>
      <c r="K5" s="204" t="s">
        <v>9</v>
      </c>
      <c r="L5" s="204"/>
      <c r="M5" s="205"/>
      <c r="N5" s="197" t="s">
        <v>214</v>
      </c>
      <c r="O5" s="198"/>
      <c r="P5" s="219"/>
      <c r="Q5" s="197" t="s">
        <v>8</v>
      </c>
      <c r="R5" s="198"/>
      <c r="S5" s="198"/>
      <c r="T5" s="198"/>
      <c r="U5" s="199"/>
      <c r="V5" s="203" t="s">
        <v>9</v>
      </c>
      <c r="W5" s="204"/>
      <c r="X5" s="205"/>
      <c r="Y5" s="206" t="s">
        <v>10</v>
      </c>
      <c r="Z5" s="196"/>
      <c r="AA5" s="196" t="s">
        <v>11</v>
      </c>
      <c r="AB5" s="196"/>
      <c r="AC5" s="196" t="s">
        <v>6</v>
      </c>
      <c r="AD5" s="196"/>
      <c r="AE5" s="196" t="s">
        <v>12</v>
      </c>
      <c r="AF5" s="196"/>
    </row>
    <row r="6" spans="1:33" ht="63.75">
      <c r="A6" s="13" t="s">
        <v>13</v>
      </c>
      <c r="B6" s="217" t="s">
        <v>14</v>
      </c>
      <c r="C6" s="218"/>
      <c r="D6" s="13" t="s">
        <v>15</v>
      </c>
      <c r="E6" s="14" t="s">
        <v>16</v>
      </c>
      <c r="F6" s="14" t="s">
        <v>17</v>
      </c>
      <c r="G6" s="15" t="s">
        <v>18</v>
      </c>
      <c r="H6" s="13" t="s">
        <v>19</v>
      </c>
      <c r="I6" s="14" t="s">
        <v>20</v>
      </c>
      <c r="J6" s="16" t="s">
        <v>21</v>
      </c>
      <c r="K6" s="14" t="s">
        <v>22</v>
      </c>
      <c r="L6" s="14" t="s">
        <v>23</v>
      </c>
      <c r="M6" s="15" t="s">
        <v>24</v>
      </c>
      <c r="N6" s="13" t="s">
        <v>19</v>
      </c>
      <c r="O6" s="14" t="s">
        <v>20</v>
      </c>
      <c r="P6" s="15" t="s">
        <v>21</v>
      </c>
      <c r="Q6" s="17" t="s">
        <v>19</v>
      </c>
      <c r="R6" s="18" t="s">
        <v>25</v>
      </c>
      <c r="S6" s="19" t="s">
        <v>26</v>
      </c>
      <c r="T6" s="19" t="s">
        <v>20</v>
      </c>
      <c r="U6" s="16" t="s">
        <v>21</v>
      </c>
      <c r="V6" s="14" t="s">
        <v>22</v>
      </c>
      <c r="W6" s="14" t="s">
        <v>23</v>
      </c>
      <c r="X6" s="15" t="s">
        <v>24</v>
      </c>
      <c r="Y6" s="20" t="s">
        <v>27</v>
      </c>
      <c r="Z6" s="20" t="s">
        <v>28</v>
      </c>
      <c r="AA6" s="20" t="s">
        <v>29</v>
      </c>
      <c r="AB6" s="20" t="s">
        <v>30</v>
      </c>
      <c r="AC6" s="20" t="s">
        <v>31</v>
      </c>
      <c r="AD6" s="20" t="s">
        <v>32</v>
      </c>
      <c r="AE6" s="20" t="s">
        <v>33</v>
      </c>
      <c r="AF6" s="20" t="s">
        <v>34</v>
      </c>
      <c r="AG6" s="21"/>
    </row>
    <row r="7" spans="1:33" ht="12.75">
      <c r="A7" s="22" t="s">
        <v>35</v>
      </c>
      <c r="B7" s="207" t="s">
        <v>75</v>
      </c>
      <c r="C7" s="208"/>
      <c r="D7" s="23">
        <v>308</v>
      </c>
      <c r="E7" s="24">
        <v>308</v>
      </c>
      <c r="F7" s="24" t="s">
        <v>35</v>
      </c>
      <c r="G7" s="25">
        <v>0</v>
      </c>
      <c r="H7" s="26">
        <v>5200</v>
      </c>
      <c r="I7" s="27">
        <v>5876.005169991957</v>
      </c>
      <c r="J7" s="28">
        <v>-676.0051699919568</v>
      </c>
      <c r="K7" s="29">
        <v>3.0849027142457777</v>
      </c>
      <c r="L7" s="29">
        <v>0.0005876005169991957</v>
      </c>
      <c r="M7" s="30">
        <v>0.005876005169991956</v>
      </c>
      <c r="N7" s="31">
        <v>55</v>
      </c>
      <c r="O7" s="32">
        <v>59.95601731526093</v>
      </c>
      <c r="P7" s="33">
        <v>-4.9560173152609295</v>
      </c>
      <c r="Q7" s="26">
        <v>40000</v>
      </c>
      <c r="R7" s="26">
        <v>0</v>
      </c>
      <c r="S7" s="27">
        <v>50891.81411363836</v>
      </c>
      <c r="T7" s="27">
        <v>48011.55819314241</v>
      </c>
      <c r="U7" s="28">
        <v>-8011.558193142409</v>
      </c>
      <c r="V7" s="29">
        <v>4.54141328948934</v>
      </c>
      <c r="W7" s="29">
        <v>0.004321040237382817</v>
      </c>
      <c r="X7" s="30">
        <v>0.016419952902054703</v>
      </c>
      <c r="Y7" s="34">
        <v>19.07793886361025</v>
      </c>
      <c r="Z7" s="34" t="e">
        <v>#DIV/0!</v>
      </c>
      <c r="AA7" s="34">
        <v>0.1946623938807173</v>
      </c>
      <c r="AB7" s="34" t="e">
        <v>#DIV/0!</v>
      </c>
      <c r="AC7" s="34">
        <v>165.23316270661803</v>
      </c>
      <c r="AD7" s="34" t="e">
        <v>#DIV/0!</v>
      </c>
      <c r="AE7" s="35">
        <v>7.626316003735118</v>
      </c>
      <c r="AF7" s="36">
        <v>0.02476076624589324</v>
      </c>
      <c r="AG7" s="27"/>
    </row>
    <row r="8" spans="1:33" ht="12.75">
      <c r="A8" s="22" t="s">
        <v>35</v>
      </c>
      <c r="B8" s="207" t="s">
        <v>76</v>
      </c>
      <c r="C8" s="208"/>
      <c r="D8" s="23">
        <v>172</v>
      </c>
      <c r="E8" s="24">
        <v>172</v>
      </c>
      <c r="F8" s="24" t="s">
        <v>35</v>
      </c>
      <c r="G8" s="25">
        <v>20</v>
      </c>
      <c r="H8" s="26">
        <v>5500</v>
      </c>
      <c r="I8" s="27">
        <v>4613.298533268691</v>
      </c>
      <c r="J8" s="28">
        <v>886.7014667313088</v>
      </c>
      <c r="K8" s="29">
        <v>2.421981729966063</v>
      </c>
      <c r="L8" s="29">
        <v>0.00046132985332686914</v>
      </c>
      <c r="M8" s="30">
        <v>0.004613298533268691</v>
      </c>
      <c r="N8" s="31">
        <v>30</v>
      </c>
      <c r="O8" s="32">
        <v>28.635746396823567</v>
      </c>
      <c r="P8" s="33">
        <v>1.364253603176433</v>
      </c>
      <c r="Q8" s="26">
        <v>30000</v>
      </c>
      <c r="R8" s="26">
        <v>0</v>
      </c>
      <c r="S8" s="27">
        <v>33926.18518177939</v>
      </c>
      <c r="T8" s="27">
        <v>32781.52150322907</v>
      </c>
      <c r="U8" s="28">
        <v>-2781.5215032290726</v>
      </c>
      <c r="V8" s="29">
        <v>3.1008041189904376</v>
      </c>
      <c r="W8" s="29">
        <v>0.002950336935290617</v>
      </c>
      <c r="X8" s="30">
        <v>0.011211280354104344</v>
      </c>
      <c r="Y8" s="34">
        <v>26.82150310039937</v>
      </c>
      <c r="Z8" s="34">
        <v>230.66492666343456</v>
      </c>
      <c r="AA8" s="34">
        <v>0.16648689765595098</v>
      </c>
      <c r="AB8" s="34">
        <v>1.4317873198411784</v>
      </c>
      <c r="AC8" s="34">
        <v>197.24526268476387</v>
      </c>
      <c r="AD8" s="34">
        <v>1696.3092590889694</v>
      </c>
      <c r="AE8" s="35">
        <v>5.5227858489565005</v>
      </c>
      <c r="AF8" s="36">
        <v>0.03210922005207268</v>
      </c>
      <c r="AG8" s="27"/>
    </row>
    <row r="9" spans="1:33" ht="12.75">
      <c r="A9" s="22" t="s">
        <v>35</v>
      </c>
      <c r="B9" s="207" t="s">
        <v>77</v>
      </c>
      <c r="C9" s="208"/>
      <c r="D9" s="23">
        <v>2469</v>
      </c>
      <c r="E9" s="24">
        <v>2469</v>
      </c>
      <c r="F9" s="24" t="s">
        <v>35</v>
      </c>
      <c r="G9" s="25">
        <v>50</v>
      </c>
      <c r="H9" s="26">
        <v>0</v>
      </c>
      <c r="I9" s="27">
        <v>101397</v>
      </c>
      <c r="J9" s="28" t="s">
        <v>35</v>
      </c>
      <c r="K9" s="29">
        <v>53.233425000000004</v>
      </c>
      <c r="L9" s="29">
        <v>0.010139700000000001</v>
      </c>
      <c r="M9" s="30">
        <v>0.101397</v>
      </c>
      <c r="N9" s="31">
        <v>180</v>
      </c>
      <c r="O9" s="32">
        <v>174.25708020186457</v>
      </c>
      <c r="P9" s="33">
        <v>5.742919798135432</v>
      </c>
      <c r="Q9" s="26">
        <v>135000</v>
      </c>
      <c r="R9" s="26">
        <v>0</v>
      </c>
      <c r="S9" s="27">
        <v>144851.74931530567</v>
      </c>
      <c r="T9" s="27">
        <v>135872.50242809398</v>
      </c>
      <c r="U9" s="28">
        <v>-872.5024280939833</v>
      </c>
      <c r="V9" s="29">
        <v>12.852180004673407</v>
      </c>
      <c r="W9" s="29">
        <v>0.01222852521852846</v>
      </c>
      <c r="X9" s="30">
        <v>0.04646839583040814</v>
      </c>
      <c r="Y9" s="34">
        <v>41.068043742405834</v>
      </c>
      <c r="Z9" s="34">
        <v>2027.94</v>
      </c>
      <c r="AA9" s="34">
        <v>0.0705779992717151</v>
      </c>
      <c r="AB9" s="34">
        <v>3.4851416040372913</v>
      </c>
      <c r="AC9" s="34">
        <v>58.66818522288605</v>
      </c>
      <c r="AD9" s="34">
        <v>2897.0349863061133</v>
      </c>
      <c r="AE9" s="35">
        <v>66.08560500467341</v>
      </c>
      <c r="AF9" s="36">
        <v>0.02676614216471179</v>
      </c>
      <c r="AG9" s="27"/>
    </row>
    <row r="10" spans="1:33" ht="12.75">
      <c r="A10" s="22" t="s">
        <v>35</v>
      </c>
      <c r="B10" s="207" t="s">
        <v>78</v>
      </c>
      <c r="C10" s="208"/>
      <c r="D10" s="23">
        <v>2355</v>
      </c>
      <c r="E10" s="24">
        <v>2355</v>
      </c>
      <c r="F10" s="24" t="s">
        <v>35</v>
      </c>
      <c r="G10" s="25">
        <v>50</v>
      </c>
      <c r="H10" s="26">
        <v>40000</v>
      </c>
      <c r="I10" s="27">
        <v>39419.43694616222</v>
      </c>
      <c r="J10" s="28">
        <v>580.5630538377809</v>
      </c>
      <c r="K10" s="29">
        <v>20.695204396735168</v>
      </c>
      <c r="L10" s="29">
        <v>0.003941943694616222</v>
      </c>
      <c r="M10" s="30">
        <v>0.03941943694616222</v>
      </c>
      <c r="N10" s="31">
        <v>170</v>
      </c>
      <c r="O10" s="32">
        <v>218.72545131222714</v>
      </c>
      <c r="P10" s="33">
        <v>-48.725451312227136</v>
      </c>
      <c r="Q10" s="26">
        <v>145000</v>
      </c>
      <c r="R10" s="26">
        <v>0</v>
      </c>
      <c r="S10" s="27">
        <v>167007.6145303185</v>
      </c>
      <c r="T10" s="27">
        <v>160038.26568728333</v>
      </c>
      <c r="U10" s="28">
        <v>-15038.265687283332</v>
      </c>
      <c r="V10" s="29">
        <v>15.13801955136013</v>
      </c>
      <c r="W10" s="29">
        <v>0.014403443911855503</v>
      </c>
      <c r="X10" s="30">
        <v>0.054733086865050906</v>
      </c>
      <c r="Y10" s="34">
        <v>16.73861441450625</v>
      </c>
      <c r="Z10" s="34">
        <v>788.3887389232444</v>
      </c>
      <c r="AA10" s="34">
        <v>0.09287704938948074</v>
      </c>
      <c r="AB10" s="34">
        <v>4.374509026244542</v>
      </c>
      <c r="AC10" s="34">
        <v>70.91618451393568</v>
      </c>
      <c r="AD10" s="34">
        <v>3340.15229060637</v>
      </c>
      <c r="AE10" s="35">
        <v>35.833223948095295</v>
      </c>
      <c r="AF10" s="36">
        <v>0.015215806347386536</v>
      </c>
      <c r="AG10" s="27"/>
    </row>
    <row r="11" spans="1:33" ht="12.75">
      <c r="A11" s="22" t="s">
        <v>35</v>
      </c>
      <c r="B11" s="207" t="s">
        <v>79</v>
      </c>
      <c r="C11" s="208"/>
      <c r="D11" s="23">
        <v>1176</v>
      </c>
      <c r="E11" s="24">
        <v>1176</v>
      </c>
      <c r="F11" s="24">
        <v>483</v>
      </c>
      <c r="G11" s="25">
        <v>100</v>
      </c>
      <c r="H11" s="26">
        <v>18486</v>
      </c>
      <c r="I11" s="27">
        <v>18645.019654966047</v>
      </c>
      <c r="J11" s="28">
        <v>-159.0196549660468</v>
      </c>
      <c r="K11" s="29">
        <v>9.788635318857176</v>
      </c>
      <c r="L11" s="29">
        <v>0.001864501965496605</v>
      </c>
      <c r="M11" s="30">
        <v>0.01864501965496605</v>
      </c>
      <c r="N11" s="31">
        <v>75</v>
      </c>
      <c r="O11" s="32">
        <v>51.38663446083423</v>
      </c>
      <c r="P11" s="33">
        <v>23.61336553916577</v>
      </c>
      <c r="Q11" s="26">
        <v>125000</v>
      </c>
      <c r="R11" s="26">
        <v>0</v>
      </c>
      <c r="S11" s="27">
        <v>111684.52105894494</v>
      </c>
      <c r="T11" s="27">
        <v>106612.15225077896</v>
      </c>
      <c r="U11" s="28">
        <v>18387.847749221037</v>
      </c>
      <c r="V11" s="29">
        <v>10.08444348140118</v>
      </c>
      <c r="W11" s="29">
        <v>0.009595093702570107</v>
      </c>
      <c r="X11" s="30">
        <v>0.03646135606976641</v>
      </c>
      <c r="Y11" s="34">
        <v>15.854608550141196</v>
      </c>
      <c r="Z11" s="34">
        <v>186.45019654966046</v>
      </c>
      <c r="AA11" s="34">
        <v>0.043696117738804614</v>
      </c>
      <c r="AB11" s="34">
        <v>0.5138663446083424</v>
      </c>
      <c r="AC11" s="34">
        <v>94.96983083243617</v>
      </c>
      <c r="AD11" s="34">
        <v>1116.8452105894494</v>
      </c>
      <c r="AE11" s="35">
        <v>19.873078800258355</v>
      </c>
      <c r="AF11" s="36">
        <v>0.016898876530831934</v>
      </c>
      <c r="AG11" s="27"/>
    </row>
    <row r="12" spans="1:33" ht="12.75">
      <c r="A12" s="22" t="s">
        <v>35</v>
      </c>
      <c r="B12" s="207" t="s">
        <v>80</v>
      </c>
      <c r="C12" s="208"/>
      <c r="D12" s="23">
        <v>2042</v>
      </c>
      <c r="E12" s="24">
        <v>2042</v>
      </c>
      <c r="F12" s="24" t="s">
        <v>35</v>
      </c>
      <c r="G12" s="25">
        <v>0</v>
      </c>
      <c r="H12" s="26">
        <v>84000</v>
      </c>
      <c r="I12" s="27">
        <v>83897.76534895177</v>
      </c>
      <c r="J12" s="28">
        <v>102.23465104823117</v>
      </c>
      <c r="K12" s="29">
        <v>44.04632680819968</v>
      </c>
      <c r="L12" s="29">
        <v>0.008389776534895177</v>
      </c>
      <c r="M12" s="30">
        <v>0.08389776534895177</v>
      </c>
      <c r="N12" s="31">
        <v>600</v>
      </c>
      <c r="O12" s="32">
        <v>794.125965896233</v>
      </c>
      <c r="P12" s="33">
        <v>-194.12596589623297</v>
      </c>
      <c r="Q12" s="26">
        <v>240000</v>
      </c>
      <c r="R12" s="26">
        <v>0</v>
      </c>
      <c r="S12" s="27">
        <v>262004.53573237456</v>
      </c>
      <c r="T12" s="27">
        <v>253555.97210139906</v>
      </c>
      <c r="U12" s="28">
        <v>-13555.972101399064</v>
      </c>
      <c r="V12" s="29">
        <v>23.983859401071335</v>
      </c>
      <c r="W12" s="29">
        <v>0.022820037489125915</v>
      </c>
      <c r="X12" s="30">
        <v>0.08671614245867848</v>
      </c>
      <c r="Y12" s="34">
        <v>41.086075097429855</v>
      </c>
      <c r="Z12" s="34" t="e">
        <v>#DIV/0!</v>
      </c>
      <c r="AA12" s="34">
        <v>0.38889616351431583</v>
      </c>
      <c r="AB12" s="34" t="e">
        <v>#DIV/0!</v>
      </c>
      <c r="AC12" s="34">
        <v>128.30780398255365</v>
      </c>
      <c r="AD12" s="34" t="e">
        <v>#DIV/0!</v>
      </c>
      <c r="AE12" s="35">
        <v>68.03018620927102</v>
      </c>
      <c r="AF12" s="36">
        <v>0.033315468270945656</v>
      </c>
      <c r="AG12" s="27"/>
    </row>
    <row r="13" spans="1:33" ht="12.75">
      <c r="A13" s="22" t="s">
        <v>35</v>
      </c>
      <c r="B13" s="207" t="s">
        <v>81</v>
      </c>
      <c r="C13" s="208"/>
      <c r="D13" s="23">
        <v>2348</v>
      </c>
      <c r="E13" s="24">
        <v>2348</v>
      </c>
      <c r="F13" s="24">
        <v>65.57</v>
      </c>
      <c r="G13" s="25">
        <v>200</v>
      </c>
      <c r="H13" s="26">
        <v>120000</v>
      </c>
      <c r="I13" s="27">
        <v>120461.9</v>
      </c>
      <c r="J13" s="28">
        <v>-461.8999999999942</v>
      </c>
      <c r="K13" s="29">
        <v>63.24249749999995</v>
      </c>
      <c r="L13" s="29">
        <v>0.01204618999999999</v>
      </c>
      <c r="M13" s="30">
        <v>0.1204618999999999</v>
      </c>
      <c r="N13" s="31">
        <v>570</v>
      </c>
      <c r="O13" s="32">
        <v>571.2437318400156</v>
      </c>
      <c r="P13" s="33">
        <v>-1.2437318400155846</v>
      </c>
      <c r="Q13" s="26">
        <v>330000</v>
      </c>
      <c r="R13" s="26">
        <v>0</v>
      </c>
      <c r="S13" s="27">
        <v>320909.64277202886</v>
      </c>
      <c r="T13" s="27">
        <v>310699.39156826126</v>
      </c>
      <c r="U13" s="28">
        <v>19300.608431738743</v>
      </c>
      <c r="V13" s="29">
        <v>29.389055448441827</v>
      </c>
      <c r="W13" s="29">
        <v>0.027962945241143514</v>
      </c>
      <c r="X13" s="30">
        <v>0.10625919191634536</v>
      </c>
      <c r="Y13" s="34">
        <v>51.30404599659284</v>
      </c>
      <c r="Z13" s="34">
        <v>602.3095</v>
      </c>
      <c r="AA13" s="34">
        <v>0.24328949396934224</v>
      </c>
      <c r="AB13" s="34">
        <v>2.856218659200078</v>
      </c>
      <c r="AC13" s="34">
        <v>136.6736127649186</v>
      </c>
      <c r="AD13" s="34">
        <v>1604.5482138601444</v>
      </c>
      <c r="AE13" s="35">
        <v>92.63155294844178</v>
      </c>
      <c r="AF13" s="36">
        <v>0.03945125764414045</v>
      </c>
      <c r="AG13" s="27"/>
    </row>
    <row r="14" spans="1:33" ht="12.75">
      <c r="A14" s="22" t="s">
        <v>35</v>
      </c>
      <c r="B14" s="207" t="s">
        <v>82</v>
      </c>
      <c r="C14" s="208"/>
      <c r="D14" s="23">
        <v>2943</v>
      </c>
      <c r="E14" s="24">
        <v>2943</v>
      </c>
      <c r="F14" s="24" t="s">
        <v>35</v>
      </c>
      <c r="G14" s="25">
        <v>0</v>
      </c>
      <c r="H14" s="26">
        <v>100000</v>
      </c>
      <c r="I14" s="27">
        <v>106054.4</v>
      </c>
      <c r="J14" s="28">
        <v>-6054.399999999994</v>
      </c>
      <c r="K14" s="29">
        <v>55.67855999999998</v>
      </c>
      <c r="L14" s="29">
        <v>0.010605439999999995</v>
      </c>
      <c r="M14" s="30">
        <v>0.10605439999999998</v>
      </c>
      <c r="N14" s="31">
        <v>580</v>
      </c>
      <c r="O14" s="32">
        <v>563.8559131680194</v>
      </c>
      <c r="P14" s="33">
        <v>16.144086831980644</v>
      </c>
      <c r="Q14" s="26">
        <v>215000</v>
      </c>
      <c r="R14" s="26">
        <v>0</v>
      </c>
      <c r="S14" s="27">
        <v>248119.1934378548</v>
      </c>
      <c r="T14" s="27">
        <v>232123.9991702724</v>
      </c>
      <c r="U14" s="28">
        <v>-17123.999170272407</v>
      </c>
      <c r="V14" s="29">
        <v>21.956609081516063</v>
      </c>
      <c r="W14" s="29">
        <v>0.020891159925324518</v>
      </c>
      <c r="X14" s="30">
        <v>0.07938640771623316</v>
      </c>
      <c r="Y14" s="34">
        <v>36.03615358477744</v>
      </c>
      <c r="Z14" s="34" t="e">
        <v>#DIV/0!</v>
      </c>
      <c r="AA14" s="34">
        <v>0.1915922232986814</v>
      </c>
      <c r="AB14" s="34" t="e">
        <v>#DIV/0!</v>
      </c>
      <c r="AC14" s="34">
        <v>84.30825465098701</v>
      </c>
      <c r="AD14" s="34" t="e">
        <v>#DIV/0!</v>
      </c>
      <c r="AE14" s="35">
        <v>77.63516908151604</v>
      </c>
      <c r="AF14" s="36">
        <v>0.02637960213439213</v>
      </c>
      <c r="AG14" s="27"/>
    </row>
    <row r="15" spans="1:33" ht="12.75">
      <c r="A15" s="22" t="s">
        <v>35</v>
      </c>
      <c r="B15" s="207" t="s">
        <v>83</v>
      </c>
      <c r="C15" s="208"/>
      <c r="D15" s="23">
        <v>3979</v>
      </c>
      <c r="E15" s="24">
        <v>5010</v>
      </c>
      <c r="F15" s="24" t="s">
        <v>35</v>
      </c>
      <c r="G15" s="25">
        <v>0</v>
      </c>
      <c r="H15" s="26">
        <v>580000</v>
      </c>
      <c r="I15" s="27">
        <v>579231.36</v>
      </c>
      <c r="J15" s="28">
        <v>768.640000000014</v>
      </c>
      <c r="K15" s="29">
        <v>304.0964639999999</v>
      </c>
      <c r="L15" s="29">
        <v>0.057923135999999986</v>
      </c>
      <c r="M15" s="30">
        <v>0.5792313599999998</v>
      </c>
      <c r="N15" s="31">
        <v>1000</v>
      </c>
      <c r="O15" s="32">
        <v>1124.9249180481913</v>
      </c>
      <c r="P15" s="33">
        <v>-124.92491804819133</v>
      </c>
      <c r="Q15" s="26">
        <v>0</v>
      </c>
      <c r="R15" s="26">
        <v>0</v>
      </c>
      <c r="S15" s="27">
        <v>365416.04786304024</v>
      </c>
      <c r="T15" s="27">
        <v>348818.77924167603</v>
      </c>
      <c r="U15" s="28" t="s">
        <v>35</v>
      </c>
      <c r="V15" s="29">
        <v>32.99476832847014</v>
      </c>
      <c r="W15" s="29">
        <v>0.03139369013175085</v>
      </c>
      <c r="X15" s="30">
        <v>0.11929602250065323</v>
      </c>
      <c r="Y15" s="34">
        <v>145.57209349082683</v>
      </c>
      <c r="Z15" s="34" t="e">
        <v>#DIV/0!</v>
      </c>
      <c r="AA15" s="34">
        <v>0.2827154858125638</v>
      </c>
      <c r="AB15" s="34" t="e">
        <v>#DIV/0!</v>
      </c>
      <c r="AC15" s="34">
        <v>72.93733490280245</v>
      </c>
      <c r="AD15" s="34" t="e">
        <v>#DIV/0!</v>
      </c>
      <c r="AE15" s="35">
        <v>337.09123232847</v>
      </c>
      <c r="AF15" s="36">
        <v>0.08471757535271929</v>
      </c>
      <c r="AG15" s="27"/>
    </row>
    <row r="16" spans="1:33" ht="12.75">
      <c r="A16" s="22" t="s">
        <v>35</v>
      </c>
      <c r="B16" s="207" t="s">
        <v>84</v>
      </c>
      <c r="C16" s="208"/>
      <c r="D16" s="23">
        <v>3391</v>
      </c>
      <c r="E16" s="24">
        <v>3391</v>
      </c>
      <c r="F16" s="24" t="s">
        <v>35</v>
      </c>
      <c r="G16" s="25">
        <v>0</v>
      </c>
      <c r="H16" s="26">
        <v>150000</v>
      </c>
      <c r="I16" s="27">
        <v>163339.3</v>
      </c>
      <c r="J16" s="28">
        <v>-13339.3</v>
      </c>
      <c r="K16" s="29">
        <v>85.75313249999984</v>
      </c>
      <c r="L16" s="29">
        <v>0.016333929999999965</v>
      </c>
      <c r="M16" s="30">
        <v>0.16333929999999966</v>
      </c>
      <c r="N16" s="31">
        <v>633</v>
      </c>
      <c r="O16" s="32">
        <v>648.0551950893565</v>
      </c>
      <c r="P16" s="33">
        <v>-15.055195089356516</v>
      </c>
      <c r="Q16" s="26">
        <v>288000</v>
      </c>
      <c r="R16" s="26">
        <v>0</v>
      </c>
      <c r="S16" s="27">
        <v>260863.1757386609</v>
      </c>
      <c r="T16" s="27">
        <v>247695.3406598768</v>
      </c>
      <c r="U16" s="28">
        <v>40304.65934012321</v>
      </c>
      <c r="V16" s="29">
        <v>23.429502273017743</v>
      </c>
      <c r="W16" s="29">
        <v>0.022292580659388914</v>
      </c>
      <c r="X16" s="30">
        <v>0.08471180650567788</v>
      </c>
      <c r="Y16" s="34">
        <v>48.16847537599528</v>
      </c>
      <c r="Z16" s="34" t="e">
        <v>#DIV/0!</v>
      </c>
      <c r="AA16" s="34">
        <v>0.1911103494807893</v>
      </c>
      <c r="AB16" s="34" t="e">
        <v>#DIV/0!</v>
      </c>
      <c r="AC16" s="34">
        <v>76.92809664956087</v>
      </c>
      <c r="AD16" s="34" t="e">
        <v>#DIV/0!</v>
      </c>
      <c r="AE16" s="35">
        <v>109.18263477301758</v>
      </c>
      <c r="AF16" s="36">
        <v>0.03219776902772562</v>
      </c>
      <c r="AG16" s="27"/>
    </row>
    <row r="17" spans="1:33" ht="12.75">
      <c r="A17" s="22" t="s">
        <v>35</v>
      </c>
      <c r="B17" s="207" t="s">
        <v>85</v>
      </c>
      <c r="C17" s="208"/>
      <c r="D17" s="23">
        <v>419</v>
      </c>
      <c r="E17" s="24">
        <v>525</v>
      </c>
      <c r="F17" s="24">
        <v>105</v>
      </c>
      <c r="G17" s="25">
        <v>0</v>
      </c>
      <c r="H17" s="26">
        <v>12300</v>
      </c>
      <c r="I17" s="27">
        <v>12166.3510981383</v>
      </c>
      <c r="J17" s="28">
        <v>133.64890186169941</v>
      </c>
      <c r="K17" s="29">
        <v>6.387334326522608</v>
      </c>
      <c r="L17" s="29">
        <v>0.00121663510981383</v>
      </c>
      <c r="M17" s="30">
        <v>0.0121663510981383</v>
      </c>
      <c r="N17" s="31">
        <v>150</v>
      </c>
      <c r="O17" s="32">
        <v>105.76289424698771</v>
      </c>
      <c r="P17" s="33">
        <v>44.23710575301229</v>
      </c>
      <c r="Q17" s="26">
        <v>48000</v>
      </c>
      <c r="R17" s="26">
        <v>54060</v>
      </c>
      <c r="S17" s="27">
        <v>51188.2787287156</v>
      </c>
      <c r="T17" s="27">
        <v>49862.02975183635</v>
      </c>
      <c r="U17" s="28">
        <v>-1862.0297518363514</v>
      </c>
      <c r="V17" s="29">
        <v>4.7164493942262</v>
      </c>
      <c r="W17" s="29">
        <v>0.004487582677665272</v>
      </c>
      <c r="X17" s="30">
        <v>0.017052814175128033</v>
      </c>
      <c r="Y17" s="34">
        <v>29.036637465723867</v>
      </c>
      <c r="Z17" s="34" t="e">
        <v>#DIV/0!</v>
      </c>
      <c r="AA17" s="34">
        <v>0.25241740870402796</v>
      </c>
      <c r="AB17" s="34" t="e">
        <v>#DIV/0!</v>
      </c>
      <c r="AC17" s="34">
        <v>97.50148329279162</v>
      </c>
      <c r="AD17" s="34" t="e">
        <v>#DIV/0!</v>
      </c>
      <c r="AE17" s="35">
        <v>11.103783720748808</v>
      </c>
      <c r="AF17" s="36">
        <v>0.026500677137825317</v>
      </c>
      <c r="AG17" s="27"/>
    </row>
    <row r="18" spans="1:33" ht="12.75">
      <c r="A18" s="22" t="s">
        <v>35</v>
      </c>
      <c r="B18" s="207" t="s">
        <v>86</v>
      </c>
      <c r="C18" s="208"/>
      <c r="D18" s="23">
        <v>1406</v>
      </c>
      <c r="E18" s="24">
        <v>1406</v>
      </c>
      <c r="F18" s="24" t="s">
        <v>35</v>
      </c>
      <c r="G18" s="25">
        <v>70</v>
      </c>
      <c r="H18" s="26">
        <v>57000</v>
      </c>
      <c r="I18" s="27">
        <v>55051.5557647059</v>
      </c>
      <c r="J18" s="28">
        <v>1948.4442352940969</v>
      </c>
      <c r="K18" s="29">
        <v>28.902066776470598</v>
      </c>
      <c r="L18" s="29">
        <v>0.00550515557647059</v>
      </c>
      <c r="M18" s="30">
        <v>0.055051555764705905</v>
      </c>
      <c r="N18" s="31">
        <v>283</v>
      </c>
      <c r="O18" s="32">
        <v>297.5966853226727</v>
      </c>
      <c r="P18" s="33">
        <v>-14.596685322672727</v>
      </c>
      <c r="Q18" s="26">
        <v>156000</v>
      </c>
      <c r="R18" s="26">
        <v>0</v>
      </c>
      <c r="S18" s="27">
        <v>156210.0740873561</v>
      </c>
      <c r="T18" s="27">
        <v>150432.60904570145</v>
      </c>
      <c r="U18" s="28">
        <v>5567.390954298549</v>
      </c>
      <c r="V18" s="29">
        <v>14.229420489632899</v>
      </c>
      <c r="W18" s="29">
        <v>0.013538934814113134</v>
      </c>
      <c r="X18" s="30">
        <v>0.051447952293629896</v>
      </c>
      <c r="Y18" s="34">
        <v>39.15473382980505</v>
      </c>
      <c r="Z18" s="34">
        <v>786.4507966386558</v>
      </c>
      <c r="AA18" s="34">
        <v>0.2116619383518298</v>
      </c>
      <c r="AB18" s="34">
        <v>4.251381218895324</v>
      </c>
      <c r="AC18" s="34">
        <v>111.10247090139126</v>
      </c>
      <c r="AD18" s="34">
        <v>2231.57248696223</v>
      </c>
      <c r="AE18" s="35">
        <v>43.1314872661035</v>
      </c>
      <c r="AF18" s="36">
        <v>0.0306767334751803</v>
      </c>
      <c r="AG18" s="27"/>
    </row>
    <row r="19" spans="1:33" ht="12.75">
      <c r="A19" s="22" t="s">
        <v>35</v>
      </c>
      <c r="B19" s="207" t="s">
        <v>35</v>
      </c>
      <c r="C19" s="208"/>
      <c r="D19" s="23" t="s">
        <v>35</v>
      </c>
      <c r="E19" s="24" t="s">
        <v>35</v>
      </c>
      <c r="F19" s="24" t="s">
        <v>35</v>
      </c>
      <c r="G19" s="25" t="s">
        <v>35</v>
      </c>
      <c r="H19" s="26">
        <v>0</v>
      </c>
      <c r="I19" s="27">
        <v>0</v>
      </c>
      <c r="J19" s="28" t="s">
        <v>35</v>
      </c>
      <c r="K19" s="29" t="s">
        <v>35</v>
      </c>
      <c r="L19" s="29" t="s">
        <v>35</v>
      </c>
      <c r="M19" s="30" t="s">
        <v>35</v>
      </c>
      <c r="N19" s="31">
        <v>0</v>
      </c>
      <c r="O19" s="32">
        <v>0</v>
      </c>
      <c r="P19" s="33" t="s">
        <v>35</v>
      </c>
      <c r="Q19" s="26">
        <v>0</v>
      </c>
      <c r="R19" s="26" t="s">
        <v>35</v>
      </c>
      <c r="S19" s="27">
        <v>0</v>
      </c>
      <c r="T19" s="27">
        <v>0</v>
      </c>
      <c r="U19" s="28" t="s">
        <v>35</v>
      </c>
      <c r="V19" s="29" t="s">
        <v>35</v>
      </c>
      <c r="W19" s="29" t="s">
        <v>35</v>
      </c>
      <c r="X19" s="30" t="s">
        <v>35</v>
      </c>
      <c r="Y19" s="34" t="e">
        <v>#VALUE!</v>
      </c>
      <c r="Z19" s="34" t="e">
        <v>#VALUE!</v>
      </c>
      <c r="AA19" s="34" t="e">
        <v>#VALUE!</v>
      </c>
      <c r="AB19" s="34" t="e">
        <v>#VALUE!</v>
      </c>
      <c r="AC19" s="34" t="e">
        <v>#VALUE!</v>
      </c>
      <c r="AD19" s="34" t="e">
        <v>#VALUE!</v>
      </c>
      <c r="AE19" s="35" t="e">
        <v>#VALUE!</v>
      </c>
      <c r="AF19" s="36" t="e">
        <v>#VALUE!</v>
      </c>
      <c r="AG19" s="27"/>
    </row>
    <row r="20" spans="1:33" ht="12.75">
      <c r="A20" s="22" t="s">
        <v>35</v>
      </c>
      <c r="B20" s="207" t="s">
        <v>35</v>
      </c>
      <c r="C20" s="208"/>
      <c r="D20" s="23" t="s">
        <v>35</v>
      </c>
      <c r="E20" s="24" t="s">
        <v>35</v>
      </c>
      <c r="F20" s="24" t="s">
        <v>35</v>
      </c>
      <c r="G20" s="25" t="s">
        <v>35</v>
      </c>
      <c r="H20" s="26">
        <v>0</v>
      </c>
      <c r="I20" s="27">
        <v>0</v>
      </c>
      <c r="J20" s="28" t="s">
        <v>35</v>
      </c>
      <c r="K20" s="29" t="s">
        <v>35</v>
      </c>
      <c r="L20" s="29" t="s">
        <v>35</v>
      </c>
      <c r="M20" s="30" t="s">
        <v>35</v>
      </c>
      <c r="N20" s="31">
        <v>0</v>
      </c>
      <c r="O20" s="32">
        <v>0</v>
      </c>
      <c r="P20" s="33" t="s">
        <v>35</v>
      </c>
      <c r="Q20" s="26">
        <v>0</v>
      </c>
      <c r="R20" s="26" t="s">
        <v>35</v>
      </c>
      <c r="S20" s="27">
        <v>0</v>
      </c>
      <c r="T20" s="27">
        <v>0</v>
      </c>
      <c r="U20" s="28" t="s">
        <v>35</v>
      </c>
      <c r="V20" s="29" t="s">
        <v>35</v>
      </c>
      <c r="W20" s="29" t="s">
        <v>35</v>
      </c>
      <c r="X20" s="30" t="s">
        <v>35</v>
      </c>
      <c r="Y20" s="34" t="e">
        <v>#VALUE!</v>
      </c>
      <c r="Z20" s="34" t="e">
        <v>#VALUE!</v>
      </c>
      <c r="AA20" s="34" t="e">
        <v>#VALUE!</v>
      </c>
      <c r="AB20" s="34" t="e">
        <v>#VALUE!</v>
      </c>
      <c r="AC20" s="34" t="e">
        <v>#VALUE!</v>
      </c>
      <c r="AD20" s="34" t="e">
        <v>#VALUE!</v>
      </c>
      <c r="AE20" s="35" t="e">
        <v>#VALUE!</v>
      </c>
      <c r="AF20" s="36" t="e">
        <v>#VALUE!</v>
      </c>
      <c r="AG20" s="27"/>
    </row>
    <row r="21" spans="1:33" ht="12.75">
      <c r="A21" s="22" t="s">
        <v>35</v>
      </c>
      <c r="B21" s="207" t="s">
        <v>35</v>
      </c>
      <c r="C21" s="208"/>
      <c r="D21" s="23" t="s">
        <v>35</v>
      </c>
      <c r="E21" s="24" t="s">
        <v>35</v>
      </c>
      <c r="F21" s="24" t="s">
        <v>35</v>
      </c>
      <c r="G21" s="25" t="s">
        <v>35</v>
      </c>
      <c r="H21" s="26">
        <v>0</v>
      </c>
      <c r="I21" s="27">
        <v>0</v>
      </c>
      <c r="J21" s="28" t="s">
        <v>35</v>
      </c>
      <c r="K21" s="29" t="s">
        <v>35</v>
      </c>
      <c r="L21" s="29" t="s">
        <v>35</v>
      </c>
      <c r="M21" s="30" t="s">
        <v>35</v>
      </c>
      <c r="N21" s="31">
        <v>0</v>
      </c>
      <c r="O21" s="32">
        <v>0</v>
      </c>
      <c r="P21" s="33" t="s">
        <v>35</v>
      </c>
      <c r="Q21" s="26">
        <v>0</v>
      </c>
      <c r="R21" s="26" t="s">
        <v>35</v>
      </c>
      <c r="S21" s="27">
        <v>0</v>
      </c>
      <c r="T21" s="27">
        <v>0</v>
      </c>
      <c r="U21" s="28" t="s">
        <v>35</v>
      </c>
      <c r="V21" s="29" t="s">
        <v>35</v>
      </c>
      <c r="W21" s="29" t="s">
        <v>35</v>
      </c>
      <c r="X21" s="30" t="s">
        <v>35</v>
      </c>
      <c r="Y21" s="34" t="e">
        <v>#VALUE!</v>
      </c>
      <c r="Z21" s="34" t="e">
        <v>#VALUE!</v>
      </c>
      <c r="AA21" s="34" t="e">
        <v>#VALUE!</v>
      </c>
      <c r="AB21" s="34" t="e">
        <v>#VALUE!</v>
      </c>
      <c r="AC21" s="34" t="e">
        <v>#VALUE!</v>
      </c>
      <c r="AD21" s="34" t="e">
        <v>#VALUE!</v>
      </c>
      <c r="AE21" s="35" t="e">
        <v>#VALUE!</v>
      </c>
      <c r="AF21" s="36" t="e">
        <v>#VALUE!</v>
      </c>
      <c r="AG21" s="27"/>
    </row>
    <row r="22" spans="1:33" ht="12.75">
      <c r="A22" s="22" t="s">
        <v>35</v>
      </c>
      <c r="B22" s="207" t="s">
        <v>35</v>
      </c>
      <c r="C22" s="208"/>
      <c r="D22" s="23" t="s">
        <v>35</v>
      </c>
      <c r="E22" s="24" t="s">
        <v>35</v>
      </c>
      <c r="F22" s="24" t="s">
        <v>35</v>
      </c>
      <c r="G22" s="25" t="s">
        <v>35</v>
      </c>
      <c r="H22" s="26">
        <v>0</v>
      </c>
      <c r="I22" s="27">
        <v>0</v>
      </c>
      <c r="J22" s="28" t="s">
        <v>35</v>
      </c>
      <c r="K22" s="29" t="s">
        <v>35</v>
      </c>
      <c r="L22" s="29" t="s">
        <v>35</v>
      </c>
      <c r="M22" s="30" t="s">
        <v>35</v>
      </c>
      <c r="N22" s="31">
        <v>0</v>
      </c>
      <c r="O22" s="32">
        <v>0</v>
      </c>
      <c r="P22" s="33" t="s">
        <v>35</v>
      </c>
      <c r="Q22" s="26">
        <v>0</v>
      </c>
      <c r="R22" s="26" t="s">
        <v>35</v>
      </c>
      <c r="S22" s="27">
        <v>0</v>
      </c>
      <c r="T22" s="27">
        <v>0</v>
      </c>
      <c r="U22" s="28" t="s">
        <v>35</v>
      </c>
      <c r="V22" s="29" t="s">
        <v>35</v>
      </c>
      <c r="W22" s="29" t="s">
        <v>35</v>
      </c>
      <c r="X22" s="30" t="s">
        <v>35</v>
      </c>
      <c r="Y22" s="34" t="e">
        <v>#VALUE!</v>
      </c>
      <c r="Z22" s="34" t="e">
        <v>#VALUE!</v>
      </c>
      <c r="AA22" s="34" t="e">
        <v>#VALUE!</v>
      </c>
      <c r="AB22" s="34" t="e">
        <v>#VALUE!</v>
      </c>
      <c r="AC22" s="34" t="e">
        <v>#VALUE!</v>
      </c>
      <c r="AD22" s="34" t="e">
        <v>#VALUE!</v>
      </c>
      <c r="AE22" s="35" t="e">
        <v>#VALUE!</v>
      </c>
      <c r="AF22" s="36" t="e">
        <v>#VALUE!</v>
      </c>
      <c r="AG22" s="27"/>
    </row>
    <row r="23" spans="1:33" ht="12.75">
      <c r="A23" s="22" t="s">
        <v>35</v>
      </c>
      <c r="B23" s="207" t="s">
        <v>35</v>
      </c>
      <c r="C23" s="208"/>
      <c r="D23" s="23" t="s">
        <v>35</v>
      </c>
      <c r="E23" s="24" t="s">
        <v>35</v>
      </c>
      <c r="F23" s="24" t="s">
        <v>35</v>
      </c>
      <c r="G23" s="25" t="s">
        <v>35</v>
      </c>
      <c r="H23" s="26">
        <v>0</v>
      </c>
      <c r="I23" s="27">
        <v>0</v>
      </c>
      <c r="J23" s="28" t="s">
        <v>35</v>
      </c>
      <c r="K23" s="29" t="s">
        <v>35</v>
      </c>
      <c r="L23" s="29" t="s">
        <v>35</v>
      </c>
      <c r="M23" s="30" t="s">
        <v>35</v>
      </c>
      <c r="N23" s="31">
        <v>0</v>
      </c>
      <c r="O23" s="32">
        <v>0</v>
      </c>
      <c r="P23" s="33" t="s">
        <v>35</v>
      </c>
      <c r="Q23" s="26">
        <v>0</v>
      </c>
      <c r="R23" s="26" t="s">
        <v>35</v>
      </c>
      <c r="S23" s="27">
        <v>0</v>
      </c>
      <c r="T23" s="27">
        <v>0</v>
      </c>
      <c r="U23" s="28" t="s">
        <v>35</v>
      </c>
      <c r="V23" s="29" t="s">
        <v>35</v>
      </c>
      <c r="W23" s="29" t="s">
        <v>35</v>
      </c>
      <c r="X23" s="30" t="s">
        <v>35</v>
      </c>
      <c r="Y23" s="34" t="e">
        <v>#VALUE!</v>
      </c>
      <c r="Z23" s="34" t="e">
        <v>#VALUE!</v>
      </c>
      <c r="AA23" s="34" t="e">
        <v>#VALUE!</v>
      </c>
      <c r="AB23" s="34" t="e">
        <v>#VALUE!</v>
      </c>
      <c r="AC23" s="34" t="e">
        <v>#VALUE!</v>
      </c>
      <c r="AD23" s="34" t="e">
        <v>#VALUE!</v>
      </c>
      <c r="AE23" s="35" t="e">
        <v>#VALUE!</v>
      </c>
      <c r="AF23" s="36" t="e">
        <v>#VALUE!</v>
      </c>
      <c r="AG23" s="27"/>
    </row>
    <row r="24" spans="1:33" ht="12.75">
      <c r="A24" s="22" t="s">
        <v>35</v>
      </c>
      <c r="B24" s="207" t="s">
        <v>35</v>
      </c>
      <c r="C24" s="208"/>
      <c r="D24" s="23" t="s">
        <v>35</v>
      </c>
      <c r="E24" s="24" t="s">
        <v>35</v>
      </c>
      <c r="F24" s="24" t="s">
        <v>35</v>
      </c>
      <c r="G24" s="25" t="s">
        <v>35</v>
      </c>
      <c r="H24" s="26">
        <v>0</v>
      </c>
      <c r="I24" s="27">
        <v>0</v>
      </c>
      <c r="J24" s="28" t="s">
        <v>35</v>
      </c>
      <c r="K24" s="29" t="s">
        <v>35</v>
      </c>
      <c r="L24" s="29" t="s">
        <v>35</v>
      </c>
      <c r="M24" s="30" t="s">
        <v>35</v>
      </c>
      <c r="N24" s="31">
        <v>0</v>
      </c>
      <c r="O24" s="32">
        <v>0</v>
      </c>
      <c r="P24" s="33" t="s">
        <v>35</v>
      </c>
      <c r="Q24" s="26">
        <v>0</v>
      </c>
      <c r="R24" s="26" t="s">
        <v>35</v>
      </c>
      <c r="S24" s="27">
        <v>0</v>
      </c>
      <c r="T24" s="27">
        <v>0</v>
      </c>
      <c r="U24" s="28" t="s">
        <v>35</v>
      </c>
      <c r="V24" s="29" t="s">
        <v>35</v>
      </c>
      <c r="W24" s="29" t="s">
        <v>35</v>
      </c>
      <c r="X24" s="30" t="s">
        <v>35</v>
      </c>
      <c r="Y24" s="34" t="e">
        <v>#VALUE!</v>
      </c>
      <c r="Z24" s="34" t="e">
        <v>#VALUE!</v>
      </c>
      <c r="AA24" s="34" t="e">
        <v>#VALUE!</v>
      </c>
      <c r="AB24" s="34" t="e">
        <v>#VALUE!</v>
      </c>
      <c r="AC24" s="34" t="e">
        <v>#VALUE!</v>
      </c>
      <c r="AD24" s="34" t="e">
        <v>#VALUE!</v>
      </c>
      <c r="AE24" s="35" t="e">
        <v>#VALUE!</v>
      </c>
      <c r="AF24" s="36" t="e">
        <v>#VALUE!</v>
      </c>
      <c r="AG24" s="27"/>
    </row>
    <row r="25" spans="1:33" ht="12.75">
      <c r="A25" s="22" t="s">
        <v>35</v>
      </c>
      <c r="B25" s="207" t="s">
        <v>35</v>
      </c>
      <c r="C25" s="208"/>
      <c r="D25" s="23" t="s">
        <v>35</v>
      </c>
      <c r="E25" s="24" t="s">
        <v>35</v>
      </c>
      <c r="F25" s="24" t="s">
        <v>35</v>
      </c>
      <c r="G25" s="25" t="s">
        <v>35</v>
      </c>
      <c r="H25" s="26">
        <v>0</v>
      </c>
      <c r="I25" s="27">
        <v>0</v>
      </c>
      <c r="J25" s="28" t="s">
        <v>35</v>
      </c>
      <c r="K25" s="29" t="s">
        <v>35</v>
      </c>
      <c r="L25" s="29" t="s">
        <v>35</v>
      </c>
      <c r="M25" s="30" t="s">
        <v>35</v>
      </c>
      <c r="N25" s="31">
        <v>0</v>
      </c>
      <c r="O25" s="32">
        <v>0</v>
      </c>
      <c r="P25" s="33" t="s">
        <v>35</v>
      </c>
      <c r="Q25" s="26">
        <v>0</v>
      </c>
      <c r="R25" s="26" t="s">
        <v>35</v>
      </c>
      <c r="S25" s="27">
        <v>0</v>
      </c>
      <c r="T25" s="27">
        <v>0</v>
      </c>
      <c r="U25" s="28" t="s">
        <v>35</v>
      </c>
      <c r="V25" s="29" t="s">
        <v>35</v>
      </c>
      <c r="W25" s="29" t="s">
        <v>35</v>
      </c>
      <c r="X25" s="30" t="s">
        <v>35</v>
      </c>
      <c r="Y25" s="34" t="e">
        <v>#VALUE!</v>
      </c>
      <c r="Z25" s="34" t="e">
        <v>#VALUE!</v>
      </c>
      <c r="AA25" s="34" t="e">
        <v>#VALUE!</v>
      </c>
      <c r="AB25" s="34" t="e">
        <v>#VALUE!</v>
      </c>
      <c r="AC25" s="34" t="e">
        <v>#VALUE!</v>
      </c>
      <c r="AD25" s="34" t="e">
        <v>#VALUE!</v>
      </c>
      <c r="AE25" s="35" t="e">
        <v>#VALUE!</v>
      </c>
      <c r="AF25" s="36" t="e">
        <v>#VALUE!</v>
      </c>
      <c r="AG25" s="27"/>
    </row>
    <row r="26" spans="1:33" ht="12.75">
      <c r="A26" s="37" t="s">
        <v>35</v>
      </c>
      <c r="B26" s="207" t="s">
        <v>35</v>
      </c>
      <c r="C26" s="208"/>
      <c r="D26" s="38" t="s">
        <v>35</v>
      </c>
      <c r="E26" s="39" t="s">
        <v>35</v>
      </c>
      <c r="F26" s="39" t="s">
        <v>35</v>
      </c>
      <c r="G26" s="40" t="s">
        <v>35</v>
      </c>
      <c r="H26" s="41">
        <v>0</v>
      </c>
      <c r="I26" s="42">
        <v>0</v>
      </c>
      <c r="J26" s="43" t="s">
        <v>35</v>
      </c>
      <c r="K26" s="44" t="s">
        <v>35</v>
      </c>
      <c r="L26" s="44" t="s">
        <v>35</v>
      </c>
      <c r="M26" s="45" t="s">
        <v>35</v>
      </c>
      <c r="N26" s="46">
        <v>0</v>
      </c>
      <c r="O26" s="47">
        <v>0</v>
      </c>
      <c r="P26" s="48" t="s">
        <v>35</v>
      </c>
      <c r="Q26" s="26">
        <v>0</v>
      </c>
      <c r="R26" s="26" t="s">
        <v>35</v>
      </c>
      <c r="S26" s="27">
        <v>0</v>
      </c>
      <c r="T26" s="27">
        <v>0</v>
      </c>
      <c r="U26" s="43" t="s">
        <v>35</v>
      </c>
      <c r="V26" s="44" t="s">
        <v>35</v>
      </c>
      <c r="W26" s="44" t="s">
        <v>35</v>
      </c>
      <c r="X26" s="45" t="s">
        <v>35</v>
      </c>
      <c r="Y26" s="34" t="e">
        <v>#VALUE!</v>
      </c>
      <c r="Z26" s="34" t="e">
        <v>#VALUE!</v>
      </c>
      <c r="AA26" s="34" t="e">
        <v>#VALUE!</v>
      </c>
      <c r="AB26" s="34" t="e">
        <v>#VALUE!</v>
      </c>
      <c r="AC26" s="34" t="e">
        <v>#VALUE!</v>
      </c>
      <c r="AD26" s="34" t="e">
        <v>#VALUE!</v>
      </c>
      <c r="AE26" s="35" t="e">
        <v>#VALUE!</v>
      </c>
      <c r="AF26" s="36" t="e">
        <v>#VALUE!</v>
      </c>
      <c r="AG26" s="27"/>
    </row>
    <row r="27" spans="1:33" ht="12.75">
      <c r="A27" s="22" t="s">
        <v>35</v>
      </c>
      <c r="B27" s="207" t="s">
        <v>35</v>
      </c>
      <c r="C27" s="208"/>
      <c r="D27" s="23" t="s">
        <v>35</v>
      </c>
      <c r="E27" s="24" t="s">
        <v>35</v>
      </c>
      <c r="F27" s="24" t="s">
        <v>35</v>
      </c>
      <c r="G27" s="25" t="s">
        <v>35</v>
      </c>
      <c r="H27" s="26">
        <v>0</v>
      </c>
      <c r="I27" s="27">
        <v>0</v>
      </c>
      <c r="J27" s="28" t="s">
        <v>35</v>
      </c>
      <c r="K27" s="29" t="s">
        <v>35</v>
      </c>
      <c r="L27" s="29" t="s">
        <v>35</v>
      </c>
      <c r="M27" s="30" t="s">
        <v>35</v>
      </c>
      <c r="N27" s="31">
        <v>0</v>
      </c>
      <c r="O27" s="32">
        <v>0</v>
      </c>
      <c r="P27" s="33" t="s">
        <v>35</v>
      </c>
      <c r="Q27" s="26">
        <v>0</v>
      </c>
      <c r="R27" s="26" t="s">
        <v>35</v>
      </c>
      <c r="S27" s="27">
        <v>0</v>
      </c>
      <c r="T27" s="27">
        <v>0</v>
      </c>
      <c r="U27" s="28" t="s">
        <v>35</v>
      </c>
      <c r="V27" s="29" t="s">
        <v>35</v>
      </c>
      <c r="W27" s="29" t="s">
        <v>35</v>
      </c>
      <c r="X27" s="30" t="s">
        <v>35</v>
      </c>
      <c r="Y27" s="34" t="e">
        <v>#VALUE!</v>
      </c>
      <c r="Z27" s="34" t="e">
        <v>#VALUE!</v>
      </c>
      <c r="AA27" s="34" t="e">
        <v>#VALUE!</v>
      </c>
      <c r="AB27" s="34" t="e">
        <v>#VALUE!</v>
      </c>
      <c r="AC27" s="34" t="e">
        <v>#VALUE!</v>
      </c>
      <c r="AD27" s="34" t="e">
        <v>#VALUE!</v>
      </c>
      <c r="AE27" s="35" t="e">
        <v>#VALUE!</v>
      </c>
      <c r="AF27" s="36" t="e">
        <v>#VALUE!</v>
      </c>
      <c r="AG27" s="27"/>
    </row>
    <row r="28" spans="1:33" ht="12.75">
      <c r="A28" s="22" t="s">
        <v>35</v>
      </c>
      <c r="B28" s="207" t="s">
        <v>35</v>
      </c>
      <c r="C28" s="208"/>
      <c r="D28" s="23" t="s">
        <v>35</v>
      </c>
      <c r="E28" s="24" t="s">
        <v>35</v>
      </c>
      <c r="F28" s="24" t="s">
        <v>35</v>
      </c>
      <c r="G28" s="25" t="s">
        <v>35</v>
      </c>
      <c r="H28" s="26">
        <v>0</v>
      </c>
      <c r="I28" s="27">
        <v>0</v>
      </c>
      <c r="J28" s="28" t="s">
        <v>35</v>
      </c>
      <c r="K28" s="29" t="s">
        <v>35</v>
      </c>
      <c r="L28" s="29" t="s">
        <v>35</v>
      </c>
      <c r="M28" s="30" t="s">
        <v>35</v>
      </c>
      <c r="N28" s="31">
        <v>0</v>
      </c>
      <c r="O28" s="32">
        <v>0</v>
      </c>
      <c r="P28" s="33" t="s">
        <v>35</v>
      </c>
      <c r="Q28" s="26">
        <v>0</v>
      </c>
      <c r="R28" s="26" t="s">
        <v>35</v>
      </c>
      <c r="S28" s="27">
        <v>0</v>
      </c>
      <c r="T28" s="27">
        <v>0</v>
      </c>
      <c r="U28" s="28" t="s">
        <v>35</v>
      </c>
      <c r="V28" s="29" t="s">
        <v>35</v>
      </c>
      <c r="W28" s="29" t="s">
        <v>35</v>
      </c>
      <c r="X28" s="30" t="s">
        <v>35</v>
      </c>
      <c r="Y28" s="34" t="e">
        <v>#VALUE!</v>
      </c>
      <c r="Z28" s="34" t="e">
        <v>#VALUE!</v>
      </c>
      <c r="AA28" s="34" t="e">
        <v>#VALUE!</v>
      </c>
      <c r="AB28" s="34" t="e">
        <v>#VALUE!</v>
      </c>
      <c r="AC28" s="34" t="e">
        <v>#VALUE!</v>
      </c>
      <c r="AD28" s="34" t="e">
        <v>#VALUE!</v>
      </c>
      <c r="AE28" s="35" t="e">
        <v>#VALUE!</v>
      </c>
      <c r="AF28" s="36" t="e">
        <v>#VALUE!</v>
      </c>
      <c r="AG28" s="27"/>
    </row>
    <row r="29" spans="1:33" ht="12.75">
      <c r="A29" s="22" t="s">
        <v>35</v>
      </c>
      <c r="B29" s="207" t="s">
        <v>35</v>
      </c>
      <c r="C29" s="208"/>
      <c r="D29" s="23" t="s">
        <v>35</v>
      </c>
      <c r="E29" s="24" t="s">
        <v>35</v>
      </c>
      <c r="F29" s="24" t="s">
        <v>35</v>
      </c>
      <c r="G29" s="25" t="s">
        <v>35</v>
      </c>
      <c r="H29" s="26">
        <v>0</v>
      </c>
      <c r="I29" s="27">
        <v>0</v>
      </c>
      <c r="J29" s="28" t="s">
        <v>35</v>
      </c>
      <c r="K29" s="29" t="s">
        <v>35</v>
      </c>
      <c r="L29" s="29" t="s">
        <v>35</v>
      </c>
      <c r="M29" s="30" t="s">
        <v>35</v>
      </c>
      <c r="N29" s="31">
        <v>0</v>
      </c>
      <c r="O29" s="32">
        <v>0</v>
      </c>
      <c r="P29" s="33" t="s">
        <v>35</v>
      </c>
      <c r="Q29" s="26">
        <v>0</v>
      </c>
      <c r="R29" s="26" t="s">
        <v>35</v>
      </c>
      <c r="S29" s="27">
        <v>0</v>
      </c>
      <c r="T29" s="27">
        <v>0</v>
      </c>
      <c r="U29" s="28" t="s">
        <v>35</v>
      </c>
      <c r="V29" s="29" t="s">
        <v>35</v>
      </c>
      <c r="W29" s="29" t="s">
        <v>35</v>
      </c>
      <c r="X29" s="30" t="s">
        <v>35</v>
      </c>
      <c r="Y29" s="34" t="e">
        <v>#VALUE!</v>
      </c>
      <c r="Z29" s="34" t="e">
        <v>#VALUE!</v>
      </c>
      <c r="AA29" s="34" t="e">
        <v>#VALUE!</v>
      </c>
      <c r="AB29" s="34" t="e">
        <v>#VALUE!</v>
      </c>
      <c r="AC29" s="34" t="e">
        <v>#VALUE!</v>
      </c>
      <c r="AD29" s="34" t="e">
        <v>#VALUE!</v>
      </c>
      <c r="AE29" s="35" t="e">
        <v>#VALUE!</v>
      </c>
      <c r="AF29" s="36" t="e">
        <v>#VALUE!</v>
      </c>
      <c r="AG29" s="27"/>
    </row>
    <row r="30" spans="1:33" ht="12.75">
      <c r="A30" s="22" t="s">
        <v>35</v>
      </c>
      <c r="B30" s="207" t="s">
        <v>35</v>
      </c>
      <c r="C30" s="208"/>
      <c r="D30" s="23" t="s">
        <v>35</v>
      </c>
      <c r="E30" s="24" t="s">
        <v>35</v>
      </c>
      <c r="F30" s="24" t="s">
        <v>35</v>
      </c>
      <c r="G30" s="25" t="s">
        <v>35</v>
      </c>
      <c r="H30" s="26">
        <v>0</v>
      </c>
      <c r="I30" s="27">
        <v>0</v>
      </c>
      <c r="J30" s="28" t="s">
        <v>35</v>
      </c>
      <c r="K30" s="29" t="s">
        <v>35</v>
      </c>
      <c r="L30" s="29" t="s">
        <v>35</v>
      </c>
      <c r="M30" s="30" t="s">
        <v>35</v>
      </c>
      <c r="N30" s="31">
        <v>0</v>
      </c>
      <c r="O30" s="32">
        <v>0</v>
      </c>
      <c r="P30" s="33" t="s">
        <v>35</v>
      </c>
      <c r="Q30" s="26">
        <v>0</v>
      </c>
      <c r="R30" s="26" t="s">
        <v>35</v>
      </c>
      <c r="S30" s="27">
        <v>0</v>
      </c>
      <c r="T30" s="27">
        <v>0</v>
      </c>
      <c r="U30" s="28" t="s">
        <v>35</v>
      </c>
      <c r="V30" s="29" t="s">
        <v>35</v>
      </c>
      <c r="W30" s="29" t="s">
        <v>35</v>
      </c>
      <c r="X30" s="30" t="s">
        <v>35</v>
      </c>
      <c r="Y30" s="34" t="e">
        <v>#VALUE!</v>
      </c>
      <c r="Z30" s="34" t="e">
        <v>#VALUE!</v>
      </c>
      <c r="AA30" s="34" t="e">
        <v>#VALUE!</v>
      </c>
      <c r="AB30" s="34" t="e">
        <v>#VALUE!</v>
      </c>
      <c r="AC30" s="34" t="e">
        <v>#VALUE!</v>
      </c>
      <c r="AD30" s="34" t="e">
        <v>#VALUE!</v>
      </c>
      <c r="AE30" s="35" t="e">
        <v>#VALUE!</v>
      </c>
      <c r="AF30" s="36" t="e">
        <v>#VALUE!</v>
      </c>
      <c r="AG30" s="27"/>
    </row>
    <row r="31" spans="1:33" ht="12.75">
      <c r="A31" s="22" t="s">
        <v>35</v>
      </c>
      <c r="B31" s="207" t="s">
        <v>35</v>
      </c>
      <c r="C31" s="208"/>
      <c r="D31" s="23" t="s">
        <v>35</v>
      </c>
      <c r="E31" s="24" t="s">
        <v>35</v>
      </c>
      <c r="F31" s="24" t="s">
        <v>35</v>
      </c>
      <c r="G31" s="25" t="s">
        <v>35</v>
      </c>
      <c r="H31" s="26">
        <v>0</v>
      </c>
      <c r="I31" s="27">
        <v>0</v>
      </c>
      <c r="J31" s="28" t="s">
        <v>35</v>
      </c>
      <c r="K31" s="29" t="s">
        <v>35</v>
      </c>
      <c r="L31" s="29" t="s">
        <v>35</v>
      </c>
      <c r="M31" s="30" t="s">
        <v>35</v>
      </c>
      <c r="N31" s="31">
        <v>0</v>
      </c>
      <c r="O31" s="32">
        <v>0</v>
      </c>
      <c r="P31" s="33" t="s">
        <v>35</v>
      </c>
      <c r="Q31" s="26">
        <v>0</v>
      </c>
      <c r="R31" s="26" t="s">
        <v>35</v>
      </c>
      <c r="S31" s="27">
        <v>0</v>
      </c>
      <c r="T31" s="27">
        <v>0</v>
      </c>
      <c r="U31" s="28" t="s">
        <v>35</v>
      </c>
      <c r="V31" s="29" t="s">
        <v>35</v>
      </c>
      <c r="W31" s="29" t="s">
        <v>35</v>
      </c>
      <c r="X31" s="30" t="s">
        <v>35</v>
      </c>
      <c r="Y31" s="34" t="e">
        <v>#VALUE!</v>
      </c>
      <c r="Z31" s="34" t="e">
        <v>#VALUE!</v>
      </c>
      <c r="AA31" s="34" t="e">
        <v>#VALUE!</v>
      </c>
      <c r="AB31" s="34" t="e">
        <v>#VALUE!</v>
      </c>
      <c r="AC31" s="34" t="e">
        <v>#VALUE!</v>
      </c>
      <c r="AD31" s="34" t="e">
        <v>#VALUE!</v>
      </c>
      <c r="AE31" s="35" t="e">
        <v>#VALUE!</v>
      </c>
      <c r="AF31" s="36" t="e">
        <v>#VALUE!</v>
      </c>
      <c r="AG31" s="27"/>
    </row>
    <row r="32" spans="1:33" ht="12.75">
      <c r="A32" s="22" t="s">
        <v>35</v>
      </c>
      <c r="B32" s="207" t="s">
        <v>35</v>
      </c>
      <c r="C32" s="208"/>
      <c r="D32" s="23" t="s">
        <v>35</v>
      </c>
      <c r="E32" s="24" t="s">
        <v>35</v>
      </c>
      <c r="F32" s="24" t="s">
        <v>35</v>
      </c>
      <c r="G32" s="25" t="s">
        <v>35</v>
      </c>
      <c r="H32" s="26">
        <v>0</v>
      </c>
      <c r="I32" s="27">
        <v>0</v>
      </c>
      <c r="J32" s="28" t="s">
        <v>35</v>
      </c>
      <c r="K32" s="29" t="s">
        <v>35</v>
      </c>
      <c r="L32" s="29" t="s">
        <v>35</v>
      </c>
      <c r="M32" s="30" t="s">
        <v>35</v>
      </c>
      <c r="N32" s="31">
        <v>0</v>
      </c>
      <c r="O32" s="32">
        <v>0</v>
      </c>
      <c r="P32" s="33" t="s">
        <v>35</v>
      </c>
      <c r="Q32" s="26">
        <v>0</v>
      </c>
      <c r="R32" s="26" t="s">
        <v>35</v>
      </c>
      <c r="S32" s="27">
        <v>0</v>
      </c>
      <c r="T32" s="27">
        <v>0</v>
      </c>
      <c r="U32" s="28" t="s">
        <v>35</v>
      </c>
      <c r="V32" s="29" t="s">
        <v>35</v>
      </c>
      <c r="W32" s="29" t="s">
        <v>35</v>
      </c>
      <c r="X32" s="30" t="s">
        <v>35</v>
      </c>
      <c r="Y32" s="34" t="e">
        <v>#VALUE!</v>
      </c>
      <c r="Z32" s="34" t="e">
        <v>#VALUE!</v>
      </c>
      <c r="AA32" s="34" t="e">
        <v>#VALUE!</v>
      </c>
      <c r="AB32" s="34" t="e">
        <v>#VALUE!</v>
      </c>
      <c r="AC32" s="34" t="e">
        <v>#VALUE!</v>
      </c>
      <c r="AD32" s="34" t="e">
        <v>#VALUE!</v>
      </c>
      <c r="AE32" s="35" t="e">
        <v>#VALUE!</v>
      </c>
      <c r="AF32" s="36" t="e">
        <v>#VALUE!</v>
      </c>
      <c r="AG32" s="27"/>
    </row>
    <row r="33" spans="1:33" ht="12.75">
      <c r="A33" s="22" t="s">
        <v>35</v>
      </c>
      <c r="B33" s="207" t="s">
        <v>35</v>
      </c>
      <c r="C33" s="208"/>
      <c r="D33" s="23" t="s">
        <v>35</v>
      </c>
      <c r="E33" s="24" t="s">
        <v>35</v>
      </c>
      <c r="F33" s="24" t="s">
        <v>35</v>
      </c>
      <c r="G33" s="25" t="s">
        <v>35</v>
      </c>
      <c r="H33" s="26">
        <v>0</v>
      </c>
      <c r="I33" s="27">
        <v>0</v>
      </c>
      <c r="J33" s="28" t="s">
        <v>35</v>
      </c>
      <c r="K33" s="29" t="s">
        <v>35</v>
      </c>
      <c r="L33" s="29" t="s">
        <v>35</v>
      </c>
      <c r="M33" s="30" t="s">
        <v>35</v>
      </c>
      <c r="N33" s="31">
        <v>0</v>
      </c>
      <c r="O33" s="32">
        <v>0</v>
      </c>
      <c r="P33" s="33" t="s">
        <v>35</v>
      </c>
      <c r="Q33" s="26">
        <v>0</v>
      </c>
      <c r="R33" s="26" t="s">
        <v>35</v>
      </c>
      <c r="S33" s="27">
        <v>0</v>
      </c>
      <c r="T33" s="27">
        <v>0</v>
      </c>
      <c r="U33" s="28" t="s">
        <v>35</v>
      </c>
      <c r="V33" s="29" t="s">
        <v>35</v>
      </c>
      <c r="W33" s="29" t="s">
        <v>35</v>
      </c>
      <c r="X33" s="30" t="s">
        <v>35</v>
      </c>
      <c r="Y33" s="34" t="e">
        <v>#VALUE!</v>
      </c>
      <c r="Z33" s="34" t="e">
        <v>#VALUE!</v>
      </c>
      <c r="AA33" s="34" t="e">
        <v>#VALUE!</v>
      </c>
      <c r="AB33" s="34" t="e">
        <v>#VALUE!</v>
      </c>
      <c r="AC33" s="34" t="e">
        <v>#VALUE!</v>
      </c>
      <c r="AD33" s="34" t="e">
        <v>#VALUE!</v>
      </c>
      <c r="AE33" s="35" t="e">
        <v>#VALUE!</v>
      </c>
      <c r="AF33" s="36" t="e">
        <v>#VALUE!</v>
      </c>
      <c r="AG33" s="27"/>
    </row>
    <row r="34" spans="1:33" ht="12.75">
      <c r="A34" s="22" t="s">
        <v>35</v>
      </c>
      <c r="B34" s="207" t="s">
        <v>35</v>
      </c>
      <c r="C34" s="208"/>
      <c r="D34" s="23" t="s">
        <v>35</v>
      </c>
      <c r="E34" s="24" t="s">
        <v>35</v>
      </c>
      <c r="F34" s="24" t="s">
        <v>35</v>
      </c>
      <c r="G34" s="25" t="s">
        <v>35</v>
      </c>
      <c r="H34" s="26">
        <v>0</v>
      </c>
      <c r="I34" s="27">
        <v>0</v>
      </c>
      <c r="J34" s="28" t="s">
        <v>35</v>
      </c>
      <c r="K34" s="29" t="s">
        <v>35</v>
      </c>
      <c r="L34" s="29" t="s">
        <v>35</v>
      </c>
      <c r="M34" s="30" t="s">
        <v>35</v>
      </c>
      <c r="N34" s="31">
        <v>0</v>
      </c>
      <c r="O34" s="32">
        <v>0</v>
      </c>
      <c r="P34" s="33" t="s">
        <v>35</v>
      </c>
      <c r="Q34" s="26">
        <v>0</v>
      </c>
      <c r="R34" s="26" t="s">
        <v>35</v>
      </c>
      <c r="S34" s="27">
        <v>0</v>
      </c>
      <c r="T34" s="27">
        <v>0</v>
      </c>
      <c r="U34" s="28" t="s">
        <v>35</v>
      </c>
      <c r="V34" s="29" t="s">
        <v>35</v>
      </c>
      <c r="W34" s="29" t="s">
        <v>35</v>
      </c>
      <c r="X34" s="30" t="s">
        <v>35</v>
      </c>
      <c r="Y34" s="34" t="e">
        <v>#VALUE!</v>
      </c>
      <c r="Z34" s="34" t="e">
        <v>#VALUE!</v>
      </c>
      <c r="AA34" s="34" t="e">
        <v>#VALUE!</v>
      </c>
      <c r="AB34" s="34" t="e">
        <v>#VALUE!</v>
      </c>
      <c r="AC34" s="34" t="e">
        <v>#VALUE!</v>
      </c>
      <c r="AD34" s="34" t="e">
        <v>#VALUE!</v>
      </c>
      <c r="AE34" s="35" t="e">
        <v>#VALUE!</v>
      </c>
      <c r="AF34" s="36" t="e">
        <v>#VALUE!</v>
      </c>
      <c r="AG34" s="27"/>
    </row>
    <row r="35" spans="1:33" ht="12.75">
      <c r="A35" s="22" t="s">
        <v>35</v>
      </c>
      <c r="B35" s="207" t="s">
        <v>35</v>
      </c>
      <c r="C35" s="208"/>
      <c r="D35" s="23" t="s">
        <v>35</v>
      </c>
      <c r="E35" s="24" t="s">
        <v>35</v>
      </c>
      <c r="F35" s="24" t="s">
        <v>35</v>
      </c>
      <c r="G35" s="25" t="s">
        <v>35</v>
      </c>
      <c r="H35" s="26">
        <v>0</v>
      </c>
      <c r="I35" s="27">
        <v>0</v>
      </c>
      <c r="J35" s="28" t="s">
        <v>35</v>
      </c>
      <c r="K35" s="29" t="s">
        <v>35</v>
      </c>
      <c r="L35" s="29" t="s">
        <v>35</v>
      </c>
      <c r="M35" s="30" t="s">
        <v>35</v>
      </c>
      <c r="N35" s="31">
        <v>0</v>
      </c>
      <c r="O35" s="32">
        <v>0</v>
      </c>
      <c r="P35" s="33" t="s">
        <v>35</v>
      </c>
      <c r="Q35" s="26">
        <v>0</v>
      </c>
      <c r="R35" s="26" t="s">
        <v>35</v>
      </c>
      <c r="S35" s="27">
        <v>0</v>
      </c>
      <c r="T35" s="27">
        <v>0</v>
      </c>
      <c r="U35" s="28" t="s">
        <v>35</v>
      </c>
      <c r="V35" s="29" t="s">
        <v>35</v>
      </c>
      <c r="W35" s="29" t="s">
        <v>35</v>
      </c>
      <c r="X35" s="30" t="s">
        <v>35</v>
      </c>
      <c r="Y35" s="34" t="e">
        <v>#VALUE!</v>
      </c>
      <c r="Z35" s="34" t="e">
        <v>#VALUE!</v>
      </c>
      <c r="AA35" s="34" t="e">
        <v>#VALUE!</v>
      </c>
      <c r="AB35" s="34" t="e">
        <v>#VALUE!</v>
      </c>
      <c r="AC35" s="34" t="e">
        <v>#VALUE!</v>
      </c>
      <c r="AD35" s="34" t="e">
        <v>#VALUE!</v>
      </c>
      <c r="AE35" s="35" t="e">
        <v>#VALUE!</v>
      </c>
      <c r="AF35" s="36" t="e">
        <v>#VALUE!</v>
      </c>
      <c r="AG35" s="27"/>
    </row>
    <row r="36" spans="1:33" ht="12.75">
      <c r="A36" s="22" t="s">
        <v>35</v>
      </c>
      <c r="B36" s="207" t="s">
        <v>35</v>
      </c>
      <c r="C36" s="208"/>
      <c r="D36" s="23" t="s">
        <v>35</v>
      </c>
      <c r="E36" s="24" t="s">
        <v>35</v>
      </c>
      <c r="F36" s="24" t="s">
        <v>35</v>
      </c>
      <c r="G36" s="25" t="s">
        <v>35</v>
      </c>
      <c r="H36" s="26">
        <v>0</v>
      </c>
      <c r="I36" s="27">
        <v>0</v>
      </c>
      <c r="J36" s="28" t="s">
        <v>35</v>
      </c>
      <c r="K36" s="29" t="s">
        <v>35</v>
      </c>
      <c r="L36" s="29" t="s">
        <v>35</v>
      </c>
      <c r="M36" s="30" t="s">
        <v>35</v>
      </c>
      <c r="N36" s="31">
        <v>0</v>
      </c>
      <c r="O36" s="32">
        <v>0</v>
      </c>
      <c r="P36" s="33" t="s">
        <v>35</v>
      </c>
      <c r="Q36" s="26">
        <v>0</v>
      </c>
      <c r="R36" s="26" t="s">
        <v>35</v>
      </c>
      <c r="S36" s="27">
        <v>0</v>
      </c>
      <c r="T36" s="27">
        <v>0</v>
      </c>
      <c r="U36" s="28" t="s">
        <v>35</v>
      </c>
      <c r="V36" s="29" t="s">
        <v>35</v>
      </c>
      <c r="W36" s="29" t="s">
        <v>35</v>
      </c>
      <c r="X36" s="30" t="s">
        <v>35</v>
      </c>
      <c r="Y36" s="34" t="e">
        <v>#VALUE!</v>
      </c>
      <c r="Z36" s="34" t="e">
        <v>#VALUE!</v>
      </c>
      <c r="AA36" s="34" t="e">
        <v>#VALUE!</v>
      </c>
      <c r="AB36" s="34" t="e">
        <v>#VALUE!</v>
      </c>
      <c r="AC36" s="34" t="e">
        <v>#VALUE!</v>
      </c>
      <c r="AD36" s="34" t="e">
        <v>#VALUE!</v>
      </c>
      <c r="AE36" s="35" t="e">
        <v>#VALUE!</v>
      </c>
      <c r="AF36" s="36" t="e">
        <v>#VALUE!</v>
      </c>
      <c r="AG36" s="27"/>
    </row>
    <row r="37" spans="1:33" ht="12.75">
      <c r="A37" s="22" t="s">
        <v>35</v>
      </c>
      <c r="B37" s="207" t="s">
        <v>35</v>
      </c>
      <c r="C37" s="208"/>
      <c r="D37" s="23" t="s">
        <v>35</v>
      </c>
      <c r="E37" s="24" t="s">
        <v>35</v>
      </c>
      <c r="F37" s="24" t="s">
        <v>35</v>
      </c>
      <c r="G37" s="25" t="s">
        <v>35</v>
      </c>
      <c r="H37" s="26">
        <v>0</v>
      </c>
      <c r="I37" s="27">
        <v>0</v>
      </c>
      <c r="J37" s="28" t="s">
        <v>35</v>
      </c>
      <c r="K37" s="29" t="s">
        <v>35</v>
      </c>
      <c r="L37" s="29" t="s">
        <v>35</v>
      </c>
      <c r="M37" s="30" t="s">
        <v>35</v>
      </c>
      <c r="N37" s="31">
        <v>0</v>
      </c>
      <c r="O37" s="32">
        <v>0</v>
      </c>
      <c r="P37" s="33" t="s">
        <v>35</v>
      </c>
      <c r="Q37" s="26">
        <v>0</v>
      </c>
      <c r="R37" s="26" t="s">
        <v>35</v>
      </c>
      <c r="S37" s="27">
        <v>0</v>
      </c>
      <c r="T37" s="27">
        <v>0</v>
      </c>
      <c r="U37" s="28" t="s">
        <v>35</v>
      </c>
      <c r="V37" s="29" t="s">
        <v>35</v>
      </c>
      <c r="W37" s="29" t="s">
        <v>35</v>
      </c>
      <c r="X37" s="30" t="s">
        <v>35</v>
      </c>
      <c r="Y37" s="34" t="e">
        <v>#VALUE!</v>
      </c>
      <c r="Z37" s="34" t="e">
        <v>#VALUE!</v>
      </c>
      <c r="AA37" s="34" t="e">
        <v>#VALUE!</v>
      </c>
      <c r="AB37" s="34" t="e">
        <v>#VALUE!</v>
      </c>
      <c r="AC37" s="34" t="e">
        <v>#VALUE!</v>
      </c>
      <c r="AD37" s="34" t="e">
        <v>#VALUE!</v>
      </c>
      <c r="AE37" s="35" t="e">
        <v>#VALUE!</v>
      </c>
      <c r="AF37" s="36" t="e">
        <v>#VALUE!</v>
      </c>
      <c r="AG37" s="27"/>
    </row>
    <row r="38" spans="1:33" ht="12.75">
      <c r="A38" s="22" t="s">
        <v>35</v>
      </c>
      <c r="B38" s="207" t="s">
        <v>35</v>
      </c>
      <c r="C38" s="208"/>
      <c r="D38" s="23" t="s">
        <v>35</v>
      </c>
      <c r="E38" s="24" t="s">
        <v>35</v>
      </c>
      <c r="F38" s="24" t="s">
        <v>35</v>
      </c>
      <c r="G38" s="25" t="s">
        <v>35</v>
      </c>
      <c r="H38" s="26">
        <v>0</v>
      </c>
      <c r="I38" s="27">
        <v>0</v>
      </c>
      <c r="J38" s="28" t="s">
        <v>35</v>
      </c>
      <c r="K38" s="29" t="s">
        <v>35</v>
      </c>
      <c r="L38" s="29" t="s">
        <v>35</v>
      </c>
      <c r="M38" s="30" t="s">
        <v>35</v>
      </c>
      <c r="N38" s="31">
        <v>0</v>
      </c>
      <c r="O38" s="32">
        <v>0</v>
      </c>
      <c r="P38" s="33" t="s">
        <v>35</v>
      </c>
      <c r="Q38" s="26">
        <v>0</v>
      </c>
      <c r="R38" s="26" t="s">
        <v>35</v>
      </c>
      <c r="S38" s="27">
        <v>0</v>
      </c>
      <c r="T38" s="27">
        <v>0</v>
      </c>
      <c r="U38" s="28" t="s">
        <v>35</v>
      </c>
      <c r="V38" s="29" t="s">
        <v>35</v>
      </c>
      <c r="W38" s="29" t="s">
        <v>35</v>
      </c>
      <c r="X38" s="30" t="s">
        <v>35</v>
      </c>
      <c r="Y38" s="34" t="e">
        <v>#VALUE!</v>
      </c>
      <c r="Z38" s="34" t="e">
        <v>#VALUE!</v>
      </c>
      <c r="AA38" s="34" t="e">
        <v>#VALUE!</v>
      </c>
      <c r="AB38" s="34" t="e">
        <v>#VALUE!</v>
      </c>
      <c r="AC38" s="34" t="e">
        <v>#VALUE!</v>
      </c>
      <c r="AD38" s="34" t="e">
        <v>#VALUE!</v>
      </c>
      <c r="AE38" s="35" t="e">
        <v>#VALUE!</v>
      </c>
      <c r="AF38" s="36" t="e">
        <v>#VALUE!</v>
      </c>
      <c r="AG38" s="27"/>
    </row>
    <row r="39" spans="1:33" ht="12.75">
      <c r="A39" s="22" t="s">
        <v>35</v>
      </c>
      <c r="B39" s="207" t="s">
        <v>35</v>
      </c>
      <c r="C39" s="208"/>
      <c r="D39" s="23" t="s">
        <v>35</v>
      </c>
      <c r="E39" s="24" t="s">
        <v>35</v>
      </c>
      <c r="F39" s="24" t="s">
        <v>35</v>
      </c>
      <c r="G39" s="25" t="s">
        <v>35</v>
      </c>
      <c r="H39" s="26">
        <v>0</v>
      </c>
      <c r="I39" s="27">
        <v>0</v>
      </c>
      <c r="J39" s="28" t="s">
        <v>35</v>
      </c>
      <c r="K39" s="29" t="s">
        <v>35</v>
      </c>
      <c r="L39" s="29" t="s">
        <v>35</v>
      </c>
      <c r="M39" s="30" t="s">
        <v>35</v>
      </c>
      <c r="N39" s="31">
        <v>0</v>
      </c>
      <c r="O39" s="32">
        <v>0</v>
      </c>
      <c r="P39" s="33" t="s">
        <v>35</v>
      </c>
      <c r="Q39" s="26">
        <v>0</v>
      </c>
      <c r="R39" s="26" t="s">
        <v>35</v>
      </c>
      <c r="S39" s="27">
        <v>0</v>
      </c>
      <c r="T39" s="27">
        <v>0</v>
      </c>
      <c r="U39" s="28" t="s">
        <v>35</v>
      </c>
      <c r="V39" s="29" t="s">
        <v>35</v>
      </c>
      <c r="W39" s="29" t="s">
        <v>35</v>
      </c>
      <c r="X39" s="30" t="s">
        <v>35</v>
      </c>
      <c r="Y39" s="34" t="e">
        <v>#VALUE!</v>
      </c>
      <c r="Z39" s="34" t="e">
        <v>#VALUE!</v>
      </c>
      <c r="AA39" s="34" t="e">
        <v>#VALUE!</v>
      </c>
      <c r="AB39" s="34" t="e">
        <v>#VALUE!</v>
      </c>
      <c r="AC39" s="34" t="e">
        <v>#VALUE!</v>
      </c>
      <c r="AD39" s="34" t="e">
        <v>#VALUE!</v>
      </c>
      <c r="AE39" s="35" t="e">
        <v>#VALUE!</v>
      </c>
      <c r="AF39" s="36" t="e">
        <v>#VALUE!</v>
      </c>
      <c r="AG39" s="27"/>
    </row>
    <row r="40" spans="1:33" ht="12.75">
      <c r="A40" s="22" t="s">
        <v>35</v>
      </c>
      <c r="B40" s="207" t="s">
        <v>35</v>
      </c>
      <c r="C40" s="208"/>
      <c r="D40" s="23" t="s">
        <v>35</v>
      </c>
      <c r="E40" s="24" t="s">
        <v>35</v>
      </c>
      <c r="F40" s="24" t="s">
        <v>35</v>
      </c>
      <c r="G40" s="25" t="s">
        <v>35</v>
      </c>
      <c r="H40" s="26">
        <v>0</v>
      </c>
      <c r="I40" s="27">
        <v>0</v>
      </c>
      <c r="J40" s="28" t="s">
        <v>35</v>
      </c>
      <c r="K40" s="29" t="s">
        <v>35</v>
      </c>
      <c r="L40" s="29" t="s">
        <v>35</v>
      </c>
      <c r="M40" s="30" t="s">
        <v>35</v>
      </c>
      <c r="N40" s="31">
        <v>0</v>
      </c>
      <c r="O40" s="32">
        <v>0</v>
      </c>
      <c r="P40" s="33" t="s">
        <v>35</v>
      </c>
      <c r="Q40" s="26">
        <v>0</v>
      </c>
      <c r="R40" s="26" t="s">
        <v>35</v>
      </c>
      <c r="S40" s="27">
        <v>0</v>
      </c>
      <c r="T40" s="27">
        <v>0</v>
      </c>
      <c r="U40" s="28" t="s">
        <v>35</v>
      </c>
      <c r="V40" s="29" t="s">
        <v>35</v>
      </c>
      <c r="W40" s="29" t="s">
        <v>35</v>
      </c>
      <c r="X40" s="30" t="s">
        <v>35</v>
      </c>
      <c r="Y40" s="34" t="e">
        <v>#VALUE!</v>
      </c>
      <c r="Z40" s="34" t="e">
        <v>#VALUE!</v>
      </c>
      <c r="AA40" s="34" t="e">
        <v>#VALUE!</v>
      </c>
      <c r="AB40" s="34" t="e">
        <v>#VALUE!</v>
      </c>
      <c r="AC40" s="34" t="e">
        <v>#VALUE!</v>
      </c>
      <c r="AD40" s="34" t="e">
        <v>#VALUE!</v>
      </c>
      <c r="AE40" s="35" t="e">
        <v>#VALUE!</v>
      </c>
      <c r="AF40" s="36" t="e">
        <v>#VALUE!</v>
      </c>
      <c r="AG40" s="27"/>
    </row>
    <row r="41" spans="1:33" ht="12.75">
      <c r="A41" s="22" t="s">
        <v>35</v>
      </c>
      <c r="B41" s="207" t="s">
        <v>35</v>
      </c>
      <c r="C41" s="208"/>
      <c r="D41" s="23" t="s">
        <v>35</v>
      </c>
      <c r="E41" s="24" t="s">
        <v>35</v>
      </c>
      <c r="F41" s="24" t="s">
        <v>35</v>
      </c>
      <c r="G41" s="25" t="s">
        <v>35</v>
      </c>
      <c r="H41" s="26">
        <v>0</v>
      </c>
      <c r="I41" s="27">
        <v>0</v>
      </c>
      <c r="J41" s="28" t="s">
        <v>35</v>
      </c>
      <c r="K41" s="29" t="s">
        <v>35</v>
      </c>
      <c r="L41" s="29" t="s">
        <v>35</v>
      </c>
      <c r="M41" s="30" t="s">
        <v>35</v>
      </c>
      <c r="N41" s="31">
        <v>0</v>
      </c>
      <c r="O41" s="32">
        <v>0</v>
      </c>
      <c r="P41" s="33" t="s">
        <v>35</v>
      </c>
      <c r="Q41" s="26">
        <v>0</v>
      </c>
      <c r="R41" s="26" t="s">
        <v>35</v>
      </c>
      <c r="S41" s="27">
        <v>0</v>
      </c>
      <c r="T41" s="27">
        <v>0</v>
      </c>
      <c r="U41" s="28" t="s">
        <v>35</v>
      </c>
      <c r="V41" s="29" t="s">
        <v>35</v>
      </c>
      <c r="W41" s="29" t="s">
        <v>35</v>
      </c>
      <c r="X41" s="30" t="s">
        <v>35</v>
      </c>
      <c r="Y41" s="34" t="e">
        <v>#VALUE!</v>
      </c>
      <c r="Z41" s="34" t="e">
        <v>#VALUE!</v>
      </c>
      <c r="AA41" s="34" t="e">
        <v>#VALUE!</v>
      </c>
      <c r="AB41" s="34" t="e">
        <v>#VALUE!</v>
      </c>
      <c r="AC41" s="34" t="e">
        <v>#VALUE!</v>
      </c>
      <c r="AD41" s="34" t="e">
        <v>#VALUE!</v>
      </c>
      <c r="AE41" s="35" t="e">
        <v>#VALUE!</v>
      </c>
      <c r="AF41" s="36" t="e">
        <v>#VALUE!</v>
      </c>
      <c r="AG41" s="27"/>
    </row>
    <row r="42" spans="1:33" ht="12.75">
      <c r="A42" s="22" t="s">
        <v>35</v>
      </c>
      <c r="B42" s="207" t="s">
        <v>35</v>
      </c>
      <c r="C42" s="208"/>
      <c r="D42" s="23" t="s">
        <v>35</v>
      </c>
      <c r="E42" s="24" t="s">
        <v>35</v>
      </c>
      <c r="F42" s="24" t="s">
        <v>35</v>
      </c>
      <c r="G42" s="25" t="s">
        <v>35</v>
      </c>
      <c r="H42" s="26">
        <v>0</v>
      </c>
      <c r="I42" s="27">
        <v>0</v>
      </c>
      <c r="J42" s="28" t="s">
        <v>35</v>
      </c>
      <c r="K42" s="29" t="s">
        <v>35</v>
      </c>
      <c r="L42" s="29" t="s">
        <v>35</v>
      </c>
      <c r="M42" s="30" t="s">
        <v>35</v>
      </c>
      <c r="N42" s="31">
        <v>0</v>
      </c>
      <c r="O42" s="32">
        <v>0</v>
      </c>
      <c r="P42" s="33" t="s">
        <v>35</v>
      </c>
      <c r="Q42" s="26">
        <v>0</v>
      </c>
      <c r="R42" s="26" t="s">
        <v>35</v>
      </c>
      <c r="S42" s="27">
        <v>0</v>
      </c>
      <c r="T42" s="27">
        <v>0</v>
      </c>
      <c r="U42" s="28" t="s">
        <v>35</v>
      </c>
      <c r="V42" s="29" t="s">
        <v>35</v>
      </c>
      <c r="W42" s="29" t="s">
        <v>35</v>
      </c>
      <c r="X42" s="30" t="s">
        <v>35</v>
      </c>
      <c r="Y42" s="34" t="e">
        <v>#VALUE!</v>
      </c>
      <c r="Z42" s="34" t="e">
        <v>#VALUE!</v>
      </c>
      <c r="AA42" s="34" t="e">
        <v>#VALUE!</v>
      </c>
      <c r="AB42" s="34" t="e">
        <v>#VALUE!</v>
      </c>
      <c r="AC42" s="34" t="e">
        <v>#VALUE!</v>
      </c>
      <c r="AD42" s="34" t="e">
        <v>#VALUE!</v>
      </c>
      <c r="AE42" s="35" t="e">
        <v>#VALUE!</v>
      </c>
      <c r="AF42" s="36" t="e">
        <v>#VALUE!</v>
      </c>
      <c r="AG42" s="27"/>
    </row>
    <row r="43" spans="1:33" ht="12.75">
      <c r="A43" s="22" t="s">
        <v>35</v>
      </c>
      <c r="B43" s="207" t="s">
        <v>35</v>
      </c>
      <c r="C43" s="208"/>
      <c r="D43" s="23" t="s">
        <v>35</v>
      </c>
      <c r="E43" s="24" t="s">
        <v>35</v>
      </c>
      <c r="F43" s="24" t="s">
        <v>35</v>
      </c>
      <c r="G43" s="25" t="s">
        <v>35</v>
      </c>
      <c r="H43" s="26">
        <v>0</v>
      </c>
      <c r="I43" s="27">
        <v>0</v>
      </c>
      <c r="J43" s="28" t="s">
        <v>35</v>
      </c>
      <c r="K43" s="29" t="s">
        <v>35</v>
      </c>
      <c r="L43" s="29" t="s">
        <v>35</v>
      </c>
      <c r="M43" s="30" t="s">
        <v>35</v>
      </c>
      <c r="N43" s="31">
        <v>0</v>
      </c>
      <c r="O43" s="32">
        <v>0</v>
      </c>
      <c r="P43" s="33" t="s">
        <v>35</v>
      </c>
      <c r="Q43" s="26">
        <v>0</v>
      </c>
      <c r="R43" s="26" t="s">
        <v>35</v>
      </c>
      <c r="S43" s="27">
        <v>0</v>
      </c>
      <c r="T43" s="27">
        <v>0</v>
      </c>
      <c r="U43" s="28" t="s">
        <v>35</v>
      </c>
      <c r="V43" s="29" t="s">
        <v>35</v>
      </c>
      <c r="W43" s="29" t="s">
        <v>35</v>
      </c>
      <c r="X43" s="30" t="s">
        <v>35</v>
      </c>
      <c r="Y43" s="34" t="e">
        <v>#VALUE!</v>
      </c>
      <c r="Z43" s="34" t="e">
        <v>#VALUE!</v>
      </c>
      <c r="AA43" s="34" t="e">
        <v>#VALUE!</v>
      </c>
      <c r="AB43" s="34" t="e">
        <v>#VALUE!</v>
      </c>
      <c r="AC43" s="34" t="e">
        <v>#VALUE!</v>
      </c>
      <c r="AD43" s="34" t="e">
        <v>#VALUE!</v>
      </c>
      <c r="AE43" s="35" t="e">
        <v>#VALUE!</v>
      </c>
      <c r="AF43" s="36" t="e">
        <v>#VALUE!</v>
      </c>
      <c r="AG43" s="27"/>
    </row>
    <row r="44" spans="1:33" ht="12.75">
      <c r="A44" s="22" t="s">
        <v>35</v>
      </c>
      <c r="B44" s="207" t="s">
        <v>35</v>
      </c>
      <c r="C44" s="208"/>
      <c r="D44" s="23" t="s">
        <v>35</v>
      </c>
      <c r="E44" s="24" t="s">
        <v>35</v>
      </c>
      <c r="F44" s="24" t="s">
        <v>35</v>
      </c>
      <c r="G44" s="25" t="s">
        <v>35</v>
      </c>
      <c r="H44" s="26">
        <v>0</v>
      </c>
      <c r="I44" s="27">
        <v>0</v>
      </c>
      <c r="J44" s="28" t="s">
        <v>35</v>
      </c>
      <c r="K44" s="29" t="s">
        <v>35</v>
      </c>
      <c r="L44" s="29" t="s">
        <v>35</v>
      </c>
      <c r="M44" s="30" t="s">
        <v>35</v>
      </c>
      <c r="N44" s="31">
        <v>0</v>
      </c>
      <c r="O44" s="32">
        <v>0</v>
      </c>
      <c r="P44" s="33" t="s">
        <v>35</v>
      </c>
      <c r="Q44" s="26">
        <v>0</v>
      </c>
      <c r="R44" s="26" t="s">
        <v>35</v>
      </c>
      <c r="S44" s="27">
        <v>0</v>
      </c>
      <c r="T44" s="27">
        <v>0</v>
      </c>
      <c r="U44" s="28" t="s">
        <v>35</v>
      </c>
      <c r="V44" s="29" t="s">
        <v>35</v>
      </c>
      <c r="W44" s="29" t="s">
        <v>35</v>
      </c>
      <c r="X44" s="30" t="s">
        <v>35</v>
      </c>
      <c r="Y44" s="34" t="e">
        <v>#VALUE!</v>
      </c>
      <c r="Z44" s="34" t="e">
        <v>#VALUE!</v>
      </c>
      <c r="AA44" s="34" t="e">
        <v>#VALUE!</v>
      </c>
      <c r="AB44" s="34" t="e">
        <v>#VALUE!</v>
      </c>
      <c r="AC44" s="34" t="e">
        <v>#VALUE!</v>
      </c>
      <c r="AD44" s="34" t="e">
        <v>#VALUE!</v>
      </c>
      <c r="AE44" s="35" t="e">
        <v>#VALUE!</v>
      </c>
      <c r="AF44" s="36" t="e">
        <v>#VALUE!</v>
      </c>
      <c r="AG44" s="27"/>
    </row>
    <row r="45" spans="1:33" ht="12.75">
      <c r="A45" s="22" t="s">
        <v>35</v>
      </c>
      <c r="B45" s="207" t="s">
        <v>35</v>
      </c>
      <c r="C45" s="208"/>
      <c r="D45" s="23" t="s">
        <v>35</v>
      </c>
      <c r="E45" s="24" t="s">
        <v>35</v>
      </c>
      <c r="F45" s="24" t="s">
        <v>35</v>
      </c>
      <c r="G45" s="25" t="s">
        <v>35</v>
      </c>
      <c r="H45" s="26">
        <v>0</v>
      </c>
      <c r="I45" s="27">
        <v>0</v>
      </c>
      <c r="J45" s="28" t="s">
        <v>35</v>
      </c>
      <c r="K45" s="29" t="s">
        <v>35</v>
      </c>
      <c r="L45" s="29" t="s">
        <v>35</v>
      </c>
      <c r="M45" s="30" t="s">
        <v>35</v>
      </c>
      <c r="N45" s="31">
        <v>0</v>
      </c>
      <c r="O45" s="32">
        <v>0</v>
      </c>
      <c r="P45" s="33" t="s">
        <v>35</v>
      </c>
      <c r="Q45" s="26">
        <v>0</v>
      </c>
      <c r="R45" s="26" t="s">
        <v>35</v>
      </c>
      <c r="S45" s="27">
        <v>0</v>
      </c>
      <c r="T45" s="27">
        <v>0</v>
      </c>
      <c r="U45" s="28" t="s">
        <v>35</v>
      </c>
      <c r="V45" s="29" t="s">
        <v>35</v>
      </c>
      <c r="W45" s="29" t="s">
        <v>35</v>
      </c>
      <c r="X45" s="30" t="s">
        <v>35</v>
      </c>
      <c r="Y45" s="34" t="e">
        <v>#VALUE!</v>
      </c>
      <c r="Z45" s="34" t="e">
        <v>#VALUE!</v>
      </c>
      <c r="AA45" s="34" t="e">
        <v>#VALUE!</v>
      </c>
      <c r="AB45" s="34" t="e">
        <v>#VALUE!</v>
      </c>
      <c r="AC45" s="34" t="e">
        <v>#VALUE!</v>
      </c>
      <c r="AD45" s="34" t="e">
        <v>#VALUE!</v>
      </c>
      <c r="AE45" s="35" t="e">
        <v>#VALUE!</v>
      </c>
      <c r="AF45" s="36" t="e">
        <v>#VALUE!</v>
      </c>
      <c r="AG45" s="27"/>
    </row>
    <row r="46" spans="1:33" ht="13.5" thickBot="1">
      <c r="A46" s="49" t="s">
        <v>35</v>
      </c>
      <c r="B46" s="209" t="s">
        <v>35</v>
      </c>
      <c r="C46" s="210"/>
      <c r="D46" s="50" t="s">
        <v>35</v>
      </c>
      <c r="E46" s="51" t="s">
        <v>35</v>
      </c>
      <c r="F46" s="51" t="s">
        <v>35</v>
      </c>
      <c r="G46" s="52" t="s">
        <v>35</v>
      </c>
      <c r="H46" s="53">
        <v>0</v>
      </c>
      <c r="I46" s="54">
        <v>0</v>
      </c>
      <c r="J46" s="55" t="s">
        <v>35</v>
      </c>
      <c r="K46" s="56" t="s">
        <v>35</v>
      </c>
      <c r="L46" s="56" t="s">
        <v>35</v>
      </c>
      <c r="M46" s="57" t="s">
        <v>35</v>
      </c>
      <c r="N46" s="58">
        <v>0</v>
      </c>
      <c r="O46" s="59">
        <v>0</v>
      </c>
      <c r="P46" s="60" t="s">
        <v>35</v>
      </c>
      <c r="Q46" s="53">
        <v>0</v>
      </c>
      <c r="R46" s="26" t="s">
        <v>35</v>
      </c>
      <c r="S46" s="54">
        <v>0</v>
      </c>
      <c r="T46" s="54">
        <v>0</v>
      </c>
      <c r="U46" s="55" t="s">
        <v>35</v>
      </c>
      <c r="V46" s="56" t="s">
        <v>35</v>
      </c>
      <c r="W46" s="56" t="s">
        <v>35</v>
      </c>
      <c r="X46" s="57" t="s">
        <v>35</v>
      </c>
      <c r="Y46" s="34" t="e">
        <v>#VALUE!</v>
      </c>
      <c r="Z46" s="34" t="e">
        <v>#VALUE!</v>
      </c>
      <c r="AA46" s="34" t="e">
        <v>#VALUE!</v>
      </c>
      <c r="AB46" s="34" t="e">
        <v>#VALUE!</v>
      </c>
      <c r="AC46" s="34" t="e">
        <v>#VALUE!</v>
      </c>
      <c r="AD46" s="34" t="e">
        <v>#VALUE!</v>
      </c>
      <c r="AE46" s="35"/>
      <c r="AF46" s="36" t="e">
        <v>#VALUE!</v>
      </c>
      <c r="AG46" s="27"/>
    </row>
    <row r="47" spans="1:33" ht="13.5" thickBot="1">
      <c r="A47" s="61"/>
      <c r="B47" s="62"/>
      <c r="C47" s="63"/>
      <c r="D47" s="63"/>
      <c r="E47" s="63"/>
      <c r="F47" s="63"/>
      <c r="G47" s="63"/>
      <c r="H47" s="64"/>
      <c r="I47" s="64"/>
      <c r="J47" s="64"/>
      <c r="K47" s="65"/>
      <c r="L47" s="65"/>
      <c r="M47" s="65"/>
      <c r="N47" s="66"/>
      <c r="O47" s="66"/>
      <c r="P47" s="66"/>
      <c r="Q47" s="64"/>
      <c r="R47" s="64"/>
      <c r="S47" s="64"/>
      <c r="T47" s="64"/>
      <c r="U47" s="67"/>
      <c r="V47" s="65"/>
      <c r="W47" s="65"/>
      <c r="X47" s="68"/>
      <c r="AE47" s="69"/>
      <c r="AG47" s="70"/>
    </row>
    <row r="48" spans="1:33" ht="13.5" thickBot="1">
      <c r="A48" s="71"/>
      <c r="B48" s="71" t="s">
        <v>71</v>
      </c>
      <c r="C48" s="72"/>
      <c r="D48" s="73">
        <f aca="true" t="shared" si="0" ref="D48:X48">SUM(D7:D47)</f>
        <v>23008</v>
      </c>
      <c r="E48" s="73">
        <f t="shared" si="0"/>
        <v>24145</v>
      </c>
      <c r="F48" s="73">
        <f t="shared" si="0"/>
        <v>653.5699999999999</v>
      </c>
      <c r="G48" s="73">
        <f t="shared" si="0"/>
        <v>490</v>
      </c>
      <c r="H48" s="73">
        <f t="shared" si="0"/>
        <v>1172486</v>
      </c>
      <c r="I48" s="73">
        <f t="shared" si="0"/>
        <v>1290153.3925161848</v>
      </c>
      <c r="J48" s="73">
        <f t="shared" si="0"/>
        <v>-16270.39251618486</v>
      </c>
      <c r="K48" s="73">
        <f t="shared" si="0"/>
        <v>677.3305310709968</v>
      </c>
      <c r="L48" s="73">
        <f t="shared" si="0"/>
        <v>0.12901533925161843</v>
      </c>
      <c r="M48" s="73">
        <f t="shared" si="0"/>
        <v>1.290153392516184</v>
      </c>
      <c r="N48" s="73">
        <f t="shared" si="0"/>
        <v>4326</v>
      </c>
      <c r="O48" s="73">
        <f t="shared" si="0"/>
        <v>4638.526233298487</v>
      </c>
      <c r="P48" s="73">
        <f t="shared" si="0"/>
        <v>-312.5262332984866</v>
      </c>
      <c r="Q48" s="73">
        <f t="shared" si="0"/>
        <v>1752000</v>
      </c>
      <c r="R48" s="73">
        <f t="shared" si="0"/>
        <v>54060</v>
      </c>
      <c r="S48" s="73">
        <f t="shared" si="0"/>
        <v>2173072.8325600177</v>
      </c>
      <c r="T48" s="73">
        <f t="shared" si="0"/>
        <v>2076504.1216015508</v>
      </c>
      <c r="U48" s="73">
        <f t="shared" si="0"/>
        <v>24314.65764012492</v>
      </c>
      <c r="V48" s="73">
        <f t="shared" si="0"/>
        <v>196.4165248622907</v>
      </c>
      <c r="W48" s="73">
        <f t="shared" si="0"/>
        <v>0.18688537094413962</v>
      </c>
      <c r="X48" s="73">
        <f t="shared" si="0"/>
        <v>0.7101644095877305</v>
      </c>
      <c r="Y48" s="70">
        <f>I48/D48</f>
        <v>56.074121719236125</v>
      </c>
      <c r="Z48" s="70"/>
      <c r="AA48" s="70">
        <f>O48/D48</f>
        <v>0.20160493016770195</v>
      </c>
      <c r="AB48" s="70"/>
      <c r="AC48" s="70">
        <f>S48/E48</f>
        <v>90.00094564340516</v>
      </c>
      <c r="AD48" s="70"/>
      <c r="AE48" s="69">
        <f>K48+V48</f>
        <v>873.7470559332875</v>
      </c>
      <c r="AF48" s="70">
        <f>(K48/D48)+(V48/E48)</f>
        <v>0.037573787576746426</v>
      </c>
      <c r="AG48" s="70"/>
    </row>
    <row r="49" spans="1:4" ht="23.25">
      <c r="A49" s="74" t="s">
        <v>72</v>
      </c>
      <c r="D49" s="2"/>
    </row>
  </sheetData>
  <sheetProtection/>
  <mergeCells count="57">
    <mergeCell ref="Y4:AF4"/>
    <mergeCell ref="Y5:Z5"/>
    <mergeCell ref="Q4:X4"/>
    <mergeCell ref="Q5:U5"/>
    <mergeCell ref="A1:X1"/>
    <mergeCell ref="A2:X2"/>
    <mergeCell ref="AA5:AB5"/>
    <mergeCell ref="AC5:AD5"/>
    <mergeCell ref="AE5:AF5"/>
    <mergeCell ref="V5:X5"/>
    <mergeCell ref="B27:C27"/>
    <mergeCell ref="B28:C28"/>
    <mergeCell ref="B16:C16"/>
    <mergeCell ref="B17:C17"/>
    <mergeCell ref="B19:C19"/>
    <mergeCell ref="B20:C20"/>
    <mergeCell ref="B23:C23"/>
    <mergeCell ref="B24:C24"/>
    <mergeCell ref="B25:C25"/>
    <mergeCell ref="B21:C21"/>
    <mergeCell ref="B45:C45"/>
    <mergeCell ref="B46:C46"/>
    <mergeCell ref="B42:C42"/>
    <mergeCell ref="B43:C43"/>
    <mergeCell ref="B44:C44"/>
    <mergeCell ref="B39:C39"/>
    <mergeCell ref="B40:C40"/>
    <mergeCell ref="B41:C41"/>
    <mergeCell ref="B29:C29"/>
    <mergeCell ref="B30:C30"/>
    <mergeCell ref="B31:C31"/>
    <mergeCell ref="B34:C34"/>
    <mergeCell ref="B35:C35"/>
    <mergeCell ref="B36:C36"/>
    <mergeCell ref="B37:C37"/>
    <mergeCell ref="B38:C3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33:C33"/>
    <mergeCell ref="B18:C18"/>
    <mergeCell ref="B32:C32"/>
    <mergeCell ref="B26:C26"/>
    <mergeCell ref="B22:C22"/>
    <mergeCell ref="B6:C6"/>
    <mergeCell ref="A4:C4"/>
    <mergeCell ref="N5:P5"/>
    <mergeCell ref="K5:M5"/>
    <mergeCell ref="H4:M4"/>
    <mergeCell ref="H5:J5"/>
    <mergeCell ref="N4:P4"/>
  </mergeCells>
  <printOptions/>
  <pageMargins left="0.75" right="0.75" top="1" bottom="1" header="0" footer="0"/>
  <pageSetup fitToHeight="1" fitToWidth="1" horizontalDpi="600" verticalDpi="600" orientation="landscape" paperSize="8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G49"/>
  <sheetViews>
    <sheetView zoomScalePageLayoutView="0" workbookViewId="0" topLeftCell="I19">
      <selection activeCell="W31" sqref="W31"/>
    </sheetView>
  </sheetViews>
  <sheetFormatPr defaultColWidth="9.140625" defaultRowHeight="12.75"/>
  <sheetData>
    <row r="1" spans="1:33" ht="27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1"/>
      <c r="Z1" s="1"/>
      <c r="AA1" s="1"/>
      <c r="AB1" s="1"/>
      <c r="AC1" s="1"/>
      <c r="AD1" s="1"/>
      <c r="AE1" s="1"/>
      <c r="AF1" s="1"/>
      <c r="AG1" s="1"/>
    </row>
    <row r="2" spans="1:33" ht="27">
      <c r="A2" s="214" t="s">
        <v>87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1"/>
      <c r="Z2" s="1"/>
      <c r="AA2" s="1"/>
      <c r="AB2" s="1"/>
      <c r="AC2" s="1"/>
      <c r="AD2" s="1"/>
      <c r="AE2" s="1"/>
      <c r="AF2" s="1"/>
      <c r="AG2" s="1"/>
    </row>
    <row r="3" spans="1:24" ht="13.5" thickBot="1">
      <c r="A3" s="3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2" ht="12.75">
      <c r="A4" s="200" t="s">
        <v>3</v>
      </c>
      <c r="B4" s="201"/>
      <c r="C4" s="202"/>
      <c r="D4" s="5"/>
      <c r="E4" s="6"/>
      <c r="F4" s="6"/>
      <c r="G4" s="7"/>
      <c r="H4" s="200" t="s">
        <v>4</v>
      </c>
      <c r="I4" s="201"/>
      <c r="J4" s="201"/>
      <c r="K4" s="201"/>
      <c r="L4" s="201"/>
      <c r="M4" s="202"/>
      <c r="N4" s="200" t="s">
        <v>5</v>
      </c>
      <c r="O4" s="201"/>
      <c r="P4" s="202"/>
      <c r="Q4" s="200" t="s">
        <v>6</v>
      </c>
      <c r="R4" s="201"/>
      <c r="S4" s="201"/>
      <c r="T4" s="201"/>
      <c r="U4" s="201"/>
      <c r="V4" s="201"/>
      <c r="W4" s="201"/>
      <c r="X4" s="202"/>
      <c r="Y4" s="200" t="s">
        <v>7</v>
      </c>
      <c r="Z4" s="201"/>
      <c r="AA4" s="201"/>
      <c r="AB4" s="201"/>
      <c r="AC4" s="201"/>
      <c r="AD4" s="201"/>
      <c r="AE4" s="201"/>
      <c r="AF4" s="202"/>
    </row>
    <row r="5" spans="1:32" ht="14.25">
      <c r="A5" s="8"/>
      <c r="B5" s="9"/>
      <c r="C5" s="10"/>
      <c r="D5" s="11"/>
      <c r="E5" s="12"/>
      <c r="F5" s="12"/>
      <c r="G5" s="10"/>
      <c r="H5" s="197" t="s">
        <v>8</v>
      </c>
      <c r="I5" s="198"/>
      <c r="J5" s="199"/>
      <c r="K5" s="204" t="s">
        <v>9</v>
      </c>
      <c r="L5" s="204"/>
      <c r="M5" s="205"/>
      <c r="N5" s="197" t="s">
        <v>214</v>
      </c>
      <c r="O5" s="198"/>
      <c r="P5" s="219"/>
      <c r="Q5" s="197" t="s">
        <v>8</v>
      </c>
      <c r="R5" s="198"/>
      <c r="S5" s="198"/>
      <c r="T5" s="198"/>
      <c r="U5" s="199"/>
      <c r="V5" s="203" t="s">
        <v>9</v>
      </c>
      <c r="W5" s="204"/>
      <c r="X5" s="205"/>
      <c r="Y5" s="206" t="s">
        <v>10</v>
      </c>
      <c r="Z5" s="196"/>
      <c r="AA5" s="196" t="s">
        <v>11</v>
      </c>
      <c r="AB5" s="196"/>
      <c r="AC5" s="196" t="s">
        <v>6</v>
      </c>
      <c r="AD5" s="196"/>
      <c r="AE5" s="196" t="s">
        <v>12</v>
      </c>
      <c r="AF5" s="196"/>
    </row>
    <row r="6" spans="1:33" ht="63.75">
      <c r="A6" s="13" t="s">
        <v>13</v>
      </c>
      <c r="B6" s="217" t="s">
        <v>14</v>
      </c>
      <c r="C6" s="218"/>
      <c r="D6" s="13" t="s">
        <v>15</v>
      </c>
      <c r="E6" s="14" t="s">
        <v>16</v>
      </c>
      <c r="F6" s="14" t="s">
        <v>17</v>
      </c>
      <c r="G6" s="15" t="s">
        <v>18</v>
      </c>
      <c r="H6" s="13" t="s">
        <v>19</v>
      </c>
      <c r="I6" s="14" t="s">
        <v>20</v>
      </c>
      <c r="J6" s="16" t="s">
        <v>21</v>
      </c>
      <c r="K6" s="14" t="s">
        <v>22</v>
      </c>
      <c r="L6" s="14" t="s">
        <v>23</v>
      </c>
      <c r="M6" s="15" t="s">
        <v>24</v>
      </c>
      <c r="N6" s="13" t="s">
        <v>19</v>
      </c>
      <c r="O6" s="14" t="s">
        <v>20</v>
      </c>
      <c r="P6" s="15" t="s">
        <v>21</v>
      </c>
      <c r="Q6" s="17" t="s">
        <v>19</v>
      </c>
      <c r="R6" s="18" t="s">
        <v>25</v>
      </c>
      <c r="S6" s="19" t="s">
        <v>26</v>
      </c>
      <c r="T6" s="19" t="s">
        <v>20</v>
      </c>
      <c r="U6" s="16" t="s">
        <v>21</v>
      </c>
      <c r="V6" s="14" t="s">
        <v>22</v>
      </c>
      <c r="W6" s="14" t="s">
        <v>23</v>
      </c>
      <c r="X6" s="15" t="s">
        <v>24</v>
      </c>
      <c r="Y6" s="20" t="s">
        <v>27</v>
      </c>
      <c r="Z6" s="20" t="s">
        <v>28</v>
      </c>
      <c r="AA6" s="20" t="s">
        <v>29</v>
      </c>
      <c r="AB6" s="20" t="s">
        <v>30</v>
      </c>
      <c r="AC6" s="20" t="s">
        <v>31</v>
      </c>
      <c r="AD6" s="20" t="s">
        <v>32</v>
      </c>
      <c r="AE6" s="20" t="s">
        <v>33</v>
      </c>
      <c r="AF6" s="20" t="s">
        <v>34</v>
      </c>
      <c r="AG6" s="21"/>
    </row>
    <row r="7" spans="1:33" ht="12.75">
      <c r="A7" s="22" t="s">
        <v>35</v>
      </c>
      <c r="B7" s="207" t="s">
        <v>75</v>
      </c>
      <c r="C7" s="208"/>
      <c r="D7" s="23">
        <v>308</v>
      </c>
      <c r="E7" s="24">
        <v>308</v>
      </c>
      <c r="F7" s="24" t="s">
        <v>35</v>
      </c>
      <c r="G7" s="25">
        <v>0</v>
      </c>
      <c r="H7" s="26">
        <v>5200</v>
      </c>
      <c r="I7" s="27">
        <v>6857.527774823298</v>
      </c>
      <c r="J7" s="28">
        <v>-1657.5277748232984</v>
      </c>
      <c r="K7" s="29">
        <v>3.6002020817822316</v>
      </c>
      <c r="L7" s="29">
        <v>0.0006857527774823299</v>
      </c>
      <c r="M7" s="30">
        <v>0.006857527774823298</v>
      </c>
      <c r="N7" s="31">
        <v>55</v>
      </c>
      <c r="O7" s="32">
        <v>63.67316517960605</v>
      </c>
      <c r="P7" s="33">
        <v>-8.673165179606052</v>
      </c>
      <c r="Q7" s="26">
        <v>40000</v>
      </c>
      <c r="R7" s="26">
        <v>0</v>
      </c>
      <c r="S7" s="27">
        <v>56432.16824045864</v>
      </c>
      <c r="T7" s="27">
        <v>67866.03964258762</v>
      </c>
      <c r="U7" s="28">
        <v>-27866.039642587624</v>
      </c>
      <c r="V7" s="29">
        <v>6.419448689792363</v>
      </c>
      <c r="W7" s="29">
        <v>0.006107943567832887</v>
      </c>
      <c r="X7" s="30">
        <v>0.02321018555776497</v>
      </c>
      <c r="Y7" s="34">
        <v>22.264700567608113</v>
      </c>
      <c r="Z7" s="34" t="e">
        <v>#DIV/0!</v>
      </c>
      <c r="AA7" s="34">
        <v>0.20673105577794174</v>
      </c>
      <c r="AB7" s="34" t="e">
        <v>#DIV/0!</v>
      </c>
      <c r="AC7" s="34">
        <v>183.22132545603455</v>
      </c>
      <c r="AD7" s="34" t="e">
        <v>#DIV/0!</v>
      </c>
      <c r="AE7" s="35">
        <v>10.019650771574595</v>
      </c>
      <c r="AF7" s="36">
        <v>0.03253133367394349</v>
      </c>
      <c r="AG7" s="27"/>
    </row>
    <row r="8" spans="1:33" ht="12.75">
      <c r="A8" s="22" t="s">
        <v>35</v>
      </c>
      <c r="B8" s="207" t="s">
        <v>76</v>
      </c>
      <c r="C8" s="208"/>
      <c r="D8" s="23">
        <v>172</v>
      </c>
      <c r="E8" s="24">
        <v>172</v>
      </c>
      <c r="F8" s="24" t="s">
        <v>35</v>
      </c>
      <c r="G8" s="25">
        <v>20</v>
      </c>
      <c r="H8" s="26">
        <v>4800</v>
      </c>
      <c r="I8" s="27">
        <v>4339.792561187056</v>
      </c>
      <c r="J8" s="28">
        <v>460.207438812944</v>
      </c>
      <c r="K8" s="29">
        <v>2.2783910946232044</v>
      </c>
      <c r="L8" s="29">
        <v>0.00043397925611870564</v>
      </c>
      <c r="M8" s="30">
        <v>0.004339792561187056</v>
      </c>
      <c r="N8" s="31">
        <v>30</v>
      </c>
      <c r="O8" s="32">
        <v>29.063745161519186</v>
      </c>
      <c r="P8" s="33">
        <v>0.9362548384808136</v>
      </c>
      <c r="Q8" s="26">
        <v>30000</v>
      </c>
      <c r="R8" s="26">
        <v>0</v>
      </c>
      <c r="S8" s="27">
        <v>28493.201890631113</v>
      </c>
      <c r="T8" s="27">
        <v>33941.22317374141</v>
      </c>
      <c r="U8" s="28">
        <v>-3941.2231737414113</v>
      </c>
      <c r="V8" s="29">
        <v>3.2105003000042</v>
      </c>
      <c r="W8" s="29">
        <v>0.0030547100856367277</v>
      </c>
      <c r="X8" s="30">
        <v>0.011607898325419563</v>
      </c>
      <c r="Y8" s="34">
        <v>25.231352099924745</v>
      </c>
      <c r="Z8" s="34">
        <v>216.9896280593528</v>
      </c>
      <c r="AA8" s="34">
        <v>0.168975262566972</v>
      </c>
      <c r="AB8" s="34">
        <v>1.4531872580759593</v>
      </c>
      <c r="AC8" s="34">
        <v>165.65815052692508</v>
      </c>
      <c r="AD8" s="34">
        <v>1424.6600945315556</v>
      </c>
      <c r="AE8" s="35">
        <v>5.488891394627404</v>
      </c>
      <c r="AF8" s="36">
        <v>0.03191215927108956</v>
      </c>
      <c r="AG8" s="27"/>
    </row>
    <row r="9" spans="1:33" ht="12.75">
      <c r="A9" s="22" t="s">
        <v>35</v>
      </c>
      <c r="B9" s="207" t="s">
        <v>77</v>
      </c>
      <c r="C9" s="208"/>
      <c r="D9" s="23">
        <v>2469</v>
      </c>
      <c r="E9" s="24">
        <v>2469</v>
      </c>
      <c r="F9" s="24" t="s">
        <v>35</v>
      </c>
      <c r="G9" s="25">
        <v>50</v>
      </c>
      <c r="H9" s="26">
        <v>0</v>
      </c>
      <c r="I9" s="27">
        <v>100697</v>
      </c>
      <c r="J9" s="28" t="s">
        <v>35</v>
      </c>
      <c r="K9" s="29">
        <v>52.865925000000004</v>
      </c>
      <c r="L9" s="29">
        <v>0.010069700000000001</v>
      </c>
      <c r="M9" s="30">
        <v>0.10069700000000001</v>
      </c>
      <c r="N9" s="31">
        <v>180</v>
      </c>
      <c r="O9" s="32">
        <v>184.75428546488578</v>
      </c>
      <c r="P9" s="33">
        <v>-4.754285464885783</v>
      </c>
      <c r="Q9" s="26">
        <v>135000</v>
      </c>
      <c r="R9" s="26">
        <v>0</v>
      </c>
      <c r="S9" s="27">
        <v>135399.16051663688</v>
      </c>
      <c r="T9" s="27">
        <v>156267.5020553635</v>
      </c>
      <c r="U9" s="28">
        <v>-21267.502055363497</v>
      </c>
      <c r="V9" s="29">
        <v>14.781343019416832</v>
      </c>
      <c r="W9" s="29">
        <v>0.014064075184982717</v>
      </c>
      <c r="X9" s="30">
        <v>0.05344348570293433</v>
      </c>
      <c r="Y9" s="34">
        <v>40.7845281490482</v>
      </c>
      <c r="Z9" s="34">
        <v>2013.94</v>
      </c>
      <c r="AA9" s="34">
        <v>0.07482960124134702</v>
      </c>
      <c r="AB9" s="34">
        <v>3.695085709297716</v>
      </c>
      <c r="AC9" s="34">
        <v>54.83967619142847</v>
      </c>
      <c r="AD9" s="34">
        <v>2707.9832103327376</v>
      </c>
      <c r="AE9" s="35">
        <v>67.64726801941684</v>
      </c>
      <c r="AF9" s="36">
        <v>0.02739865047363987</v>
      </c>
      <c r="AG9" s="27"/>
    </row>
    <row r="10" spans="1:33" ht="12.75">
      <c r="A10" s="22" t="s">
        <v>35</v>
      </c>
      <c r="B10" s="207" t="s">
        <v>78</v>
      </c>
      <c r="C10" s="208"/>
      <c r="D10" s="23">
        <v>2355</v>
      </c>
      <c r="E10" s="24">
        <v>2355</v>
      </c>
      <c r="F10" s="24" t="s">
        <v>35</v>
      </c>
      <c r="G10" s="25">
        <v>50</v>
      </c>
      <c r="H10" s="26">
        <v>40000</v>
      </c>
      <c r="I10" s="27">
        <v>63013.62741490842</v>
      </c>
      <c r="J10" s="28">
        <v>-23013.62741490842</v>
      </c>
      <c r="K10" s="29">
        <v>33.08215439282692</v>
      </c>
      <c r="L10" s="29">
        <v>0.006301362741490842</v>
      </c>
      <c r="M10" s="30">
        <v>0.06301362741490842</v>
      </c>
      <c r="N10" s="31">
        <v>170</v>
      </c>
      <c r="O10" s="32">
        <v>377.5034427482135</v>
      </c>
      <c r="P10" s="33">
        <v>-207.5034427482135</v>
      </c>
      <c r="Q10" s="26">
        <v>145000</v>
      </c>
      <c r="R10" s="26">
        <v>0</v>
      </c>
      <c r="S10" s="27">
        <v>147633.59013639754</v>
      </c>
      <c r="T10" s="27">
        <v>177792.91725584614</v>
      </c>
      <c r="U10" s="28">
        <v>-32792.91725584614</v>
      </c>
      <c r="V10" s="29">
        <v>16.817432043230486</v>
      </c>
      <c r="W10" s="29">
        <v>0.016001362553026154</v>
      </c>
      <c r="X10" s="30">
        <v>0.06080517770149938</v>
      </c>
      <c r="Y10" s="34">
        <v>26.757378944759413</v>
      </c>
      <c r="Z10" s="34">
        <v>1260.2725482981684</v>
      </c>
      <c r="AA10" s="34">
        <v>0.1602987018039123</v>
      </c>
      <c r="AB10" s="34">
        <v>7.55006885496427</v>
      </c>
      <c r="AC10" s="34">
        <v>62.68942256322613</v>
      </c>
      <c r="AD10" s="34">
        <v>2952.6718027279508</v>
      </c>
      <c r="AE10" s="35">
        <v>49.899586436057405</v>
      </c>
      <c r="AF10" s="36">
        <v>0.021188784049281276</v>
      </c>
      <c r="AG10" s="27"/>
    </row>
    <row r="11" spans="1:33" ht="12.75">
      <c r="A11" s="22" t="s">
        <v>35</v>
      </c>
      <c r="B11" s="207" t="s">
        <v>79</v>
      </c>
      <c r="C11" s="208"/>
      <c r="D11" s="23">
        <v>1176</v>
      </c>
      <c r="E11" s="24">
        <v>1176</v>
      </c>
      <c r="F11" s="24">
        <v>483</v>
      </c>
      <c r="G11" s="25">
        <v>100</v>
      </c>
      <c r="H11" s="26">
        <v>18486</v>
      </c>
      <c r="I11" s="27">
        <v>20939.77431058182</v>
      </c>
      <c r="J11" s="28">
        <v>-2453.774310581819</v>
      </c>
      <c r="K11" s="29">
        <v>10.993381513055455</v>
      </c>
      <c r="L11" s="29">
        <v>0.0020939774310581817</v>
      </c>
      <c r="M11" s="30">
        <v>0.02093977431058182</v>
      </c>
      <c r="N11" s="31">
        <v>75</v>
      </c>
      <c r="O11" s="32">
        <v>48.55359220609181</v>
      </c>
      <c r="P11" s="33">
        <v>26.446407793908193</v>
      </c>
      <c r="Q11" s="26">
        <v>125000</v>
      </c>
      <c r="R11" s="26">
        <v>0</v>
      </c>
      <c r="S11" s="27">
        <v>80765.76420485668</v>
      </c>
      <c r="T11" s="27">
        <v>99621.46556593422</v>
      </c>
      <c r="U11" s="28">
        <v>25378.534434065776</v>
      </c>
      <c r="V11" s="29">
        <v>9.423194427881718</v>
      </c>
      <c r="W11" s="29">
        <v>0.008965931900934082</v>
      </c>
      <c r="X11" s="30">
        <v>0.034070541223549515</v>
      </c>
      <c r="Y11" s="34">
        <v>17.80593053620903</v>
      </c>
      <c r="Z11" s="34">
        <v>209.3977431058182</v>
      </c>
      <c r="AA11" s="34">
        <v>0.04128706820245902</v>
      </c>
      <c r="AB11" s="34">
        <v>0.48553592206091806</v>
      </c>
      <c r="AC11" s="34">
        <v>68.67837092249718</v>
      </c>
      <c r="AD11" s="34">
        <v>807.6576420485668</v>
      </c>
      <c r="AE11" s="35">
        <v>20.41657594093717</v>
      </c>
      <c r="AF11" s="36">
        <v>0.01736103396338195</v>
      </c>
      <c r="AG11" s="27"/>
    </row>
    <row r="12" spans="1:33" ht="12.75">
      <c r="A12" s="22" t="s">
        <v>35</v>
      </c>
      <c r="B12" s="207" t="s">
        <v>80</v>
      </c>
      <c r="C12" s="208"/>
      <c r="D12" s="23">
        <v>2042</v>
      </c>
      <c r="E12" s="24">
        <v>2042</v>
      </c>
      <c r="F12" s="24" t="s">
        <v>35</v>
      </c>
      <c r="G12" s="25">
        <v>0</v>
      </c>
      <c r="H12" s="26">
        <v>84000</v>
      </c>
      <c r="I12" s="27">
        <v>84374.56331670294</v>
      </c>
      <c r="J12" s="28">
        <v>-374.5633167029446</v>
      </c>
      <c r="K12" s="29">
        <v>44.29664574126905</v>
      </c>
      <c r="L12" s="29">
        <v>0.008437456331670297</v>
      </c>
      <c r="M12" s="30">
        <v>0.08437456331670294</v>
      </c>
      <c r="N12" s="31">
        <v>600</v>
      </c>
      <c r="O12" s="32">
        <v>551.6035779083845</v>
      </c>
      <c r="P12" s="33">
        <v>48.39642209161548</v>
      </c>
      <c r="Q12" s="26">
        <v>240000</v>
      </c>
      <c r="R12" s="26">
        <v>0</v>
      </c>
      <c r="S12" s="27">
        <v>245149.98757066217</v>
      </c>
      <c r="T12" s="27">
        <v>296248.21845169563</v>
      </c>
      <c r="U12" s="28">
        <v>-56248.21845169563</v>
      </c>
      <c r="V12" s="29">
        <v>28.022118983345884</v>
      </c>
      <c r="W12" s="29">
        <v>0.02666233966065261</v>
      </c>
      <c r="X12" s="30">
        <v>0.1013168907104799</v>
      </c>
      <c r="Y12" s="34">
        <v>41.31957067419341</v>
      </c>
      <c r="Z12" s="34" t="e">
        <v>#DIV/0!</v>
      </c>
      <c r="AA12" s="34">
        <v>0.2701290783096888</v>
      </c>
      <c r="AB12" s="34" t="e">
        <v>#DIV/0!</v>
      </c>
      <c r="AC12" s="34">
        <v>120.05386266927628</v>
      </c>
      <c r="AD12" s="34" t="e">
        <v>#DIV/0!</v>
      </c>
      <c r="AE12" s="35">
        <v>72.31876472461494</v>
      </c>
      <c r="AF12" s="36">
        <v>0.03541565363595247</v>
      </c>
      <c r="AG12" s="27"/>
    </row>
    <row r="13" spans="1:33" ht="12.75">
      <c r="A13" s="22" t="s">
        <v>35</v>
      </c>
      <c r="B13" s="207" t="s">
        <v>81</v>
      </c>
      <c r="C13" s="208"/>
      <c r="D13" s="23">
        <v>2348</v>
      </c>
      <c r="E13" s="24">
        <v>2348</v>
      </c>
      <c r="F13" s="24">
        <v>65.57</v>
      </c>
      <c r="G13" s="25">
        <v>200</v>
      </c>
      <c r="H13" s="26">
        <v>120000</v>
      </c>
      <c r="I13" s="27">
        <v>112360.8</v>
      </c>
      <c r="J13" s="28">
        <v>7639.2</v>
      </c>
      <c r="K13" s="29">
        <v>58.98941999999976</v>
      </c>
      <c r="L13" s="29">
        <v>0.011236079999999956</v>
      </c>
      <c r="M13" s="30">
        <v>0.11236079999999954</v>
      </c>
      <c r="N13" s="31">
        <v>570</v>
      </c>
      <c r="O13" s="32">
        <v>563.7806119099852</v>
      </c>
      <c r="P13" s="33">
        <v>6.2193880900148315</v>
      </c>
      <c r="Q13" s="26">
        <v>330000</v>
      </c>
      <c r="R13" s="26">
        <v>0</v>
      </c>
      <c r="S13" s="27">
        <v>363746.57925106754</v>
      </c>
      <c r="T13" s="27">
        <v>436335.48603590543</v>
      </c>
      <c r="U13" s="28">
        <v>-106335.48603590543</v>
      </c>
      <c r="V13" s="29">
        <v>41.27297362413629</v>
      </c>
      <c r="W13" s="29">
        <v>0.03927019374323149</v>
      </c>
      <c r="X13" s="30">
        <v>0.14922673622427968</v>
      </c>
      <c r="Y13" s="34">
        <v>47.85383304940375</v>
      </c>
      <c r="Z13" s="34">
        <v>561.804</v>
      </c>
      <c r="AA13" s="34">
        <v>0.24011099314735312</v>
      </c>
      <c r="AB13" s="34">
        <v>2.818903059549926</v>
      </c>
      <c r="AC13" s="34">
        <v>154.91762319040356</v>
      </c>
      <c r="AD13" s="34">
        <v>1818.7328962553377</v>
      </c>
      <c r="AE13" s="35">
        <v>100.26239362413605</v>
      </c>
      <c r="AF13" s="36">
        <v>0.042701189788814334</v>
      </c>
      <c r="AG13" s="27"/>
    </row>
    <row r="14" spans="1:33" ht="12.75">
      <c r="A14" s="22" t="s">
        <v>35</v>
      </c>
      <c r="B14" s="207" t="s">
        <v>82</v>
      </c>
      <c r="C14" s="208"/>
      <c r="D14" s="23">
        <v>2943</v>
      </c>
      <c r="E14" s="24">
        <v>2943</v>
      </c>
      <c r="F14" s="24" t="s">
        <v>35</v>
      </c>
      <c r="G14" s="25">
        <v>0</v>
      </c>
      <c r="H14" s="26">
        <v>100000</v>
      </c>
      <c r="I14" s="27">
        <v>108886.9</v>
      </c>
      <c r="J14" s="28">
        <v>-8886.899999999994</v>
      </c>
      <c r="K14" s="29">
        <v>57.16562249999993</v>
      </c>
      <c r="L14" s="29">
        <v>0.010888689999999986</v>
      </c>
      <c r="M14" s="30">
        <v>0.10888689999999986</v>
      </c>
      <c r="N14" s="31">
        <v>580</v>
      </c>
      <c r="O14" s="32">
        <v>604.3786180819786</v>
      </c>
      <c r="P14" s="33">
        <v>-24.37861808197863</v>
      </c>
      <c r="Q14" s="26">
        <v>215000</v>
      </c>
      <c r="R14" s="26">
        <v>0</v>
      </c>
      <c r="S14" s="27">
        <v>237150.55662814787</v>
      </c>
      <c r="T14" s="27">
        <v>285672.5997880607</v>
      </c>
      <c r="U14" s="28">
        <v>-70672.5997880607</v>
      </c>
      <c r="V14" s="29">
        <v>27.021771213952658</v>
      </c>
      <c r="W14" s="29">
        <v>0.02571053398092547</v>
      </c>
      <c r="X14" s="30">
        <v>0.09770002912751677</v>
      </c>
      <c r="Y14" s="34">
        <v>36.99860686374448</v>
      </c>
      <c r="Z14" s="34" t="e">
        <v>#DIV/0!</v>
      </c>
      <c r="AA14" s="34">
        <v>0.20536140607610553</v>
      </c>
      <c r="AB14" s="34" t="e">
        <v>#DIV/0!</v>
      </c>
      <c r="AC14" s="34">
        <v>80.58122889165745</v>
      </c>
      <c r="AD14" s="34" t="e">
        <v>#DIV/0!</v>
      </c>
      <c r="AE14" s="35">
        <v>84.18739371395259</v>
      </c>
      <c r="AF14" s="36">
        <v>0.02860597815628698</v>
      </c>
      <c r="AG14" s="27"/>
    </row>
    <row r="15" spans="1:33" ht="12.75">
      <c r="A15" s="22" t="s">
        <v>35</v>
      </c>
      <c r="B15" s="207" t="s">
        <v>83</v>
      </c>
      <c r="C15" s="208"/>
      <c r="D15" s="23">
        <v>3979</v>
      </c>
      <c r="E15" s="24">
        <v>5010</v>
      </c>
      <c r="F15" s="24" t="s">
        <v>35</v>
      </c>
      <c r="G15" s="25">
        <v>0</v>
      </c>
      <c r="H15" s="26">
        <v>580000</v>
      </c>
      <c r="I15" s="27">
        <v>607282.7200000007</v>
      </c>
      <c r="J15" s="28">
        <v>-27282.72000000067</v>
      </c>
      <c r="K15" s="29">
        <v>318.8234280000004</v>
      </c>
      <c r="L15" s="29">
        <v>0.06072827200000006</v>
      </c>
      <c r="M15" s="30">
        <v>0.6072827200000006</v>
      </c>
      <c r="N15" s="31">
        <v>1000</v>
      </c>
      <c r="O15" s="32">
        <v>1150.3509152851386</v>
      </c>
      <c r="P15" s="33">
        <v>-150.35091528513863</v>
      </c>
      <c r="Q15" s="26">
        <v>310000</v>
      </c>
      <c r="R15" s="26">
        <v>0</v>
      </c>
      <c r="S15" s="27">
        <v>280399.8851748448</v>
      </c>
      <c r="T15" s="27">
        <v>337049.70252915745</v>
      </c>
      <c r="U15" s="28">
        <v>-27049.702529157454</v>
      </c>
      <c r="V15" s="29">
        <v>31.881531362232998</v>
      </c>
      <c r="W15" s="29">
        <v>0.030334473227624177</v>
      </c>
      <c r="X15" s="30">
        <v>0.11527099826497186</v>
      </c>
      <c r="Y15" s="34">
        <v>152.6219452123651</v>
      </c>
      <c r="Z15" s="34" t="e">
        <v>#DIV/0!</v>
      </c>
      <c r="AA15" s="34">
        <v>0.2891055328688461</v>
      </c>
      <c r="AB15" s="34" t="e">
        <v>#DIV/0!</v>
      </c>
      <c r="AC15" s="34">
        <v>55.96804095306284</v>
      </c>
      <c r="AD15" s="34" t="e">
        <v>#DIV/0!</v>
      </c>
      <c r="AE15" s="35">
        <v>350.70495936223335</v>
      </c>
      <c r="AF15" s="36">
        <v>0.08813896943006619</v>
      </c>
      <c r="AG15" s="27"/>
    </row>
    <row r="16" spans="1:33" ht="12.75">
      <c r="A16" s="22" t="s">
        <v>35</v>
      </c>
      <c r="B16" s="207" t="s">
        <v>84</v>
      </c>
      <c r="C16" s="208"/>
      <c r="D16" s="23">
        <v>3391</v>
      </c>
      <c r="E16" s="24">
        <v>3391</v>
      </c>
      <c r="F16" s="24" t="s">
        <v>35</v>
      </c>
      <c r="G16" s="25">
        <v>0</v>
      </c>
      <c r="H16" s="26">
        <v>150000</v>
      </c>
      <c r="I16" s="27">
        <v>157317.4</v>
      </c>
      <c r="J16" s="28">
        <v>-7317.399999999994</v>
      </c>
      <c r="K16" s="29">
        <v>82.59163500000011</v>
      </c>
      <c r="L16" s="29">
        <v>0.01573174000000002</v>
      </c>
      <c r="M16" s="30">
        <v>0.1573174000000002</v>
      </c>
      <c r="N16" s="31">
        <v>633</v>
      </c>
      <c r="O16" s="32">
        <v>656.4492821899005</v>
      </c>
      <c r="P16" s="33">
        <v>-23.449282189900487</v>
      </c>
      <c r="Q16" s="26">
        <v>250000</v>
      </c>
      <c r="R16" s="26">
        <v>0</v>
      </c>
      <c r="S16" s="27">
        <v>260329.54521531542</v>
      </c>
      <c r="T16" s="27">
        <v>315161.70881928975</v>
      </c>
      <c r="U16" s="28">
        <v>-65161.70881928975</v>
      </c>
      <c r="V16" s="29">
        <v>29.811146037216616</v>
      </c>
      <c r="W16" s="29">
        <v>0.028364553793736078</v>
      </c>
      <c r="X16" s="30">
        <v>0.1077853044161971</v>
      </c>
      <c r="Y16" s="34">
        <v>46.39262754349749</v>
      </c>
      <c r="Z16" s="34" t="e">
        <v>#DIV/0!</v>
      </c>
      <c r="AA16" s="34">
        <v>0.1935857511618698</v>
      </c>
      <c r="AB16" s="34" t="e">
        <v>#DIV/0!</v>
      </c>
      <c r="AC16" s="34">
        <v>76.77072993668989</v>
      </c>
      <c r="AD16" s="34" t="e">
        <v>#DIV/0!</v>
      </c>
      <c r="AE16" s="35">
        <v>112.40278103721673</v>
      </c>
      <c r="AF16" s="36">
        <v>0.03314738455830632</v>
      </c>
      <c r="AG16" s="27"/>
    </row>
    <row r="17" spans="1:33" ht="12.75">
      <c r="A17" s="22" t="s">
        <v>35</v>
      </c>
      <c r="B17" s="207" t="s">
        <v>85</v>
      </c>
      <c r="C17" s="208"/>
      <c r="D17" s="23">
        <v>419</v>
      </c>
      <c r="E17" s="24">
        <v>525</v>
      </c>
      <c r="F17" s="24">
        <v>105</v>
      </c>
      <c r="G17" s="25">
        <v>0</v>
      </c>
      <c r="H17" s="26">
        <v>12300</v>
      </c>
      <c r="I17" s="27">
        <v>13239.146027808049</v>
      </c>
      <c r="J17" s="28">
        <v>-939.1460278080485</v>
      </c>
      <c r="K17" s="29">
        <v>6.950551664599225</v>
      </c>
      <c r="L17" s="29">
        <v>0.001323914602780805</v>
      </c>
      <c r="M17" s="30">
        <v>0.013239146027808048</v>
      </c>
      <c r="N17" s="31">
        <v>150</v>
      </c>
      <c r="O17" s="32">
        <v>108.79158993927132</v>
      </c>
      <c r="P17" s="33">
        <v>41.20841006072868</v>
      </c>
      <c r="Q17" s="26">
        <v>48000</v>
      </c>
      <c r="R17" s="26">
        <v>54060</v>
      </c>
      <c r="S17" s="27">
        <v>53590.67366087557</v>
      </c>
      <c r="T17" s="27">
        <v>64768.59050364212</v>
      </c>
      <c r="U17" s="28">
        <v>-16768.590503642117</v>
      </c>
      <c r="V17" s="29">
        <v>6.126460975739508</v>
      </c>
      <c r="W17" s="29">
        <v>0.0058291731453277915</v>
      </c>
      <c r="X17" s="30">
        <v>0.022150857952245605</v>
      </c>
      <c r="Y17" s="34">
        <v>31.597007226272193</v>
      </c>
      <c r="Z17" s="34" t="e">
        <v>#DIV/0!</v>
      </c>
      <c r="AA17" s="34">
        <v>0.25964579937773585</v>
      </c>
      <c r="AB17" s="34" t="e">
        <v>#DIV/0!</v>
      </c>
      <c r="AC17" s="34">
        <v>102.07747363976299</v>
      </c>
      <c r="AD17" s="34" t="e">
        <v>#DIV/0!</v>
      </c>
      <c r="AE17" s="35">
        <v>13.077012640338733</v>
      </c>
      <c r="AF17" s="36">
        <v>0.03121005403422132</v>
      </c>
      <c r="AG17" s="27"/>
    </row>
    <row r="18" spans="1:33" ht="12.75">
      <c r="A18" s="22" t="s">
        <v>35</v>
      </c>
      <c r="B18" s="207" t="s">
        <v>86</v>
      </c>
      <c r="C18" s="208"/>
      <c r="D18" s="23">
        <v>1406</v>
      </c>
      <c r="E18" s="24">
        <v>1406</v>
      </c>
      <c r="F18" s="24" t="s">
        <v>35</v>
      </c>
      <c r="G18" s="25">
        <v>70</v>
      </c>
      <c r="H18" s="26">
        <v>57000</v>
      </c>
      <c r="I18" s="27">
        <v>55331.46</v>
      </c>
      <c r="J18" s="28">
        <v>1668.54</v>
      </c>
      <c r="K18" s="29">
        <v>29.049016500000025</v>
      </c>
      <c r="L18" s="29">
        <v>0.005533146000000004</v>
      </c>
      <c r="M18" s="30">
        <v>0.055331460000000054</v>
      </c>
      <c r="N18" s="31">
        <v>283</v>
      </c>
      <c r="O18" s="32">
        <v>340.45199999999966</v>
      </c>
      <c r="P18" s="33">
        <v>-57.45199999999966</v>
      </c>
      <c r="Q18" s="26">
        <v>156000</v>
      </c>
      <c r="R18" s="26">
        <v>0</v>
      </c>
      <c r="S18" s="27">
        <v>159264.95542648132</v>
      </c>
      <c r="T18" s="27">
        <v>190668.999999999</v>
      </c>
      <c r="U18" s="28">
        <v>-34668.99999999901</v>
      </c>
      <c r="V18" s="29">
        <v>18.035380709999902</v>
      </c>
      <c r="W18" s="29">
        <v>0.017160209999999915</v>
      </c>
      <c r="X18" s="30">
        <v>0.06520879799999967</v>
      </c>
      <c r="Y18" s="34">
        <v>39.353812233285915</v>
      </c>
      <c r="Z18" s="34">
        <v>790.4494285714286</v>
      </c>
      <c r="AA18" s="34">
        <v>0.24214224751066832</v>
      </c>
      <c r="AB18" s="34">
        <v>4.8635999999999955</v>
      </c>
      <c r="AC18" s="34">
        <v>113.2752172307833</v>
      </c>
      <c r="AD18" s="34">
        <v>2275.213648949733</v>
      </c>
      <c r="AE18" s="35">
        <v>47.08439720999993</v>
      </c>
      <c r="AF18" s="36">
        <v>0.03348819147226168</v>
      </c>
      <c r="AG18" s="27"/>
    </row>
    <row r="19" spans="1:33" ht="12.75">
      <c r="A19" s="22" t="s">
        <v>35</v>
      </c>
      <c r="B19" s="207" t="s">
        <v>35</v>
      </c>
      <c r="C19" s="208"/>
      <c r="D19" s="23" t="s">
        <v>35</v>
      </c>
      <c r="E19" s="24" t="s">
        <v>35</v>
      </c>
      <c r="F19" s="24" t="s">
        <v>35</v>
      </c>
      <c r="G19" s="25" t="s">
        <v>35</v>
      </c>
      <c r="H19" s="26">
        <v>0</v>
      </c>
      <c r="I19" s="27">
        <v>0</v>
      </c>
      <c r="J19" s="28" t="s">
        <v>35</v>
      </c>
      <c r="K19" s="29" t="s">
        <v>35</v>
      </c>
      <c r="L19" s="29" t="s">
        <v>35</v>
      </c>
      <c r="M19" s="30" t="s">
        <v>35</v>
      </c>
      <c r="N19" s="31">
        <v>0</v>
      </c>
      <c r="O19" s="32">
        <v>0</v>
      </c>
      <c r="P19" s="33" t="s">
        <v>35</v>
      </c>
      <c r="Q19" s="26">
        <v>0</v>
      </c>
      <c r="R19" s="26" t="s">
        <v>35</v>
      </c>
      <c r="S19" s="27">
        <v>0</v>
      </c>
      <c r="T19" s="27">
        <v>0</v>
      </c>
      <c r="U19" s="28" t="s">
        <v>35</v>
      </c>
      <c r="V19" s="29" t="s">
        <v>35</v>
      </c>
      <c r="W19" s="29" t="s">
        <v>35</v>
      </c>
      <c r="X19" s="30" t="s">
        <v>35</v>
      </c>
      <c r="Y19" s="34" t="e">
        <v>#VALUE!</v>
      </c>
      <c r="Z19" s="34" t="e">
        <v>#VALUE!</v>
      </c>
      <c r="AA19" s="34" t="e">
        <v>#VALUE!</v>
      </c>
      <c r="AB19" s="34" t="e">
        <v>#VALUE!</v>
      </c>
      <c r="AC19" s="34" t="e">
        <v>#VALUE!</v>
      </c>
      <c r="AD19" s="34" t="e">
        <v>#VALUE!</v>
      </c>
      <c r="AE19" s="35" t="e">
        <v>#VALUE!</v>
      </c>
      <c r="AF19" s="36" t="e">
        <v>#VALUE!</v>
      </c>
      <c r="AG19" s="27"/>
    </row>
    <row r="20" spans="1:33" ht="12.75">
      <c r="A20" s="22" t="s">
        <v>35</v>
      </c>
      <c r="B20" s="207" t="s">
        <v>35</v>
      </c>
      <c r="C20" s="208"/>
      <c r="D20" s="23" t="s">
        <v>35</v>
      </c>
      <c r="E20" s="24" t="s">
        <v>35</v>
      </c>
      <c r="F20" s="24" t="s">
        <v>35</v>
      </c>
      <c r="G20" s="25" t="s">
        <v>35</v>
      </c>
      <c r="H20" s="26">
        <v>0</v>
      </c>
      <c r="I20" s="27">
        <v>0</v>
      </c>
      <c r="J20" s="28" t="s">
        <v>35</v>
      </c>
      <c r="K20" s="29" t="s">
        <v>35</v>
      </c>
      <c r="L20" s="29" t="s">
        <v>35</v>
      </c>
      <c r="M20" s="30" t="s">
        <v>35</v>
      </c>
      <c r="N20" s="31">
        <v>0</v>
      </c>
      <c r="O20" s="32">
        <v>0</v>
      </c>
      <c r="P20" s="33" t="s">
        <v>35</v>
      </c>
      <c r="Q20" s="26">
        <v>0</v>
      </c>
      <c r="R20" s="26" t="s">
        <v>35</v>
      </c>
      <c r="S20" s="27">
        <v>0</v>
      </c>
      <c r="T20" s="27">
        <v>0</v>
      </c>
      <c r="U20" s="28" t="s">
        <v>35</v>
      </c>
      <c r="V20" s="29" t="s">
        <v>35</v>
      </c>
      <c r="W20" s="29" t="s">
        <v>35</v>
      </c>
      <c r="X20" s="30" t="s">
        <v>35</v>
      </c>
      <c r="Y20" s="34" t="e">
        <v>#VALUE!</v>
      </c>
      <c r="Z20" s="34" t="e">
        <v>#VALUE!</v>
      </c>
      <c r="AA20" s="34" t="e">
        <v>#VALUE!</v>
      </c>
      <c r="AB20" s="34" t="e">
        <v>#VALUE!</v>
      </c>
      <c r="AC20" s="34" t="e">
        <v>#VALUE!</v>
      </c>
      <c r="AD20" s="34" t="e">
        <v>#VALUE!</v>
      </c>
      <c r="AE20" s="35" t="e">
        <v>#VALUE!</v>
      </c>
      <c r="AF20" s="36" t="e">
        <v>#VALUE!</v>
      </c>
      <c r="AG20" s="27"/>
    </row>
    <row r="21" spans="1:33" ht="12.75">
      <c r="A21" s="22" t="s">
        <v>35</v>
      </c>
      <c r="B21" s="207" t="s">
        <v>35</v>
      </c>
      <c r="C21" s="208"/>
      <c r="D21" s="23" t="s">
        <v>35</v>
      </c>
      <c r="E21" s="24" t="s">
        <v>35</v>
      </c>
      <c r="F21" s="24" t="s">
        <v>35</v>
      </c>
      <c r="G21" s="25" t="s">
        <v>35</v>
      </c>
      <c r="H21" s="26">
        <v>0</v>
      </c>
      <c r="I21" s="27">
        <v>0</v>
      </c>
      <c r="J21" s="28" t="s">
        <v>35</v>
      </c>
      <c r="K21" s="29" t="s">
        <v>35</v>
      </c>
      <c r="L21" s="29" t="s">
        <v>35</v>
      </c>
      <c r="M21" s="30" t="s">
        <v>35</v>
      </c>
      <c r="N21" s="31">
        <v>0</v>
      </c>
      <c r="O21" s="32">
        <v>0</v>
      </c>
      <c r="P21" s="33" t="s">
        <v>35</v>
      </c>
      <c r="Q21" s="26">
        <v>0</v>
      </c>
      <c r="R21" s="26" t="s">
        <v>35</v>
      </c>
      <c r="S21" s="27">
        <v>0</v>
      </c>
      <c r="T21" s="27">
        <v>0</v>
      </c>
      <c r="U21" s="28" t="s">
        <v>35</v>
      </c>
      <c r="V21" s="29" t="s">
        <v>35</v>
      </c>
      <c r="W21" s="29" t="s">
        <v>35</v>
      </c>
      <c r="X21" s="30" t="s">
        <v>35</v>
      </c>
      <c r="Y21" s="34" t="e">
        <v>#VALUE!</v>
      </c>
      <c r="Z21" s="34" t="e">
        <v>#VALUE!</v>
      </c>
      <c r="AA21" s="34" t="e">
        <v>#VALUE!</v>
      </c>
      <c r="AB21" s="34" t="e">
        <v>#VALUE!</v>
      </c>
      <c r="AC21" s="34" t="e">
        <v>#VALUE!</v>
      </c>
      <c r="AD21" s="34" t="e">
        <v>#VALUE!</v>
      </c>
      <c r="AE21" s="35" t="e">
        <v>#VALUE!</v>
      </c>
      <c r="AF21" s="36" t="e">
        <v>#VALUE!</v>
      </c>
      <c r="AG21" s="27"/>
    </row>
    <row r="22" spans="1:33" ht="12.75">
      <c r="A22" s="22" t="s">
        <v>35</v>
      </c>
      <c r="B22" s="207" t="s">
        <v>35</v>
      </c>
      <c r="C22" s="208"/>
      <c r="D22" s="23" t="s">
        <v>35</v>
      </c>
      <c r="E22" s="24" t="s">
        <v>35</v>
      </c>
      <c r="F22" s="24" t="s">
        <v>35</v>
      </c>
      <c r="G22" s="25" t="s">
        <v>35</v>
      </c>
      <c r="H22" s="26">
        <v>0</v>
      </c>
      <c r="I22" s="27">
        <v>0</v>
      </c>
      <c r="J22" s="28" t="s">
        <v>35</v>
      </c>
      <c r="K22" s="29" t="s">
        <v>35</v>
      </c>
      <c r="L22" s="29" t="s">
        <v>35</v>
      </c>
      <c r="M22" s="30" t="s">
        <v>35</v>
      </c>
      <c r="N22" s="31">
        <v>0</v>
      </c>
      <c r="O22" s="32">
        <v>0</v>
      </c>
      <c r="P22" s="33" t="s">
        <v>35</v>
      </c>
      <c r="Q22" s="26">
        <v>0</v>
      </c>
      <c r="R22" s="26" t="s">
        <v>35</v>
      </c>
      <c r="S22" s="27">
        <v>0</v>
      </c>
      <c r="T22" s="27">
        <v>0</v>
      </c>
      <c r="U22" s="28" t="s">
        <v>35</v>
      </c>
      <c r="V22" s="29" t="s">
        <v>35</v>
      </c>
      <c r="W22" s="29" t="s">
        <v>35</v>
      </c>
      <c r="X22" s="30" t="s">
        <v>35</v>
      </c>
      <c r="Y22" s="34" t="e">
        <v>#VALUE!</v>
      </c>
      <c r="Z22" s="34" t="e">
        <v>#VALUE!</v>
      </c>
      <c r="AA22" s="34" t="e">
        <v>#VALUE!</v>
      </c>
      <c r="AB22" s="34" t="e">
        <v>#VALUE!</v>
      </c>
      <c r="AC22" s="34" t="e">
        <v>#VALUE!</v>
      </c>
      <c r="AD22" s="34" t="e">
        <v>#VALUE!</v>
      </c>
      <c r="AE22" s="35" t="e">
        <v>#VALUE!</v>
      </c>
      <c r="AF22" s="36" t="e">
        <v>#VALUE!</v>
      </c>
      <c r="AG22" s="27"/>
    </row>
    <row r="23" spans="1:33" ht="12.75">
      <c r="A23" s="22" t="s">
        <v>35</v>
      </c>
      <c r="B23" s="207" t="s">
        <v>35</v>
      </c>
      <c r="C23" s="208"/>
      <c r="D23" s="23" t="s">
        <v>35</v>
      </c>
      <c r="E23" s="24" t="s">
        <v>35</v>
      </c>
      <c r="F23" s="24" t="s">
        <v>35</v>
      </c>
      <c r="G23" s="25" t="s">
        <v>35</v>
      </c>
      <c r="H23" s="26">
        <v>0</v>
      </c>
      <c r="I23" s="27">
        <v>0</v>
      </c>
      <c r="J23" s="28" t="s">
        <v>35</v>
      </c>
      <c r="K23" s="29" t="s">
        <v>35</v>
      </c>
      <c r="L23" s="29" t="s">
        <v>35</v>
      </c>
      <c r="M23" s="30" t="s">
        <v>35</v>
      </c>
      <c r="N23" s="31">
        <v>0</v>
      </c>
      <c r="O23" s="32">
        <v>0</v>
      </c>
      <c r="P23" s="33" t="s">
        <v>35</v>
      </c>
      <c r="Q23" s="26">
        <v>0</v>
      </c>
      <c r="R23" s="26" t="s">
        <v>35</v>
      </c>
      <c r="S23" s="27">
        <v>0</v>
      </c>
      <c r="T23" s="27">
        <v>0</v>
      </c>
      <c r="U23" s="28" t="s">
        <v>35</v>
      </c>
      <c r="V23" s="29" t="s">
        <v>35</v>
      </c>
      <c r="W23" s="29" t="s">
        <v>35</v>
      </c>
      <c r="X23" s="30" t="s">
        <v>35</v>
      </c>
      <c r="Y23" s="34" t="e">
        <v>#VALUE!</v>
      </c>
      <c r="Z23" s="34" t="e">
        <v>#VALUE!</v>
      </c>
      <c r="AA23" s="34" t="e">
        <v>#VALUE!</v>
      </c>
      <c r="AB23" s="34" t="e">
        <v>#VALUE!</v>
      </c>
      <c r="AC23" s="34" t="e">
        <v>#VALUE!</v>
      </c>
      <c r="AD23" s="34" t="e">
        <v>#VALUE!</v>
      </c>
      <c r="AE23" s="35" t="e">
        <v>#VALUE!</v>
      </c>
      <c r="AF23" s="36" t="e">
        <v>#VALUE!</v>
      </c>
      <c r="AG23" s="27"/>
    </row>
    <row r="24" spans="1:33" ht="12.75">
      <c r="A24" s="22" t="s">
        <v>35</v>
      </c>
      <c r="B24" s="207" t="s">
        <v>35</v>
      </c>
      <c r="C24" s="208"/>
      <c r="D24" s="23" t="s">
        <v>35</v>
      </c>
      <c r="E24" s="24" t="s">
        <v>35</v>
      </c>
      <c r="F24" s="24" t="s">
        <v>35</v>
      </c>
      <c r="G24" s="25" t="s">
        <v>35</v>
      </c>
      <c r="H24" s="26">
        <v>0</v>
      </c>
      <c r="I24" s="27">
        <v>0</v>
      </c>
      <c r="J24" s="28" t="s">
        <v>35</v>
      </c>
      <c r="K24" s="29" t="s">
        <v>35</v>
      </c>
      <c r="L24" s="29" t="s">
        <v>35</v>
      </c>
      <c r="M24" s="30" t="s">
        <v>35</v>
      </c>
      <c r="N24" s="31">
        <v>0</v>
      </c>
      <c r="O24" s="32">
        <v>0</v>
      </c>
      <c r="P24" s="33" t="s">
        <v>35</v>
      </c>
      <c r="Q24" s="26">
        <v>0</v>
      </c>
      <c r="R24" s="26" t="s">
        <v>35</v>
      </c>
      <c r="S24" s="27">
        <v>0</v>
      </c>
      <c r="T24" s="27">
        <v>0</v>
      </c>
      <c r="U24" s="28" t="s">
        <v>35</v>
      </c>
      <c r="V24" s="29" t="s">
        <v>35</v>
      </c>
      <c r="W24" s="29" t="s">
        <v>35</v>
      </c>
      <c r="X24" s="30" t="s">
        <v>35</v>
      </c>
      <c r="Y24" s="34" t="e">
        <v>#VALUE!</v>
      </c>
      <c r="Z24" s="34" t="e">
        <v>#VALUE!</v>
      </c>
      <c r="AA24" s="34" t="e">
        <v>#VALUE!</v>
      </c>
      <c r="AB24" s="34" t="e">
        <v>#VALUE!</v>
      </c>
      <c r="AC24" s="34" t="e">
        <v>#VALUE!</v>
      </c>
      <c r="AD24" s="34" t="e">
        <v>#VALUE!</v>
      </c>
      <c r="AE24" s="35" t="e">
        <v>#VALUE!</v>
      </c>
      <c r="AF24" s="36" t="e">
        <v>#VALUE!</v>
      </c>
      <c r="AG24" s="27"/>
    </row>
    <row r="25" spans="1:33" ht="12.75">
      <c r="A25" s="22" t="s">
        <v>35</v>
      </c>
      <c r="B25" s="207" t="s">
        <v>35</v>
      </c>
      <c r="C25" s="208"/>
      <c r="D25" s="23" t="s">
        <v>35</v>
      </c>
      <c r="E25" s="24" t="s">
        <v>35</v>
      </c>
      <c r="F25" s="24" t="s">
        <v>35</v>
      </c>
      <c r="G25" s="25" t="s">
        <v>35</v>
      </c>
      <c r="H25" s="26">
        <v>0</v>
      </c>
      <c r="I25" s="27">
        <v>0</v>
      </c>
      <c r="J25" s="28" t="s">
        <v>35</v>
      </c>
      <c r="K25" s="29" t="s">
        <v>35</v>
      </c>
      <c r="L25" s="29" t="s">
        <v>35</v>
      </c>
      <c r="M25" s="30" t="s">
        <v>35</v>
      </c>
      <c r="N25" s="31">
        <v>0</v>
      </c>
      <c r="O25" s="32">
        <v>0</v>
      </c>
      <c r="P25" s="33" t="s">
        <v>35</v>
      </c>
      <c r="Q25" s="26">
        <v>0</v>
      </c>
      <c r="R25" s="26" t="s">
        <v>35</v>
      </c>
      <c r="S25" s="27">
        <v>0</v>
      </c>
      <c r="T25" s="27">
        <v>0</v>
      </c>
      <c r="U25" s="28" t="s">
        <v>35</v>
      </c>
      <c r="V25" s="29" t="s">
        <v>35</v>
      </c>
      <c r="W25" s="29" t="s">
        <v>35</v>
      </c>
      <c r="X25" s="30" t="s">
        <v>35</v>
      </c>
      <c r="Y25" s="34" t="e">
        <v>#VALUE!</v>
      </c>
      <c r="Z25" s="34" t="e">
        <v>#VALUE!</v>
      </c>
      <c r="AA25" s="34" t="e">
        <v>#VALUE!</v>
      </c>
      <c r="AB25" s="34" t="e">
        <v>#VALUE!</v>
      </c>
      <c r="AC25" s="34" t="e">
        <v>#VALUE!</v>
      </c>
      <c r="AD25" s="34" t="e">
        <v>#VALUE!</v>
      </c>
      <c r="AE25" s="35" t="e">
        <v>#VALUE!</v>
      </c>
      <c r="AF25" s="36" t="e">
        <v>#VALUE!</v>
      </c>
      <c r="AG25" s="27"/>
    </row>
    <row r="26" spans="1:33" ht="12.75">
      <c r="A26" s="37" t="s">
        <v>35</v>
      </c>
      <c r="B26" s="207" t="s">
        <v>35</v>
      </c>
      <c r="C26" s="208"/>
      <c r="D26" s="38" t="s">
        <v>35</v>
      </c>
      <c r="E26" s="39" t="s">
        <v>35</v>
      </c>
      <c r="F26" s="39" t="s">
        <v>35</v>
      </c>
      <c r="G26" s="40" t="s">
        <v>35</v>
      </c>
      <c r="H26" s="41">
        <v>0</v>
      </c>
      <c r="I26" s="42">
        <v>0</v>
      </c>
      <c r="J26" s="43" t="s">
        <v>35</v>
      </c>
      <c r="K26" s="44" t="s">
        <v>35</v>
      </c>
      <c r="L26" s="44" t="s">
        <v>35</v>
      </c>
      <c r="M26" s="45" t="s">
        <v>35</v>
      </c>
      <c r="N26" s="46">
        <v>0</v>
      </c>
      <c r="O26" s="47">
        <v>0</v>
      </c>
      <c r="P26" s="48" t="s">
        <v>35</v>
      </c>
      <c r="Q26" s="26">
        <v>0</v>
      </c>
      <c r="R26" s="26" t="s">
        <v>35</v>
      </c>
      <c r="S26" s="27">
        <v>0</v>
      </c>
      <c r="T26" s="27">
        <v>0</v>
      </c>
      <c r="U26" s="43" t="s">
        <v>35</v>
      </c>
      <c r="V26" s="44" t="s">
        <v>35</v>
      </c>
      <c r="W26" s="44" t="s">
        <v>35</v>
      </c>
      <c r="X26" s="45" t="s">
        <v>35</v>
      </c>
      <c r="Y26" s="34" t="e">
        <v>#VALUE!</v>
      </c>
      <c r="Z26" s="34" t="e">
        <v>#VALUE!</v>
      </c>
      <c r="AA26" s="34" t="e">
        <v>#VALUE!</v>
      </c>
      <c r="AB26" s="34" t="e">
        <v>#VALUE!</v>
      </c>
      <c r="AC26" s="34" t="e">
        <v>#VALUE!</v>
      </c>
      <c r="AD26" s="34" t="e">
        <v>#VALUE!</v>
      </c>
      <c r="AE26" s="35" t="e">
        <v>#VALUE!</v>
      </c>
      <c r="AF26" s="36" t="e">
        <v>#VALUE!</v>
      </c>
      <c r="AG26" s="27"/>
    </row>
    <row r="27" spans="1:33" ht="12.75">
      <c r="A27" s="22" t="s">
        <v>35</v>
      </c>
      <c r="B27" s="207" t="s">
        <v>35</v>
      </c>
      <c r="C27" s="208"/>
      <c r="D27" s="23" t="s">
        <v>35</v>
      </c>
      <c r="E27" s="24" t="s">
        <v>35</v>
      </c>
      <c r="F27" s="24" t="s">
        <v>35</v>
      </c>
      <c r="G27" s="25" t="s">
        <v>35</v>
      </c>
      <c r="H27" s="26">
        <v>0</v>
      </c>
      <c r="I27" s="27">
        <v>0</v>
      </c>
      <c r="J27" s="28" t="s">
        <v>35</v>
      </c>
      <c r="K27" s="29" t="s">
        <v>35</v>
      </c>
      <c r="L27" s="29" t="s">
        <v>35</v>
      </c>
      <c r="M27" s="30" t="s">
        <v>35</v>
      </c>
      <c r="N27" s="31">
        <v>0</v>
      </c>
      <c r="O27" s="32">
        <v>0</v>
      </c>
      <c r="P27" s="33" t="s">
        <v>35</v>
      </c>
      <c r="Q27" s="26">
        <v>0</v>
      </c>
      <c r="R27" s="26" t="s">
        <v>35</v>
      </c>
      <c r="S27" s="27">
        <v>0</v>
      </c>
      <c r="T27" s="27">
        <v>0</v>
      </c>
      <c r="U27" s="28" t="s">
        <v>35</v>
      </c>
      <c r="V27" s="29" t="s">
        <v>35</v>
      </c>
      <c r="W27" s="29" t="s">
        <v>35</v>
      </c>
      <c r="X27" s="30" t="s">
        <v>35</v>
      </c>
      <c r="Y27" s="34" t="e">
        <v>#VALUE!</v>
      </c>
      <c r="Z27" s="34" t="e">
        <v>#VALUE!</v>
      </c>
      <c r="AA27" s="34" t="e">
        <v>#VALUE!</v>
      </c>
      <c r="AB27" s="34" t="e">
        <v>#VALUE!</v>
      </c>
      <c r="AC27" s="34" t="e">
        <v>#VALUE!</v>
      </c>
      <c r="AD27" s="34" t="e">
        <v>#VALUE!</v>
      </c>
      <c r="AE27" s="35" t="e">
        <v>#VALUE!</v>
      </c>
      <c r="AF27" s="36" t="e">
        <v>#VALUE!</v>
      </c>
      <c r="AG27" s="27"/>
    </row>
    <row r="28" spans="1:33" ht="12.75">
      <c r="A28" s="22" t="s">
        <v>35</v>
      </c>
      <c r="B28" s="207" t="s">
        <v>35</v>
      </c>
      <c r="C28" s="208"/>
      <c r="D28" s="23" t="s">
        <v>35</v>
      </c>
      <c r="E28" s="24" t="s">
        <v>35</v>
      </c>
      <c r="F28" s="24" t="s">
        <v>35</v>
      </c>
      <c r="G28" s="25" t="s">
        <v>35</v>
      </c>
      <c r="H28" s="26">
        <v>0</v>
      </c>
      <c r="I28" s="27">
        <v>0</v>
      </c>
      <c r="J28" s="28" t="s">
        <v>35</v>
      </c>
      <c r="K28" s="29" t="s">
        <v>35</v>
      </c>
      <c r="L28" s="29" t="s">
        <v>35</v>
      </c>
      <c r="M28" s="30" t="s">
        <v>35</v>
      </c>
      <c r="N28" s="31">
        <v>0</v>
      </c>
      <c r="O28" s="32">
        <v>0</v>
      </c>
      <c r="P28" s="33" t="s">
        <v>35</v>
      </c>
      <c r="Q28" s="26">
        <v>0</v>
      </c>
      <c r="R28" s="26" t="s">
        <v>35</v>
      </c>
      <c r="S28" s="27">
        <v>0</v>
      </c>
      <c r="T28" s="27">
        <v>0</v>
      </c>
      <c r="U28" s="28" t="s">
        <v>35</v>
      </c>
      <c r="V28" s="29" t="s">
        <v>35</v>
      </c>
      <c r="W28" s="29" t="s">
        <v>35</v>
      </c>
      <c r="X28" s="30" t="s">
        <v>35</v>
      </c>
      <c r="Y28" s="34" t="e">
        <v>#VALUE!</v>
      </c>
      <c r="Z28" s="34" t="e">
        <v>#VALUE!</v>
      </c>
      <c r="AA28" s="34" t="e">
        <v>#VALUE!</v>
      </c>
      <c r="AB28" s="34" t="e">
        <v>#VALUE!</v>
      </c>
      <c r="AC28" s="34" t="e">
        <v>#VALUE!</v>
      </c>
      <c r="AD28" s="34" t="e">
        <v>#VALUE!</v>
      </c>
      <c r="AE28" s="35" t="e">
        <v>#VALUE!</v>
      </c>
      <c r="AF28" s="36" t="e">
        <v>#VALUE!</v>
      </c>
      <c r="AG28" s="27"/>
    </row>
    <row r="29" spans="1:33" ht="12.75">
      <c r="A29" s="22" t="s">
        <v>35</v>
      </c>
      <c r="B29" s="207" t="s">
        <v>35</v>
      </c>
      <c r="C29" s="208"/>
      <c r="D29" s="23" t="s">
        <v>35</v>
      </c>
      <c r="E29" s="24" t="s">
        <v>35</v>
      </c>
      <c r="F29" s="24" t="s">
        <v>35</v>
      </c>
      <c r="G29" s="25" t="s">
        <v>35</v>
      </c>
      <c r="H29" s="26">
        <v>0</v>
      </c>
      <c r="I29" s="27">
        <v>0</v>
      </c>
      <c r="J29" s="28" t="s">
        <v>35</v>
      </c>
      <c r="K29" s="29" t="s">
        <v>35</v>
      </c>
      <c r="L29" s="29" t="s">
        <v>35</v>
      </c>
      <c r="M29" s="30" t="s">
        <v>35</v>
      </c>
      <c r="N29" s="31">
        <v>0</v>
      </c>
      <c r="O29" s="32">
        <v>0</v>
      </c>
      <c r="P29" s="33" t="s">
        <v>35</v>
      </c>
      <c r="Q29" s="26">
        <v>0</v>
      </c>
      <c r="R29" s="26" t="s">
        <v>35</v>
      </c>
      <c r="S29" s="27">
        <v>0</v>
      </c>
      <c r="T29" s="27">
        <v>0</v>
      </c>
      <c r="U29" s="28" t="s">
        <v>35</v>
      </c>
      <c r="V29" s="29" t="s">
        <v>35</v>
      </c>
      <c r="W29" s="29" t="s">
        <v>35</v>
      </c>
      <c r="X29" s="30" t="s">
        <v>35</v>
      </c>
      <c r="Y29" s="34" t="e">
        <v>#VALUE!</v>
      </c>
      <c r="Z29" s="34" t="e">
        <v>#VALUE!</v>
      </c>
      <c r="AA29" s="34" t="e">
        <v>#VALUE!</v>
      </c>
      <c r="AB29" s="34" t="e">
        <v>#VALUE!</v>
      </c>
      <c r="AC29" s="34" t="e">
        <v>#VALUE!</v>
      </c>
      <c r="AD29" s="34" t="e">
        <v>#VALUE!</v>
      </c>
      <c r="AE29" s="35" t="e">
        <v>#VALUE!</v>
      </c>
      <c r="AF29" s="36" t="e">
        <v>#VALUE!</v>
      </c>
      <c r="AG29" s="27"/>
    </row>
    <row r="30" spans="1:33" ht="12.75">
      <c r="A30" s="22" t="s">
        <v>35</v>
      </c>
      <c r="B30" s="207" t="s">
        <v>35</v>
      </c>
      <c r="C30" s="208"/>
      <c r="D30" s="23" t="s">
        <v>35</v>
      </c>
      <c r="E30" s="24" t="s">
        <v>35</v>
      </c>
      <c r="F30" s="24" t="s">
        <v>35</v>
      </c>
      <c r="G30" s="25" t="s">
        <v>35</v>
      </c>
      <c r="H30" s="26">
        <v>0</v>
      </c>
      <c r="I30" s="27">
        <v>0</v>
      </c>
      <c r="J30" s="28" t="s">
        <v>35</v>
      </c>
      <c r="K30" s="29" t="s">
        <v>35</v>
      </c>
      <c r="L30" s="29" t="s">
        <v>35</v>
      </c>
      <c r="M30" s="30" t="s">
        <v>35</v>
      </c>
      <c r="N30" s="31">
        <v>0</v>
      </c>
      <c r="O30" s="32">
        <v>0</v>
      </c>
      <c r="P30" s="33" t="s">
        <v>35</v>
      </c>
      <c r="Q30" s="26">
        <v>0</v>
      </c>
      <c r="R30" s="26" t="s">
        <v>35</v>
      </c>
      <c r="S30" s="27">
        <v>0</v>
      </c>
      <c r="T30" s="27">
        <v>0</v>
      </c>
      <c r="U30" s="28" t="s">
        <v>35</v>
      </c>
      <c r="V30" s="29" t="s">
        <v>35</v>
      </c>
      <c r="W30" s="29" t="s">
        <v>35</v>
      </c>
      <c r="X30" s="30" t="s">
        <v>35</v>
      </c>
      <c r="Y30" s="34" t="e">
        <v>#VALUE!</v>
      </c>
      <c r="Z30" s="34" t="e">
        <v>#VALUE!</v>
      </c>
      <c r="AA30" s="34" t="e">
        <v>#VALUE!</v>
      </c>
      <c r="AB30" s="34" t="e">
        <v>#VALUE!</v>
      </c>
      <c r="AC30" s="34" t="e">
        <v>#VALUE!</v>
      </c>
      <c r="AD30" s="34" t="e">
        <v>#VALUE!</v>
      </c>
      <c r="AE30" s="35" t="e">
        <v>#VALUE!</v>
      </c>
      <c r="AF30" s="36" t="e">
        <v>#VALUE!</v>
      </c>
      <c r="AG30" s="27"/>
    </row>
    <row r="31" spans="1:33" ht="12.75">
      <c r="A31" s="22" t="s">
        <v>35</v>
      </c>
      <c r="B31" s="207" t="s">
        <v>35</v>
      </c>
      <c r="C31" s="208"/>
      <c r="D31" s="23" t="s">
        <v>35</v>
      </c>
      <c r="E31" s="24" t="s">
        <v>35</v>
      </c>
      <c r="F31" s="24" t="s">
        <v>35</v>
      </c>
      <c r="G31" s="25" t="s">
        <v>35</v>
      </c>
      <c r="H31" s="26">
        <v>0</v>
      </c>
      <c r="I31" s="27">
        <v>0</v>
      </c>
      <c r="J31" s="28" t="s">
        <v>35</v>
      </c>
      <c r="K31" s="29" t="s">
        <v>35</v>
      </c>
      <c r="L31" s="29" t="s">
        <v>35</v>
      </c>
      <c r="M31" s="30" t="s">
        <v>35</v>
      </c>
      <c r="N31" s="31">
        <v>0</v>
      </c>
      <c r="O31" s="32">
        <v>0</v>
      </c>
      <c r="P31" s="33" t="s">
        <v>35</v>
      </c>
      <c r="Q31" s="26">
        <v>0</v>
      </c>
      <c r="R31" s="26" t="s">
        <v>35</v>
      </c>
      <c r="S31" s="27">
        <v>0</v>
      </c>
      <c r="T31" s="27">
        <v>0</v>
      </c>
      <c r="U31" s="28" t="s">
        <v>35</v>
      </c>
      <c r="V31" s="29" t="s">
        <v>35</v>
      </c>
      <c r="W31" s="29" t="s">
        <v>35</v>
      </c>
      <c r="X31" s="30" t="s">
        <v>35</v>
      </c>
      <c r="Y31" s="34" t="e">
        <v>#VALUE!</v>
      </c>
      <c r="Z31" s="34" t="e">
        <v>#VALUE!</v>
      </c>
      <c r="AA31" s="34" t="e">
        <v>#VALUE!</v>
      </c>
      <c r="AB31" s="34" t="e">
        <v>#VALUE!</v>
      </c>
      <c r="AC31" s="34" t="e">
        <v>#VALUE!</v>
      </c>
      <c r="AD31" s="34" t="e">
        <v>#VALUE!</v>
      </c>
      <c r="AE31" s="35" t="e">
        <v>#VALUE!</v>
      </c>
      <c r="AF31" s="36" t="e">
        <v>#VALUE!</v>
      </c>
      <c r="AG31" s="27"/>
    </row>
    <row r="32" spans="1:33" ht="12.75">
      <c r="A32" s="22" t="s">
        <v>35</v>
      </c>
      <c r="B32" s="207" t="s">
        <v>35</v>
      </c>
      <c r="C32" s="208"/>
      <c r="D32" s="23" t="s">
        <v>35</v>
      </c>
      <c r="E32" s="24" t="s">
        <v>35</v>
      </c>
      <c r="F32" s="24" t="s">
        <v>35</v>
      </c>
      <c r="G32" s="25" t="s">
        <v>35</v>
      </c>
      <c r="H32" s="26">
        <v>0</v>
      </c>
      <c r="I32" s="27">
        <v>0</v>
      </c>
      <c r="J32" s="28" t="s">
        <v>35</v>
      </c>
      <c r="K32" s="29" t="s">
        <v>35</v>
      </c>
      <c r="L32" s="29" t="s">
        <v>35</v>
      </c>
      <c r="M32" s="30" t="s">
        <v>35</v>
      </c>
      <c r="N32" s="31">
        <v>0</v>
      </c>
      <c r="O32" s="32">
        <v>0</v>
      </c>
      <c r="P32" s="33" t="s">
        <v>35</v>
      </c>
      <c r="Q32" s="26">
        <v>0</v>
      </c>
      <c r="R32" s="26" t="s">
        <v>35</v>
      </c>
      <c r="S32" s="27">
        <v>0</v>
      </c>
      <c r="T32" s="27">
        <v>0</v>
      </c>
      <c r="U32" s="28" t="s">
        <v>35</v>
      </c>
      <c r="V32" s="29" t="s">
        <v>35</v>
      </c>
      <c r="W32" s="29" t="s">
        <v>35</v>
      </c>
      <c r="X32" s="30" t="s">
        <v>35</v>
      </c>
      <c r="Y32" s="34" t="e">
        <v>#VALUE!</v>
      </c>
      <c r="Z32" s="34" t="e">
        <v>#VALUE!</v>
      </c>
      <c r="AA32" s="34" t="e">
        <v>#VALUE!</v>
      </c>
      <c r="AB32" s="34" t="e">
        <v>#VALUE!</v>
      </c>
      <c r="AC32" s="34" t="e">
        <v>#VALUE!</v>
      </c>
      <c r="AD32" s="34" t="e">
        <v>#VALUE!</v>
      </c>
      <c r="AE32" s="35" t="e">
        <v>#VALUE!</v>
      </c>
      <c r="AF32" s="36" t="e">
        <v>#VALUE!</v>
      </c>
      <c r="AG32" s="27"/>
    </row>
    <row r="33" spans="1:33" ht="12.75">
      <c r="A33" s="22" t="s">
        <v>35</v>
      </c>
      <c r="B33" s="207" t="s">
        <v>35</v>
      </c>
      <c r="C33" s="208"/>
      <c r="D33" s="23" t="s">
        <v>35</v>
      </c>
      <c r="E33" s="24" t="s">
        <v>35</v>
      </c>
      <c r="F33" s="24" t="s">
        <v>35</v>
      </c>
      <c r="G33" s="25" t="s">
        <v>35</v>
      </c>
      <c r="H33" s="26">
        <v>0</v>
      </c>
      <c r="I33" s="27">
        <v>0</v>
      </c>
      <c r="J33" s="28" t="s">
        <v>35</v>
      </c>
      <c r="K33" s="29" t="s">
        <v>35</v>
      </c>
      <c r="L33" s="29" t="s">
        <v>35</v>
      </c>
      <c r="M33" s="30" t="s">
        <v>35</v>
      </c>
      <c r="N33" s="31">
        <v>0</v>
      </c>
      <c r="O33" s="32">
        <v>0</v>
      </c>
      <c r="P33" s="33" t="s">
        <v>35</v>
      </c>
      <c r="Q33" s="26">
        <v>0</v>
      </c>
      <c r="R33" s="26" t="s">
        <v>35</v>
      </c>
      <c r="S33" s="27">
        <v>0</v>
      </c>
      <c r="T33" s="27">
        <v>0</v>
      </c>
      <c r="U33" s="28" t="s">
        <v>35</v>
      </c>
      <c r="V33" s="29" t="s">
        <v>35</v>
      </c>
      <c r="W33" s="29" t="s">
        <v>35</v>
      </c>
      <c r="X33" s="30" t="s">
        <v>35</v>
      </c>
      <c r="Y33" s="34" t="e">
        <v>#VALUE!</v>
      </c>
      <c r="Z33" s="34" t="e">
        <v>#VALUE!</v>
      </c>
      <c r="AA33" s="34" t="e">
        <v>#VALUE!</v>
      </c>
      <c r="AB33" s="34" t="e">
        <v>#VALUE!</v>
      </c>
      <c r="AC33" s="34" t="e">
        <v>#VALUE!</v>
      </c>
      <c r="AD33" s="34" t="e">
        <v>#VALUE!</v>
      </c>
      <c r="AE33" s="35" t="e">
        <v>#VALUE!</v>
      </c>
      <c r="AF33" s="36" t="e">
        <v>#VALUE!</v>
      </c>
      <c r="AG33" s="27"/>
    </row>
    <row r="34" spans="1:33" ht="12.75">
      <c r="A34" s="22" t="s">
        <v>35</v>
      </c>
      <c r="B34" s="207" t="s">
        <v>35</v>
      </c>
      <c r="C34" s="208"/>
      <c r="D34" s="23" t="s">
        <v>35</v>
      </c>
      <c r="E34" s="24" t="s">
        <v>35</v>
      </c>
      <c r="F34" s="24" t="s">
        <v>35</v>
      </c>
      <c r="G34" s="25" t="s">
        <v>35</v>
      </c>
      <c r="H34" s="26">
        <v>0</v>
      </c>
      <c r="I34" s="27">
        <v>0</v>
      </c>
      <c r="J34" s="28" t="s">
        <v>35</v>
      </c>
      <c r="K34" s="29" t="s">
        <v>35</v>
      </c>
      <c r="L34" s="29" t="s">
        <v>35</v>
      </c>
      <c r="M34" s="30" t="s">
        <v>35</v>
      </c>
      <c r="N34" s="31">
        <v>0</v>
      </c>
      <c r="O34" s="32">
        <v>0</v>
      </c>
      <c r="P34" s="33" t="s">
        <v>35</v>
      </c>
      <c r="Q34" s="26">
        <v>0</v>
      </c>
      <c r="R34" s="26" t="s">
        <v>35</v>
      </c>
      <c r="S34" s="27">
        <v>0</v>
      </c>
      <c r="T34" s="27">
        <v>0</v>
      </c>
      <c r="U34" s="28" t="s">
        <v>35</v>
      </c>
      <c r="V34" s="29" t="s">
        <v>35</v>
      </c>
      <c r="W34" s="29" t="s">
        <v>35</v>
      </c>
      <c r="X34" s="30" t="s">
        <v>35</v>
      </c>
      <c r="Y34" s="34" t="e">
        <v>#VALUE!</v>
      </c>
      <c r="Z34" s="34" t="e">
        <v>#VALUE!</v>
      </c>
      <c r="AA34" s="34" t="e">
        <v>#VALUE!</v>
      </c>
      <c r="AB34" s="34" t="e">
        <v>#VALUE!</v>
      </c>
      <c r="AC34" s="34" t="e">
        <v>#VALUE!</v>
      </c>
      <c r="AD34" s="34" t="e">
        <v>#VALUE!</v>
      </c>
      <c r="AE34" s="35" t="e">
        <v>#VALUE!</v>
      </c>
      <c r="AF34" s="36" t="e">
        <v>#VALUE!</v>
      </c>
      <c r="AG34" s="27"/>
    </row>
    <row r="35" spans="1:33" ht="12.75">
      <c r="A35" s="22" t="s">
        <v>35</v>
      </c>
      <c r="B35" s="207" t="s">
        <v>35</v>
      </c>
      <c r="C35" s="208"/>
      <c r="D35" s="23" t="s">
        <v>35</v>
      </c>
      <c r="E35" s="24" t="s">
        <v>35</v>
      </c>
      <c r="F35" s="24" t="s">
        <v>35</v>
      </c>
      <c r="G35" s="25" t="s">
        <v>35</v>
      </c>
      <c r="H35" s="26">
        <v>0</v>
      </c>
      <c r="I35" s="27">
        <v>0</v>
      </c>
      <c r="J35" s="28" t="s">
        <v>35</v>
      </c>
      <c r="K35" s="29" t="s">
        <v>35</v>
      </c>
      <c r="L35" s="29" t="s">
        <v>35</v>
      </c>
      <c r="M35" s="30" t="s">
        <v>35</v>
      </c>
      <c r="N35" s="31">
        <v>0</v>
      </c>
      <c r="O35" s="32">
        <v>0</v>
      </c>
      <c r="P35" s="33" t="s">
        <v>35</v>
      </c>
      <c r="Q35" s="26">
        <v>0</v>
      </c>
      <c r="R35" s="26" t="s">
        <v>35</v>
      </c>
      <c r="S35" s="27">
        <v>0</v>
      </c>
      <c r="T35" s="27">
        <v>0</v>
      </c>
      <c r="U35" s="28" t="s">
        <v>35</v>
      </c>
      <c r="V35" s="29" t="s">
        <v>35</v>
      </c>
      <c r="W35" s="29" t="s">
        <v>35</v>
      </c>
      <c r="X35" s="30" t="s">
        <v>35</v>
      </c>
      <c r="Y35" s="34" t="e">
        <v>#VALUE!</v>
      </c>
      <c r="Z35" s="34" t="e">
        <v>#VALUE!</v>
      </c>
      <c r="AA35" s="34" t="e">
        <v>#VALUE!</v>
      </c>
      <c r="AB35" s="34" t="e">
        <v>#VALUE!</v>
      </c>
      <c r="AC35" s="34" t="e">
        <v>#VALUE!</v>
      </c>
      <c r="AD35" s="34" t="e">
        <v>#VALUE!</v>
      </c>
      <c r="AE35" s="35" t="e">
        <v>#VALUE!</v>
      </c>
      <c r="AF35" s="36" t="e">
        <v>#VALUE!</v>
      </c>
      <c r="AG35" s="27"/>
    </row>
    <row r="36" spans="1:33" ht="12.75">
      <c r="A36" s="22" t="s">
        <v>35</v>
      </c>
      <c r="B36" s="207" t="s">
        <v>35</v>
      </c>
      <c r="C36" s="208"/>
      <c r="D36" s="23" t="s">
        <v>35</v>
      </c>
      <c r="E36" s="24" t="s">
        <v>35</v>
      </c>
      <c r="F36" s="24" t="s">
        <v>35</v>
      </c>
      <c r="G36" s="25" t="s">
        <v>35</v>
      </c>
      <c r="H36" s="26">
        <v>0</v>
      </c>
      <c r="I36" s="27">
        <v>0</v>
      </c>
      <c r="J36" s="28" t="s">
        <v>35</v>
      </c>
      <c r="K36" s="29" t="s">
        <v>35</v>
      </c>
      <c r="L36" s="29" t="s">
        <v>35</v>
      </c>
      <c r="M36" s="30" t="s">
        <v>35</v>
      </c>
      <c r="N36" s="31">
        <v>0</v>
      </c>
      <c r="O36" s="32">
        <v>0</v>
      </c>
      <c r="P36" s="33" t="s">
        <v>35</v>
      </c>
      <c r="Q36" s="26">
        <v>0</v>
      </c>
      <c r="R36" s="26" t="s">
        <v>35</v>
      </c>
      <c r="S36" s="27">
        <v>0</v>
      </c>
      <c r="T36" s="27">
        <v>0</v>
      </c>
      <c r="U36" s="28" t="s">
        <v>35</v>
      </c>
      <c r="V36" s="29" t="s">
        <v>35</v>
      </c>
      <c r="W36" s="29" t="s">
        <v>35</v>
      </c>
      <c r="X36" s="30" t="s">
        <v>35</v>
      </c>
      <c r="Y36" s="34" t="e">
        <v>#VALUE!</v>
      </c>
      <c r="Z36" s="34" t="e">
        <v>#VALUE!</v>
      </c>
      <c r="AA36" s="34" t="e">
        <v>#VALUE!</v>
      </c>
      <c r="AB36" s="34" t="e">
        <v>#VALUE!</v>
      </c>
      <c r="AC36" s="34" t="e">
        <v>#VALUE!</v>
      </c>
      <c r="AD36" s="34" t="e">
        <v>#VALUE!</v>
      </c>
      <c r="AE36" s="35" t="e">
        <v>#VALUE!</v>
      </c>
      <c r="AF36" s="36" t="e">
        <v>#VALUE!</v>
      </c>
      <c r="AG36" s="27"/>
    </row>
    <row r="37" spans="1:33" ht="12.75">
      <c r="A37" s="22" t="s">
        <v>35</v>
      </c>
      <c r="B37" s="207" t="s">
        <v>35</v>
      </c>
      <c r="C37" s="208"/>
      <c r="D37" s="23" t="s">
        <v>35</v>
      </c>
      <c r="E37" s="24" t="s">
        <v>35</v>
      </c>
      <c r="F37" s="24" t="s">
        <v>35</v>
      </c>
      <c r="G37" s="25" t="s">
        <v>35</v>
      </c>
      <c r="H37" s="26">
        <v>0</v>
      </c>
      <c r="I37" s="27">
        <v>0</v>
      </c>
      <c r="J37" s="28" t="s">
        <v>35</v>
      </c>
      <c r="K37" s="29" t="s">
        <v>35</v>
      </c>
      <c r="L37" s="29" t="s">
        <v>35</v>
      </c>
      <c r="M37" s="30" t="s">
        <v>35</v>
      </c>
      <c r="N37" s="31">
        <v>0</v>
      </c>
      <c r="O37" s="32">
        <v>0</v>
      </c>
      <c r="P37" s="33" t="s">
        <v>35</v>
      </c>
      <c r="Q37" s="26">
        <v>0</v>
      </c>
      <c r="R37" s="26" t="s">
        <v>35</v>
      </c>
      <c r="S37" s="27">
        <v>0</v>
      </c>
      <c r="T37" s="27">
        <v>0</v>
      </c>
      <c r="U37" s="28" t="s">
        <v>35</v>
      </c>
      <c r="V37" s="29" t="s">
        <v>35</v>
      </c>
      <c r="W37" s="29" t="s">
        <v>35</v>
      </c>
      <c r="X37" s="30" t="s">
        <v>35</v>
      </c>
      <c r="Y37" s="34" t="e">
        <v>#VALUE!</v>
      </c>
      <c r="Z37" s="34" t="e">
        <v>#VALUE!</v>
      </c>
      <c r="AA37" s="34" t="e">
        <v>#VALUE!</v>
      </c>
      <c r="AB37" s="34" t="e">
        <v>#VALUE!</v>
      </c>
      <c r="AC37" s="34" t="e">
        <v>#VALUE!</v>
      </c>
      <c r="AD37" s="34" t="e">
        <v>#VALUE!</v>
      </c>
      <c r="AE37" s="35" t="e">
        <v>#VALUE!</v>
      </c>
      <c r="AF37" s="36" t="e">
        <v>#VALUE!</v>
      </c>
      <c r="AG37" s="27"/>
    </row>
    <row r="38" spans="1:33" ht="12.75">
      <c r="A38" s="22" t="s">
        <v>35</v>
      </c>
      <c r="B38" s="207" t="s">
        <v>35</v>
      </c>
      <c r="C38" s="208"/>
      <c r="D38" s="23" t="s">
        <v>35</v>
      </c>
      <c r="E38" s="24" t="s">
        <v>35</v>
      </c>
      <c r="F38" s="24" t="s">
        <v>35</v>
      </c>
      <c r="G38" s="25" t="s">
        <v>35</v>
      </c>
      <c r="H38" s="26">
        <v>0</v>
      </c>
      <c r="I38" s="27">
        <v>0</v>
      </c>
      <c r="J38" s="28" t="s">
        <v>35</v>
      </c>
      <c r="K38" s="29" t="s">
        <v>35</v>
      </c>
      <c r="L38" s="29" t="s">
        <v>35</v>
      </c>
      <c r="M38" s="30" t="s">
        <v>35</v>
      </c>
      <c r="N38" s="31">
        <v>0</v>
      </c>
      <c r="O38" s="32">
        <v>0</v>
      </c>
      <c r="P38" s="33" t="s">
        <v>35</v>
      </c>
      <c r="Q38" s="26">
        <v>0</v>
      </c>
      <c r="R38" s="26" t="s">
        <v>35</v>
      </c>
      <c r="S38" s="27">
        <v>0</v>
      </c>
      <c r="T38" s="27">
        <v>0</v>
      </c>
      <c r="U38" s="28" t="s">
        <v>35</v>
      </c>
      <c r="V38" s="29" t="s">
        <v>35</v>
      </c>
      <c r="W38" s="29" t="s">
        <v>35</v>
      </c>
      <c r="X38" s="30" t="s">
        <v>35</v>
      </c>
      <c r="Y38" s="34" t="e">
        <v>#VALUE!</v>
      </c>
      <c r="Z38" s="34" t="e">
        <v>#VALUE!</v>
      </c>
      <c r="AA38" s="34" t="e">
        <v>#VALUE!</v>
      </c>
      <c r="AB38" s="34" t="e">
        <v>#VALUE!</v>
      </c>
      <c r="AC38" s="34" t="e">
        <v>#VALUE!</v>
      </c>
      <c r="AD38" s="34" t="e">
        <v>#VALUE!</v>
      </c>
      <c r="AE38" s="35" t="e">
        <v>#VALUE!</v>
      </c>
      <c r="AF38" s="36" t="e">
        <v>#VALUE!</v>
      </c>
      <c r="AG38" s="27"/>
    </row>
    <row r="39" spans="1:33" ht="12.75">
      <c r="A39" s="22" t="s">
        <v>35</v>
      </c>
      <c r="B39" s="207" t="s">
        <v>35</v>
      </c>
      <c r="C39" s="208"/>
      <c r="D39" s="23" t="s">
        <v>35</v>
      </c>
      <c r="E39" s="24" t="s">
        <v>35</v>
      </c>
      <c r="F39" s="24" t="s">
        <v>35</v>
      </c>
      <c r="G39" s="25" t="s">
        <v>35</v>
      </c>
      <c r="H39" s="26">
        <v>0</v>
      </c>
      <c r="I39" s="27">
        <v>0</v>
      </c>
      <c r="J39" s="28" t="s">
        <v>35</v>
      </c>
      <c r="K39" s="29" t="s">
        <v>35</v>
      </c>
      <c r="L39" s="29" t="s">
        <v>35</v>
      </c>
      <c r="M39" s="30" t="s">
        <v>35</v>
      </c>
      <c r="N39" s="31">
        <v>0</v>
      </c>
      <c r="O39" s="32">
        <v>0</v>
      </c>
      <c r="P39" s="33" t="s">
        <v>35</v>
      </c>
      <c r="Q39" s="26">
        <v>0</v>
      </c>
      <c r="R39" s="26" t="s">
        <v>35</v>
      </c>
      <c r="S39" s="27">
        <v>0</v>
      </c>
      <c r="T39" s="27">
        <v>0</v>
      </c>
      <c r="U39" s="28" t="s">
        <v>35</v>
      </c>
      <c r="V39" s="29" t="s">
        <v>35</v>
      </c>
      <c r="W39" s="29" t="s">
        <v>35</v>
      </c>
      <c r="X39" s="30" t="s">
        <v>35</v>
      </c>
      <c r="Y39" s="34" t="e">
        <v>#VALUE!</v>
      </c>
      <c r="Z39" s="34" t="e">
        <v>#VALUE!</v>
      </c>
      <c r="AA39" s="34" t="e">
        <v>#VALUE!</v>
      </c>
      <c r="AB39" s="34" t="e">
        <v>#VALUE!</v>
      </c>
      <c r="AC39" s="34" t="e">
        <v>#VALUE!</v>
      </c>
      <c r="AD39" s="34" t="e">
        <v>#VALUE!</v>
      </c>
      <c r="AE39" s="35" t="e">
        <v>#VALUE!</v>
      </c>
      <c r="AF39" s="36" t="e">
        <v>#VALUE!</v>
      </c>
      <c r="AG39" s="27"/>
    </row>
    <row r="40" spans="1:33" ht="12.75">
      <c r="A40" s="22" t="s">
        <v>35</v>
      </c>
      <c r="B40" s="207" t="s">
        <v>35</v>
      </c>
      <c r="C40" s="208"/>
      <c r="D40" s="23" t="s">
        <v>35</v>
      </c>
      <c r="E40" s="24" t="s">
        <v>35</v>
      </c>
      <c r="F40" s="24" t="s">
        <v>35</v>
      </c>
      <c r="G40" s="25" t="s">
        <v>35</v>
      </c>
      <c r="H40" s="26">
        <v>0</v>
      </c>
      <c r="I40" s="27">
        <v>0</v>
      </c>
      <c r="J40" s="28" t="s">
        <v>35</v>
      </c>
      <c r="K40" s="29" t="s">
        <v>35</v>
      </c>
      <c r="L40" s="29" t="s">
        <v>35</v>
      </c>
      <c r="M40" s="30" t="s">
        <v>35</v>
      </c>
      <c r="N40" s="31">
        <v>0</v>
      </c>
      <c r="O40" s="32">
        <v>0</v>
      </c>
      <c r="P40" s="33" t="s">
        <v>35</v>
      </c>
      <c r="Q40" s="26">
        <v>0</v>
      </c>
      <c r="R40" s="26" t="s">
        <v>35</v>
      </c>
      <c r="S40" s="27">
        <v>0</v>
      </c>
      <c r="T40" s="27">
        <v>0</v>
      </c>
      <c r="U40" s="28" t="s">
        <v>35</v>
      </c>
      <c r="V40" s="29" t="s">
        <v>35</v>
      </c>
      <c r="W40" s="29" t="s">
        <v>35</v>
      </c>
      <c r="X40" s="30" t="s">
        <v>35</v>
      </c>
      <c r="Y40" s="34" t="e">
        <v>#VALUE!</v>
      </c>
      <c r="Z40" s="34" t="e">
        <v>#VALUE!</v>
      </c>
      <c r="AA40" s="34" t="e">
        <v>#VALUE!</v>
      </c>
      <c r="AB40" s="34" t="e">
        <v>#VALUE!</v>
      </c>
      <c r="AC40" s="34" t="e">
        <v>#VALUE!</v>
      </c>
      <c r="AD40" s="34" t="e">
        <v>#VALUE!</v>
      </c>
      <c r="AE40" s="35" t="e">
        <v>#VALUE!</v>
      </c>
      <c r="AF40" s="36" t="e">
        <v>#VALUE!</v>
      </c>
      <c r="AG40" s="27"/>
    </row>
    <row r="41" spans="1:33" ht="12.75">
      <c r="A41" s="22" t="s">
        <v>35</v>
      </c>
      <c r="B41" s="207" t="s">
        <v>35</v>
      </c>
      <c r="C41" s="208"/>
      <c r="D41" s="23" t="s">
        <v>35</v>
      </c>
      <c r="E41" s="24" t="s">
        <v>35</v>
      </c>
      <c r="F41" s="24" t="s">
        <v>35</v>
      </c>
      <c r="G41" s="25" t="s">
        <v>35</v>
      </c>
      <c r="H41" s="26">
        <v>0</v>
      </c>
      <c r="I41" s="27">
        <v>0</v>
      </c>
      <c r="J41" s="28" t="s">
        <v>35</v>
      </c>
      <c r="K41" s="29" t="s">
        <v>35</v>
      </c>
      <c r="L41" s="29" t="s">
        <v>35</v>
      </c>
      <c r="M41" s="30" t="s">
        <v>35</v>
      </c>
      <c r="N41" s="31">
        <v>0</v>
      </c>
      <c r="O41" s="32">
        <v>0</v>
      </c>
      <c r="P41" s="33" t="s">
        <v>35</v>
      </c>
      <c r="Q41" s="26">
        <v>0</v>
      </c>
      <c r="R41" s="26" t="s">
        <v>35</v>
      </c>
      <c r="S41" s="27">
        <v>0</v>
      </c>
      <c r="T41" s="27">
        <v>0</v>
      </c>
      <c r="U41" s="28" t="s">
        <v>35</v>
      </c>
      <c r="V41" s="29" t="s">
        <v>35</v>
      </c>
      <c r="W41" s="29" t="s">
        <v>35</v>
      </c>
      <c r="X41" s="30" t="s">
        <v>35</v>
      </c>
      <c r="Y41" s="34" t="e">
        <v>#VALUE!</v>
      </c>
      <c r="Z41" s="34" t="e">
        <v>#VALUE!</v>
      </c>
      <c r="AA41" s="34" t="e">
        <v>#VALUE!</v>
      </c>
      <c r="AB41" s="34" t="e">
        <v>#VALUE!</v>
      </c>
      <c r="AC41" s="34" t="e">
        <v>#VALUE!</v>
      </c>
      <c r="AD41" s="34" t="e">
        <v>#VALUE!</v>
      </c>
      <c r="AE41" s="35" t="e">
        <v>#VALUE!</v>
      </c>
      <c r="AF41" s="36" t="e">
        <v>#VALUE!</v>
      </c>
      <c r="AG41" s="27"/>
    </row>
    <row r="42" spans="1:33" ht="12.75">
      <c r="A42" s="22" t="s">
        <v>35</v>
      </c>
      <c r="B42" s="207" t="s">
        <v>35</v>
      </c>
      <c r="C42" s="208"/>
      <c r="D42" s="23" t="s">
        <v>35</v>
      </c>
      <c r="E42" s="24" t="s">
        <v>35</v>
      </c>
      <c r="F42" s="24" t="s">
        <v>35</v>
      </c>
      <c r="G42" s="25" t="s">
        <v>35</v>
      </c>
      <c r="H42" s="26">
        <v>0</v>
      </c>
      <c r="I42" s="27">
        <v>0</v>
      </c>
      <c r="J42" s="28" t="s">
        <v>35</v>
      </c>
      <c r="K42" s="29" t="s">
        <v>35</v>
      </c>
      <c r="L42" s="29" t="s">
        <v>35</v>
      </c>
      <c r="M42" s="30" t="s">
        <v>35</v>
      </c>
      <c r="N42" s="31">
        <v>0</v>
      </c>
      <c r="O42" s="32">
        <v>0</v>
      </c>
      <c r="P42" s="33" t="s">
        <v>35</v>
      </c>
      <c r="Q42" s="26">
        <v>0</v>
      </c>
      <c r="R42" s="26" t="s">
        <v>35</v>
      </c>
      <c r="S42" s="27">
        <v>0</v>
      </c>
      <c r="T42" s="27">
        <v>0</v>
      </c>
      <c r="U42" s="28" t="s">
        <v>35</v>
      </c>
      <c r="V42" s="29" t="s">
        <v>35</v>
      </c>
      <c r="W42" s="29" t="s">
        <v>35</v>
      </c>
      <c r="X42" s="30" t="s">
        <v>35</v>
      </c>
      <c r="Y42" s="34" t="e">
        <v>#VALUE!</v>
      </c>
      <c r="Z42" s="34" t="e">
        <v>#VALUE!</v>
      </c>
      <c r="AA42" s="34" t="e">
        <v>#VALUE!</v>
      </c>
      <c r="AB42" s="34" t="e">
        <v>#VALUE!</v>
      </c>
      <c r="AC42" s="34" t="e">
        <v>#VALUE!</v>
      </c>
      <c r="AD42" s="34" t="e">
        <v>#VALUE!</v>
      </c>
      <c r="AE42" s="35" t="e">
        <v>#VALUE!</v>
      </c>
      <c r="AF42" s="36" t="e">
        <v>#VALUE!</v>
      </c>
      <c r="AG42" s="27"/>
    </row>
    <row r="43" spans="1:33" ht="12.75">
      <c r="A43" s="22" t="s">
        <v>35</v>
      </c>
      <c r="B43" s="207" t="s">
        <v>35</v>
      </c>
      <c r="C43" s="208"/>
      <c r="D43" s="23" t="s">
        <v>35</v>
      </c>
      <c r="E43" s="24" t="s">
        <v>35</v>
      </c>
      <c r="F43" s="24" t="s">
        <v>35</v>
      </c>
      <c r="G43" s="25" t="s">
        <v>35</v>
      </c>
      <c r="H43" s="26">
        <v>0</v>
      </c>
      <c r="I43" s="27">
        <v>0</v>
      </c>
      <c r="J43" s="28" t="s">
        <v>35</v>
      </c>
      <c r="K43" s="29" t="s">
        <v>35</v>
      </c>
      <c r="L43" s="29" t="s">
        <v>35</v>
      </c>
      <c r="M43" s="30" t="s">
        <v>35</v>
      </c>
      <c r="N43" s="31">
        <v>0</v>
      </c>
      <c r="O43" s="32">
        <v>0</v>
      </c>
      <c r="P43" s="33" t="s">
        <v>35</v>
      </c>
      <c r="Q43" s="26">
        <v>0</v>
      </c>
      <c r="R43" s="26" t="s">
        <v>35</v>
      </c>
      <c r="S43" s="27">
        <v>0</v>
      </c>
      <c r="T43" s="27">
        <v>0</v>
      </c>
      <c r="U43" s="28" t="s">
        <v>35</v>
      </c>
      <c r="V43" s="29" t="s">
        <v>35</v>
      </c>
      <c r="W43" s="29" t="s">
        <v>35</v>
      </c>
      <c r="X43" s="30" t="s">
        <v>35</v>
      </c>
      <c r="Y43" s="34" t="e">
        <v>#VALUE!</v>
      </c>
      <c r="Z43" s="34" t="e">
        <v>#VALUE!</v>
      </c>
      <c r="AA43" s="34" t="e">
        <v>#VALUE!</v>
      </c>
      <c r="AB43" s="34" t="e">
        <v>#VALUE!</v>
      </c>
      <c r="AC43" s="34" t="e">
        <v>#VALUE!</v>
      </c>
      <c r="AD43" s="34" t="e">
        <v>#VALUE!</v>
      </c>
      <c r="AE43" s="35" t="e">
        <v>#VALUE!</v>
      </c>
      <c r="AF43" s="36" t="e">
        <v>#VALUE!</v>
      </c>
      <c r="AG43" s="27"/>
    </row>
    <row r="44" spans="1:33" ht="12.75">
      <c r="A44" s="22" t="s">
        <v>35</v>
      </c>
      <c r="B44" s="207" t="s">
        <v>35</v>
      </c>
      <c r="C44" s="208"/>
      <c r="D44" s="23" t="s">
        <v>35</v>
      </c>
      <c r="E44" s="24" t="s">
        <v>35</v>
      </c>
      <c r="F44" s="24" t="s">
        <v>35</v>
      </c>
      <c r="G44" s="25" t="s">
        <v>35</v>
      </c>
      <c r="H44" s="26">
        <v>0</v>
      </c>
      <c r="I44" s="27">
        <v>0</v>
      </c>
      <c r="J44" s="28" t="s">
        <v>35</v>
      </c>
      <c r="K44" s="29" t="s">
        <v>35</v>
      </c>
      <c r="L44" s="29" t="s">
        <v>35</v>
      </c>
      <c r="M44" s="30" t="s">
        <v>35</v>
      </c>
      <c r="N44" s="31">
        <v>0</v>
      </c>
      <c r="O44" s="32">
        <v>0</v>
      </c>
      <c r="P44" s="33" t="s">
        <v>35</v>
      </c>
      <c r="Q44" s="26">
        <v>0</v>
      </c>
      <c r="R44" s="26" t="s">
        <v>35</v>
      </c>
      <c r="S44" s="27">
        <v>0</v>
      </c>
      <c r="T44" s="27">
        <v>0</v>
      </c>
      <c r="U44" s="28" t="s">
        <v>35</v>
      </c>
      <c r="V44" s="29" t="s">
        <v>35</v>
      </c>
      <c r="W44" s="29" t="s">
        <v>35</v>
      </c>
      <c r="X44" s="30" t="s">
        <v>35</v>
      </c>
      <c r="Y44" s="34" t="e">
        <v>#VALUE!</v>
      </c>
      <c r="Z44" s="34" t="e">
        <v>#VALUE!</v>
      </c>
      <c r="AA44" s="34" t="e">
        <v>#VALUE!</v>
      </c>
      <c r="AB44" s="34" t="e">
        <v>#VALUE!</v>
      </c>
      <c r="AC44" s="34" t="e">
        <v>#VALUE!</v>
      </c>
      <c r="AD44" s="34" t="e">
        <v>#VALUE!</v>
      </c>
      <c r="AE44" s="35" t="e">
        <v>#VALUE!</v>
      </c>
      <c r="AF44" s="36" t="e">
        <v>#VALUE!</v>
      </c>
      <c r="AG44" s="27"/>
    </row>
    <row r="45" spans="1:33" ht="12.75">
      <c r="A45" s="22" t="s">
        <v>35</v>
      </c>
      <c r="B45" s="207" t="s">
        <v>35</v>
      </c>
      <c r="C45" s="208"/>
      <c r="D45" s="23" t="s">
        <v>35</v>
      </c>
      <c r="E45" s="24" t="s">
        <v>35</v>
      </c>
      <c r="F45" s="24" t="s">
        <v>35</v>
      </c>
      <c r="G45" s="25" t="s">
        <v>35</v>
      </c>
      <c r="H45" s="26">
        <v>0</v>
      </c>
      <c r="I45" s="27">
        <v>0</v>
      </c>
      <c r="J45" s="28" t="s">
        <v>35</v>
      </c>
      <c r="K45" s="29" t="s">
        <v>35</v>
      </c>
      <c r="L45" s="29" t="s">
        <v>35</v>
      </c>
      <c r="M45" s="30" t="s">
        <v>35</v>
      </c>
      <c r="N45" s="31">
        <v>0</v>
      </c>
      <c r="O45" s="32">
        <v>0</v>
      </c>
      <c r="P45" s="33" t="s">
        <v>35</v>
      </c>
      <c r="Q45" s="26">
        <v>0</v>
      </c>
      <c r="R45" s="26" t="s">
        <v>35</v>
      </c>
      <c r="S45" s="27">
        <v>0</v>
      </c>
      <c r="T45" s="27">
        <v>0</v>
      </c>
      <c r="U45" s="28" t="s">
        <v>35</v>
      </c>
      <c r="V45" s="29" t="s">
        <v>35</v>
      </c>
      <c r="W45" s="29" t="s">
        <v>35</v>
      </c>
      <c r="X45" s="30" t="s">
        <v>35</v>
      </c>
      <c r="Y45" s="34" t="e">
        <v>#VALUE!</v>
      </c>
      <c r="Z45" s="34" t="e">
        <v>#VALUE!</v>
      </c>
      <c r="AA45" s="34" t="e">
        <v>#VALUE!</v>
      </c>
      <c r="AB45" s="34" t="e">
        <v>#VALUE!</v>
      </c>
      <c r="AC45" s="34" t="e">
        <v>#VALUE!</v>
      </c>
      <c r="AD45" s="34" t="e">
        <v>#VALUE!</v>
      </c>
      <c r="AE45" s="35" t="e">
        <v>#VALUE!</v>
      </c>
      <c r="AF45" s="36" t="e">
        <v>#VALUE!</v>
      </c>
      <c r="AG45" s="27"/>
    </row>
    <row r="46" spans="1:33" ht="13.5" thickBot="1">
      <c r="A46" s="49" t="s">
        <v>35</v>
      </c>
      <c r="B46" s="209" t="s">
        <v>35</v>
      </c>
      <c r="C46" s="210"/>
      <c r="D46" s="50" t="s">
        <v>35</v>
      </c>
      <c r="E46" s="51" t="s">
        <v>35</v>
      </c>
      <c r="F46" s="51" t="s">
        <v>35</v>
      </c>
      <c r="G46" s="52" t="s">
        <v>35</v>
      </c>
      <c r="H46" s="53">
        <v>0</v>
      </c>
      <c r="I46" s="54">
        <v>0</v>
      </c>
      <c r="J46" s="55" t="s">
        <v>35</v>
      </c>
      <c r="K46" s="56" t="s">
        <v>35</v>
      </c>
      <c r="L46" s="56" t="s">
        <v>35</v>
      </c>
      <c r="M46" s="57" t="s">
        <v>35</v>
      </c>
      <c r="N46" s="58">
        <v>0</v>
      </c>
      <c r="O46" s="59">
        <v>0</v>
      </c>
      <c r="P46" s="60" t="s">
        <v>35</v>
      </c>
      <c r="Q46" s="53">
        <v>0</v>
      </c>
      <c r="R46" s="26" t="s">
        <v>35</v>
      </c>
      <c r="S46" s="54">
        <v>0</v>
      </c>
      <c r="T46" s="54">
        <v>0</v>
      </c>
      <c r="U46" s="55" t="s">
        <v>35</v>
      </c>
      <c r="V46" s="56" t="s">
        <v>35</v>
      </c>
      <c r="W46" s="56" t="s">
        <v>35</v>
      </c>
      <c r="X46" s="57" t="s">
        <v>35</v>
      </c>
      <c r="Y46" s="34" t="e">
        <v>#VALUE!</v>
      </c>
      <c r="Z46" s="34" t="e">
        <v>#VALUE!</v>
      </c>
      <c r="AA46" s="34" t="e">
        <v>#VALUE!</v>
      </c>
      <c r="AB46" s="34" t="e">
        <v>#VALUE!</v>
      </c>
      <c r="AC46" s="34" t="e">
        <v>#VALUE!</v>
      </c>
      <c r="AD46" s="34" t="e">
        <v>#VALUE!</v>
      </c>
      <c r="AE46" s="35"/>
      <c r="AF46" s="36" t="e">
        <v>#VALUE!</v>
      </c>
      <c r="AG46" s="27"/>
    </row>
    <row r="47" spans="1:33" ht="13.5" thickBot="1">
      <c r="A47" s="61"/>
      <c r="B47" s="62"/>
      <c r="C47" s="63"/>
      <c r="D47" s="63"/>
      <c r="E47" s="63"/>
      <c r="F47" s="63"/>
      <c r="G47" s="63"/>
      <c r="H47" s="64"/>
      <c r="I47" s="64"/>
      <c r="J47" s="64"/>
      <c r="K47" s="65"/>
      <c r="L47" s="65"/>
      <c r="M47" s="65"/>
      <c r="N47" s="66"/>
      <c r="O47" s="66"/>
      <c r="P47" s="66"/>
      <c r="Q47" s="64"/>
      <c r="R47" s="64"/>
      <c r="S47" s="64"/>
      <c r="T47" s="64"/>
      <c r="U47" s="67"/>
      <c r="V47" s="65"/>
      <c r="W47" s="65"/>
      <c r="X47" s="68"/>
      <c r="AE47" s="69"/>
      <c r="AG47" s="70"/>
    </row>
    <row r="48" spans="1:33" ht="13.5" thickBot="1">
      <c r="A48" s="71"/>
      <c r="B48" s="71" t="s">
        <v>71</v>
      </c>
      <c r="C48" s="72"/>
      <c r="D48" s="73">
        <f aca="true" t="shared" si="0" ref="D48:X48">SUM(D7:D47)</f>
        <v>23008</v>
      </c>
      <c r="E48" s="73">
        <f t="shared" si="0"/>
        <v>24145</v>
      </c>
      <c r="F48" s="73">
        <f t="shared" si="0"/>
        <v>653.5699999999999</v>
      </c>
      <c r="G48" s="73">
        <f t="shared" si="0"/>
        <v>490</v>
      </c>
      <c r="H48" s="73">
        <f t="shared" si="0"/>
        <v>1171786</v>
      </c>
      <c r="I48" s="73">
        <f t="shared" si="0"/>
        <v>1334640.711406012</v>
      </c>
      <c r="J48" s="73">
        <f t="shared" si="0"/>
        <v>-62157.71140601225</v>
      </c>
      <c r="K48" s="73">
        <f t="shared" si="0"/>
        <v>700.6863734881562</v>
      </c>
      <c r="L48" s="73">
        <f t="shared" si="0"/>
        <v>0.1334640711406012</v>
      </c>
      <c r="M48" s="73">
        <f t="shared" si="0"/>
        <v>1.334640711406012</v>
      </c>
      <c r="N48" s="73">
        <f t="shared" si="0"/>
        <v>4326</v>
      </c>
      <c r="O48" s="73">
        <f t="shared" si="0"/>
        <v>4679.354826074974</v>
      </c>
      <c r="P48" s="73">
        <f t="shared" si="0"/>
        <v>-353.35482607497477</v>
      </c>
      <c r="Q48" s="73">
        <f t="shared" si="0"/>
        <v>2024000</v>
      </c>
      <c r="R48" s="73">
        <f t="shared" si="0"/>
        <v>54060</v>
      </c>
      <c r="S48" s="73">
        <f t="shared" si="0"/>
        <v>2048356.0679163756</v>
      </c>
      <c r="T48" s="73">
        <f t="shared" si="0"/>
        <v>2461394.453821223</v>
      </c>
      <c r="U48" s="73">
        <f t="shared" si="0"/>
        <v>-437394.453821223</v>
      </c>
      <c r="V48" s="73">
        <f t="shared" si="0"/>
        <v>232.82330138694948</v>
      </c>
      <c r="W48" s="73">
        <f t="shared" si="0"/>
        <v>0.2215255008439101</v>
      </c>
      <c r="X48" s="73">
        <f t="shared" si="0"/>
        <v>0.8417969032068583</v>
      </c>
      <c r="Y48" s="70">
        <f>I48/D48</f>
        <v>58.00768043315421</v>
      </c>
      <c r="Z48" s="70"/>
      <c r="AA48" s="70">
        <f>O48/D48</f>
        <v>0.2033794691444269</v>
      </c>
      <c r="AB48" s="70"/>
      <c r="AC48" s="70">
        <f>S48/E48</f>
        <v>84.8356209532564</v>
      </c>
      <c r="AD48" s="70"/>
      <c r="AE48" s="69">
        <f>K48+V48</f>
        <v>933.5096748751057</v>
      </c>
      <c r="AF48" s="70">
        <f>(K48/D48)+(V48/E48)</f>
        <v>0.040096745061820926</v>
      </c>
      <c r="AG48" s="70"/>
    </row>
    <row r="49" ht="12.75">
      <c r="A49" s="74" t="s">
        <v>72</v>
      </c>
    </row>
  </sheetData>
  <sheetProtection/>
  <mergeCells count="57">
    <mergeCell ref="Y4:AF4"/>
    <mergeCell ref="Y5:Z5"/>
    <mergeCell ref="AA5:AB5"/>
    <mergeCell ref="AC5:AD5"/>
    <mergeCell ref="AE5:AF5"/>
    <mergeCell ref="B35:C35"/>
    <mergeCell ref="B36:C36"/>
    <mergeCell ref="B37:C37"/>
    <mergeCell ref="B38:C38"/>
    <mergeCell ref="A1:X1"/>
    <mergeCell ref="A2:X2"/>
    <mergeCell ref="V5:X5"/>
    <mergeCell ref="H4:M4"/>
    <mergeCell ref="Q5:U5"/>
    <mergeCell ref="Q4:X4"/>
    <mergeCell ref="H5:J5"/>
    <mergeCell ref="B27:C27"/>
    <mergeCell ref="B28:C28"/>
    <mergeCell ref="B45:C45"/>
    <mergeCell ref="B46:C46"/>
    <mergeCell ref="B42:C42"/>
    <mergeCell ref="B43:C43"/>
    <mergeCell ref="B44:C44"/>
    <mergeCell ref="B29:C29"/>
    <mergeCell ref="B30:C30"/>
    <mergeCell ref="B31:C31"/>
    <mergeCell ref="B32:C32"/>
    <mergeCell ref="B33:C33"/>
    <mergeCell ref="B34:C34"/>
    <mergeCell ref="B39:C39"/>
    <mergeCell ref="B40:C40"/>
    <mergeCell ref="B41:C41"/>
    <mergeCell ref="B7:C7"/>
    <mergeCell ref="B8:C8"/>
    <mergeCell ref="B9:C9"/>
    <mergeCell ref="B10:C10"/>
    <mergeCell ref="B11:C11"/>
    <mergeCell ref="B19:C19"/>
    <mergeCell ref="B20:C20"/>
    <mergeCell ref="B12:C12"/>
    <mergeCell ref="B13:C13"/>
    <mergeCell ref="B14:C14"/>
    <mergeCell ref="B15:C15"/>
    <mergeCell ref="B16:C16"/>
    <mergeCell ref="B17:C17"/>
    <mergeCell ref="B18:C18"/>
    <mergeCell ref="B21:C21"/>
    <mergeCell ref="B26:C26"/>
    <mergeCell ref="B22:C22"/>
    <mergeCell ref="B23:C23"/>
    <mergeCell ref="B24:C24"/>
    <mergeCell ref="B25:C25"/>
    <mergeCell ref="B6:C6"/>
    <mergeCell ref="A4:C4"/>
    <mergeCell ref="N4:P4"/>
    <mergeCell ref="N5:P5"/>
    <mergeCell ref="K5:M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G75"/>
  <sheetViews>
    <sheetView zoomScalePageLayoutView="0" workbookViewId="0" topLeftCell="J49">
      <selection activeCell="V3" sqref="V1:Y65536"/>
    </sheetView>
  </sheetViews>
  <sheetFormatPr defaultColWidth="9.140625" defaultRowHeight="12.75"/>
  <cols>
    <col min="1" max="1" width="3.140625" style="0" customWidth="1"/>
    <col min="3" max="3" width="23.28125" style="0" customWidth="1"/>
    <col min="11" max="14" width="9.421875" style="0" customWidth="1"/>
    <col min="17" max="17" width="10.140625" style="0" bestFit="1" customWidth="1"/>
    <col min="22" max="25" width="9.421875" style="0" customWidth="1"/>
    <col min="26" max="26" width="0" style="0" hidden="1" customWidth="1"/>
    <col min="28" max="28" width="0" style="0" hidden="1" customWidth="1"/>
    <col min="30" max="30" width="0" style="0" hidden="1" customWidth="1"/>
    <col min="33" max="33" width="0" style="0" hidden="1" customWidth="1"/>
  </cols>
  <sheetData>
    <row r="1" spans="1:33" ht="27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1"/>
      <c r="Z1" s="1"/>
      <c r="AA1" s="1"/>
      <c r="AB1" s="1"/>
      <c r="AC1" s="1"/>
      <c r="AD1" s="1"/>
      <c r="AE1" s="1"/>
      <c r="AF1" s="1"/>
      <c r="AG1" s="1"/>
    </row>
    <row r="2" spans="1:33" ht="27">
      <c r="A2" s="214" t="s">
        <v>88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1"/>
      <c r="Z2" s="1"/>
      <c r="AA2" s="1"/>
      <c r="AB2" s="1"/>
      <c r="AC2" s="1"/>
      <c r="AD2" s="1"/>
      <c r="AE2" s="1"/>
      <c r="AF2" s="1"/>
      <c r="AG2" s="1"/>
    </row>
    <row r="3" spans="1:24" ht="13.5" thickBot="1">
      <c r="A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2" ht="12.75">
      <c r="A4" s="200" t="s">
        <v>3</v>
      </c>
      <c r="B4" s="201"/>
      <c r="C4" s="202"/>
      <c r="D4" s="5"/>
      <c r="E4" s="6"/>
      <c r="F4" s="6"/>
      <c r="G4" s="7"/>
      <c r="H4" s="200" t="s">
        <v>4</v>
      </c>
      <c r="I4" s="201"/>
      <c r="J4" s="201"/>
      <c r="K4" s="201"/>
      <c r="L4" s="201"/>
      <c r="M4" s="202"/>
      <c r="N4" s="200" t="s">
        <v>5</v>
      </c>
      <c r="O4" s="201"/>
      <c r="P4" s="202"/>
      <c r="Q4" s="200" t="s">
        <v>6</v>
      </c>
      <c r="R4" s="201"/>
      <c r="S4" s="201"/>
      <c r="T4" s="201"/>
      <c r="U4" s="201"/>
      <c r="V4" s="201"/>
      <c r="W4" s="201"/>
      <c r="X4" s="202"/>
      <c r="Y4" s="200" t="s">
        <v>7</v>
      </c>
      <c r="Z4" s="201"/>
      <c r="AA4" s="201"/>
      <c r="AB4" s="201"/>
      <c r="AC4" s="201"/>
      <c r="AD4" s="201"/>
      <c r="AE4" s="201"/>
      <c r="AF4" s="202"/>
    </row>
    <row r="5" spans="1:32" ht="14.25">
      <c r="A5" s="8"/>
      <c r="B5" s="9"/>
      <c r="C5" s="10"/>
      <c r="D5" s="11"/>
      <c r="E5" s="12"/>
      <c r="F5" s="12"/>
      <c r="G5" s="10"/>
      <c r="H5" s="197" t="s">
        <v>8</v>
      </c>
      <c r="I5" s="198"/>
      <c r="J5" s="199"/>
      <c r="K5" s="204" t="s">
        <v>9</v>
      </c>
      <c r="L5" s="204"/>
      <c r="M5" s="205"/>
      <c r="N5" s="197" t="s">
        <v>214</v>
      </c>
      <c r="O5" s="198"/>
      <c r="P5" s="219"/>
      <c r="Q5" s="197" t="s">
        <v>8</v>
      </c>
      <c r="R5" s="198"/>
      <c r="S5" s="198"/>
      <c r="T5" s="198"/>
      <c r="U5" s="199"/>
      <c r="V5" s="203" t="s">
        <v>9</v>
      </c>
      <c r="W5" s="204"/>
      <c r="X5" s="205"/>
      <c r="Y5" s="206" t="s">
        <v>10</v>
      </c>
      <c r="Z5" s="196"/>
      <c r="AA5" s="196" t="s">
        <v>11</v>
      </c>
      <c r="AB5" s="196"/>
      <c r="AC5" s="196" t="s">
        <v>6</v>
      </c>
      <c r="AD5" s="196"/>
      <c r="AE5" s="196" t="s">
        <v>12</v>
      </c>
      <c r="AF5" s="196"/>
    </row>
    <row r="6" spans="1:33" ht="102">
      <c r="A6" s="13" t="s">
        <v>13</v>
      </c>
      <c r="B6" s="217" t="s">
        <v>14</v>
      </c>
      <c r="C6" s="218"/>
      <c r="D6" s="13" t="s">
        <v>15</v>
      </c>
      <c r="E6" s="14" t="s">
        <v>16</v>
      </c>
      <c r="F6" s="14" t="s">
        <v>17</v>
      </c>
      <c r="G6" s="15" t="s">
        <v>18</v>
      </c>
      <c r="H6" s="13" t="s">
        <v>19</v>
      </c>
      <c r="I6" s="14" t="s">
        <v>20</v>
      </c>
      <c r="J6" s="16" t="s">
        <v>21</v>
      </c>
      <c r="K6" s="14" t="s">
        <v>22</v>
      </c>
      <c r="L6" s="14" t="s">
        <v>23</v>
      </c>
      <c r="M6" s="15" t="s">
        <v>24</v>
      </c>
      <c r="N6" s="13" t="s">
        <v>19</v>
      </c>
      <c r="O6" s="14" t="s">
        <v>20</v>
      </c>
      <c r="P6" s="15" t="s">
        <v>21</v>
      </c>
      <c r="Q6" s="17" t="s">
        <v>19</v>
      </c>
      <c r="R6" s="18" t="s">
        <v>25</v>
      </c>
      <c r="S6" s="19" t="s">
        <v>26</v>
      </c>
      <c r="T6" s="19" t="s">
        <v>20</v>
      </c>
      <c r="U6" s="16" t="s">
        <v>21</v>
      </c>
      <c r="V6" s="14" t="s">
        <v>22</v>
      </c>
      <c r="W6" s="14" t="s">
        <v>23</v>
      </c>
      <c r="X6" s="15" t="s">
        <v>24</v>
      </c>
      <c r="Y6" s="20" t="s">
        <v>27</v>
      </c>
      <c r="Z6" s="20" t="s">
        <v>28</v>
      </c>
      <c r="AA6" s="20" t="s">
        <v>29</v>
      </c>
      <c r="AB6" s="20" t="s">
        <v>30</v>
      </c>
      <c r="AC6" s="20" t="s">
        <v>31</v>
      </c>
      <c r="AD6" s="20" t="s">
        <v>32</v>
      </c>
      <c r="AE6" s="20" t="s">
        <v>33</v>
      </c>
      <c r="AF6" s="20" t="s">
        <v>34</v>
      </c>
      <c r="AG6" s="21"/>
    </row>
    <row r="7" spans="1:33" ht="12.75">
      <c r="A7" s="22" t="s">
        <v>35</v>
      </c>
      <c r="B7" s="207" t="s">
        <v>89</v>
      </c>
      <c r="C7" s="208"/>
      <c r="D7" s="23">
        <v>930</v>
      </c>
      <c r="E7" s="24">
        <v>907</v>
      </c>
      <c r="F7" s="24" t="s">
        <v>35</v>
      </c>
      <c r="G7" s="25">
        <v>120</v>
      </c>
      <c r="H7" s="26">
        <v>48500</v>
      </c>
      <c r="I7" s="27">
        <v>54744.21030378954</v>
      </c>
      <c r="J7" s="28">
        <v>-6244.210303789543</v>
      </c>
      <c r="K7" s="29">
        <v>28.740710409489513</v>
      </c>
      <c r="L7" s="29">
        <v>0.005474421030378955</v>
      </c>
      <c r="M7" s="30">
        <v>0.054744210303789544</v>
      </c>
      <c r="N7" s="31">
        <v>430</v>
      </c>
      <c r="O7" s="32">
        <v>430.1106796116505</v>
      </c>
      <c r="P7" s="33">
        <v>-0.11067961165048246</v>
      </c>
      <c r="Q7" s="26">
        <v>120000</v>
      </c>
      <c r="R7" s="26">
        <v>121460</v>
      </c>
      <c r="S7" s="27">
        <v>170580.24750663314</v>
      </c>
      <c r="T7" s="27">
        <v>161363.17497651113</v>
      </c>
      <c r="U7" s="28">
        <v>-41363.17497651113</v>
      </c>
      <c r="V7" s="29">
        <v>15.263342721028184</v>
      </c>
      <c r="W7" s="29">
        <v>0.014522685747886004</v>
      </c>
      <c r="X7" s="30">
        <v>0.055186205841966804</v>
      </c>
      <c r="Y7" s="34">
        <v>58.864742262139295</v>
      </c>
      <c r="Z7" s="34">
        <v>456.20175253157953</v>
      </c>
      <c r="AA7" s="34">
        <v>0.4624846017329575</v>
      </c>
      <c r="AB7" s="34">
        <v>3.5842556634304206</v>
      </c>
      <c r="AC7" s="34">
        <v>188.07083517820632</v>
      </c>
      <c r="AD7" s="34">
        <v>1421.502062555276</v>
      </c>
      <c r="AE7" s="35">
        <v>44.0040531305177</v>
      </c>
      <c r="AF7" s="36">
        <v>0.04731618616184698</v>
      </c>
      <c r="AG7" s="27"/>
    </row>
    <row r="8" spans="1:33" ht="12.75">
      <c r="A8" s="22" t="s">
        <v>35</v>
      </c>
      <c r="B8" s="207" t="s">
        <v>90</v>
      </c>
      <c r="C8" s="208"/>
      <c r="D8" s="23">
        <v>764</v>
      </c>
      <c r="E8" s="24">
        <v>764</v>
      </c>
      <c r="F8" s="24" t="s">
        <v>35</v>
      </c>
      <c r="G8" s="25">
        <v>0</v>
      </c>
      <c r="H8" s="26">
        <v>11600</v>
      </c>
      <c r="I8" s="27">
        <v>11204</v>
      </c>
      <c r="J8" s="28">
        <v>396</v>
      </c>
      <c r="K8" s="29">
        <v>5.8821</v>
      </c>
      <c r="L8" s="29">
        <v>0.0011204000000000001</v>
      </c>
      <c r="M8" s="30">
        <v>0.011204</v>
      </c>
      <c r="N8" s="31">
        <v>300</v>
      </c>
      <c r="O8" s="32">
        <v>315</v>
      </c>
      <c r="P8" s="33">
        <v>-15</v>
      </c>
      <c r="Q8" s="26">
        <v>66000</v>
      </c>
      <c r="R8" s="26">
        <v>0</v>
      </c>
      <c r="S8" s="27">
        <v>68445.66485964254</v>
      </c>
      <c r="T8" s="27">
        <v>65481</v>
      </c>
      <c r="U8" s="28">
        <v>519</v>
      </c>
      <c r="V8" s="29">
        <v>6.193847789999999</v>
      </c>
      <c r="W8" s="29">
        <v>0.005893290000000001</v>
      </c>
      <c r="X8" s="30">
        <v>0.022394502</v>
      </c>
      <c r="Y8" s="34">
        <v>14.664921465968586</v>
      </c>
      <c r="Z8" s="34" t="e">
        <v>#DIV/0!</v>
      </c>
      <c r="AA8" s="34">
        <v>0.412303664921466</v>
      </c>
      <c r="AB8" s="34" t="e">
        <v>#DIV/0!</v>
      </c>
      <c r="AC8" s="34">
        <v>89.58856657021275</v>
      </c>
      <c r="AD8" s="34" t="e">
        <v>#DIV/0!</v>
      </c>
      <c r="AE8" s="35">
        <v>12.075947789999999</v>
      </c>
      <c r="AF8" s="36">
        <v>0.015806214384816754</v>
      </c>
      <c r="AG8" s="27"/>
    </row>
    <row r="9" spans="1:33" ht="12.75">
      <c r="A9" s="22" t="s">
        <v>35</v>
      </c>
      <c r="B9" s="207" t="s">
        <v>91</v>
      </c>
      <c r="C9" s="208"/>
      <c r="D9" s="23">
        <v>432</v>
      </c>
      <c r="E9" s="24">
        <v>363</v>
      </c>
      <c r="F9" s="24" t="s">
        <v>35</v>
      </c>
      <c r="G9" s="25">
        <v>0</v>
      </c>
      <c r="H9" s="26">
        <v>35000</v>
      </c>
      <c r="I9" s="27">
        <v>33714.12188362528</v>
      </c>
      <c r="J9" s="28">
        <v>1285.878116374719</v>
      </c>
      <c r="K9" s="29">
        <v>17.699913988903273</v>
      </c>
      <c r="L9" s="29">
        <v>0.003371412188362528</v>
      </c>
      <c r="M9" s="30">
        <v>0.033714121883625284</v>
      </c>
      <c r="N9" s="31">
        <v>200</v>
      </c>
      <c r="O9" s="32">
        <v>318.72001968210805</v>
      </c>
      <c r="P9" s="33">
        <v>-118.72001968210805</v>
      </c>
      <c r="Q9" s="26">
        <v>40000</v>
      </c>
      <c r="R9" s="26">
        <v>0</v>
      </c>
      <c r="S9" s="27">
        <v>42297.53712007325</v>
      </c>
      <c r="T9" s="27">
        <v>40867.845905231254</v>
      </c>
      <c r="U9" s="28">
        <v>-867.8459052312537</v>
      </c>
      <c r="V9" s="29">
        <v>3.865689544175824</v>
      </c>
      <c r="W9" s="29">
        <v>0.0036781061314708134</v>
      </c>
      <c r="X9" s="30">
        <v>0.013976803299589089</v>
      </c>
      <c r="Y9" s="34">
        <v>78.04194880468815</v>
      </c>
      <c r="Z9" s="34" t="e">
        <v>#DIV/0!</v>
      </c>
      <c r="AA9" s="34">
        <v>0.7377778233382131</v>
      </c>
      <c r="AB9" s="34" t="e">
        <v>#DIV/0!</v>
      </c>
      <c r="AC9" s="34">
        <v>116.52214082664807</v>
      </c>
      <c r="AD9" s="34" t="e">
        <v>#DIV/0!</v>
      </c>
      <c r="AE9" s="35">
        <v>21.5656035330791</v>
      </c>
      <c r="AF9" s="36">
        <v>0.04992037854879421</v>
      </c>
      <c r="AG9" s="27"/>
    </row>
    <row r="10" spans="1:33" ht="12.75">
      <c r="A10" s="22" t="s">
        <v>35</v>
      </c>
      <c r="B10" s="207" t="s">
        <v>92</v>
      </c>
      <c r="C10" s="208"/>
      <c r="D10" s="23">
        <v>1012</v>
      </c>
      <c r="E10" s="24">
        <v>1230</v>
      </c>
      <c r="F10" s="24" t="s">
        <v>35</v>
      </c>
      <c r="G10" s="25">
        <v>350</v>
      </c>
      <c r="H10" s="26">
        <v>36748</v>
      </c>
      <c r="I10" s="27">
        <v>38274.679461746666</v>
      </c>
      <c r="J10" s="28">
        <v>-1526.6794617466658</v>
      </c>
      <c r="K10" s="29">
        <v>20.094206717417002</v>
      </c>
      <c r="L10" s="29">
        <v>0.0038274679461746666</v>
      </c>
      <c r="M10" s="30">
        <v>0.03827467946174667</v>
      </c>
      <c r="N10" s="31">
        <v>550</v>
      </c>
      <c r="O10" s="32">
        <v>557.8759259259259</v>
      </c>
      <c r="P10" s="33">
        <v>-7.8759259259259125</v>
      </c>
      <c r="Q10" s="26">
        <v>116000</v>
      </c>
      <c r="R10" s="26">
        <v>0</v>
      </c>
      <c r="S10" s="27">
        <v>134124.64801205302</v>
      </c>
      <c r="T10" s="27">
        <v>126449.50139959568</v>
      </c>
      <c r="U10" s="28">
        <v>-10449.501399595683</v>
      </c>
      <c r="V10" s="29">
        <v>11.960858337387755</v>
      </c>
      <c r="W10" s="29">
        <v>0.011380455125963614</v>
      </c>
      <c r="X10" s="30">
        <v>0.04324572947866173</v>
      </c>
      <c r="Y10" s="34">
        <v>37.82082950765481</v>
      </c>
      <c r="Z10" s="34">
        <v>109.35622703356191</v>
      </c>
      <c r="AA10" s="34">
        <v>0.551260796369492</v>
      </c>
      <c r="AB10" s="34">
        <v>1.593931216931217</v>
      </c>
      <c r="AC10" s="34">
        <v>109.04442927809188</v>
      </c>
      <c r="AD10" s="34">
        <v>383.2132800344372</v>
      </c>
      <c r="AE10" s="35">
        <v>32.05506505480476</v>
      </c>
      <c r="AF10" s="36">
        <v>0.031674965469174664</v>
      </c>
      <c r="AG10" s="27"/>
    </row>
    <row r="11" spans="1:33" ht="12.75">
      <c r="A11" s="22" t="s">
        <v>35</v>
      </c>
      <c r="B11" s="207" t="s">
        <v>93</v>
      </c>
      <c r="C11" s="208"/>
      <c r="D11" s="23">
        <v>361</v>
      </c>
      <c r="E11" s="24">
        <v>361</v>
      </c>
      <c r="F11" s="24" t="s">
        <v>35</v>
      </c>
      <c r="G11" s="25">
        <v>0</v>
      </c>
      <c r="H11" s="26">
        <v>4000</v>
      </c>
      <c r="I11" s="27">
        <v>3913.189965226031</v>
      </c>
      <c r="J11" s="28">
        <v>86.81003477396916</v>
      </c>
      <c r="K11" s="29">
        <v>2.054424731743666</v>
      </c>
      <c r="L11" s="29">
        <v>0.0003913189965226031</v>
      </c>
      <c r="M11" s="30">
        <v>0.003913189965226031</v>
      </c>
      <c r="N11" s="31">
        <v>200</v>
      </c>
      <c r="O11" s="32">
        <v>197.49660066709248</v>
      </c>
      <c r="P11" s="33">
        <v>2.50339933290752</v>
      </c>
      <c r="Q11" s="26">
        <v>50000</v>
      </c>
      <c r="R11" s="26">
        <v>0</v>
      </c>
      <c r="S11" s="27">
        <v>46929.06153630981</v>
      </c>
      <c r="T11" s="27">
        <v>45218.97957561564</v>
      </c>
      <c r="U11" s="28">
        <v>4781.020424384362</v>
      </c>
      <c r="V11" s="29">
        <v>4.277263278057483</v>
      </c>
      <c r="W11" s="29">
        <v>0.0040697081618054085</v>
      </c>
      <c r="X11" s="30">
        <v>0.01546489101486055</v>
      </c>
      <c r="Y11" s="34">
        <v>10.83986139951809</v>
      </c>
      <c r="Z11" s="34" t="e">
        <v>#DIV/0!</v>
      </c>
      <c r="AA11" s="34">
        <v>0.5470819963077354</v>
      </c>
      <c r="AB11" s="34" t="e">
        <v>#DIV/0!</v>
      </c>
      <c r="AC11" s="34">
        <v>129.9974003775895</v>
      </c>
      <c r="AD11" s="34" t="e">
        <v>#DIV/0!</v>
      </c>
      <c r="AE11" s="35">
        <v>6.33168800980115</v>
      </c>
      <c r="AF11" s="36">
        <v>0.017539301966208173</v>
      </c>
      <c r="AG11" s="27"/>
    </row>
    <row r="12" spans="1:33" ht="12.75">
      <c r="A12" s="22" t="s">
        <v>35</v>
      </c>
      <c r="B12" s="207" t="s">
        <v>94</v>
      </c>
      <c r="C12" s="208"/>
      <c r="D12" s="23">
        <v>1335</v>
      </c>
      <c r="E12" s="24">
        <v>1335</v>
      </c>
      <c r="F12" s="24" t="s">
        <v>35</v>
      </c>
      <c r="G12" s="25">
        <v>0</v>
      </c>
      <c r="H12" s="26">
        <v>150000</v>
      </c>
      <c r="I12" s="27">
        <v>155900</v>
      </c>
      <c r="J12" s="28">
        <v>-5900</v>
      </c>
      <c r="K12" s="29">
        <v>81.8475</v>
      </c>
      <c r="L12" s="29">
        <v>0.015590000000000001</v>
      </c>
      <c r="M12" s="30">
        <v>0.1559</v>
      </c>
      <c r="N12" s="31">
        <v>950</v>
      </c>
      <c r="O12" s="32">
        <v>1069.1120975763943</v>
      </c>
      <c r="P12" s="33">
        <v>-119.11209757639426</v>
      </c>
      <c r="Q12" s="26">
        <v>0</v>
      </c>
      <c r="R12" s="26">
        <v>142704</v>
      </c>
      <c r="S12" s="27">
        <v>0</v>
      </c>
      <c r="T12" s="27">
        <v>0</v>
      </c>
      <c r="U12" s="28" t="s">
        <v>35</v>
      </c>
      <c r="V12" s="29">
        <v>0</v>
      </c>
      <c r="W12" s="29">
        <v>0</v>
      </c>
      <c r="X12" s="30">
        <v>0</v>
      </c>
      <c r="Y12" s="34">
        <v>116.77902621722846</v>
      </c>
      <c r="Z12" s="34" t="e">
        <v>#DIV/0!</v>
      </c>
      <c r="AA12" s="34">
        <v>0.8008330318924302</v>
      </c>
      <c r="AB12" s="34" t="e">
        <v>#DIV/0!</v>
      </c>
      <c r="AC12" s="34">
        <v>0</v>
      </c>
      <c r="AD12" s="34" t="e">
        <v>#DIV/0!</v>
      </c>
      <c r="AE12" s="35">
        <v>81.8475</v>
      </c>
      <c r="AF12" s="36">
        <v>0.06130898876404494</v>
      </c>
      <c r="AG12" s="27"/>
    </row>
    <row r="13" spans="1:33" ht="12.75">
      <c r="A13" s="22" t="s">
        <v>35</v>
      </c>
      <c r="B13" s="207" t="s">
        <v>95</v>
      </c>
      <c r="C13" s="208"/>
      <c r="D13" s="23">
        <v>240</v>
      </c>
      <c r="E13" s="24">
        <v>240</v>
      </c>
      <c r="F13" s="24" t="s">
        <v>35</v>
      </c>
      <c r="G13" s="25">
        <v>0</v>
      </c>
      <c r="H13" s="26">
        <v>9100</v>
      </c>
      <c r="I13" s="27">
        <v>9017.267228936122</v>
      </c>
      <c r="J13" s="28">
        <v>82.73277106387832</v>
      </c>
      <c r="K13" s="29">
        <v>4.734065295191464</v>
      </c>
      <c r="L13" s="29">
        <v>0.0009017267228936122</v>
      </c>
      <c r="M13" s="30">
        <v>0.009017267228936122</v>
      </c>
      <c r="N13" s="31">
        <v>190</v>
      </c>
      <c r="O13" s="32">
        <v>191.73328050264624</v>
      </c>
      <c r="P13" s="33">
        <v>-1.7332805026462381</v>
      </c>
      <c r="Q13" s="26">
        <v>39561</v>
      </c>
      <c r="R13" s="26">
        <v>0</v>
      </c>
      <c r="S13" s="27">
        <v>41452.6905600398</v>
      </c>
      <c r="T13" s="27">
        <v>39560.65683638525</v>
      </c>
      <c r="U13" s="28">
        <v>0.34316361475066515</v>
      </c>
      <c r="V13" s="29">
        <v>3.74204253015368</v>
      </c>
      <c r="W13" s="29">
        <v>0.003560459115274673</v>
      </c>
      <c r="X13" s="30">
        <v>0.013529744638043755</v>
      </c>
      <c r="Y13" s="34">
        <v>37.57194678723384</v>
      </c>
      <c r="Z13" s="34" t="e">
        <v>#DIV/0!</v>
      </c>
      <c r="AA13" s="34">
        <v>0.798888668761026</v>
      </c>
      <c r="AB13" s="34" t="e">
        <v>#DIV/0!</v>
      </c>
      <c r="AC13" s="34">
        <v>172.71954400016585</v>
      </c>
      <c r="AD13" s="34" t="e">
        <v>#DIV/0!</v>
      </c>
      <c r="AE13" s="35">
        <v>8.476107825345144</v>
      </c>
      <c r="AF13" s="36">
        <v>0.0353171159389381</v>
      </c>
      <c r="AG13" s="27"/>
    </row>
    <row r="14" spans="1:33" ht="12.75">
      <c r="A14" s="22" t="s">
        <v>35</v>
      </c>
      <c r="B14" s="207" t="s">
        <v>96</v>
      </c>
      <c r="C14" s="208"/>
      <c r="D14" s="23">
        <v>505</v>
      </c>
      <c r="E14" s="24">
        <v>505</v>
      </c>
      <c r="F14" s="24" t="s">
        <v>35</v>
      </c>
      <c r="G14" s="25">
        <v>80</v>
      </c>
      <c r="H14" s="26">
        <v>21000</v>
      </c>
      <c r="I14" s="27">
        <v>25038</v>
      </c>
      <c r="J14" s="28">
        <v>-4038</v>
      </c>
      <c r="K14" s="29">
        <v>13.144950000000001</v>
      </c>
      <c r="L14" s="29">
        <v>0.0025038</v>
      </c>
      <c r="M14" s="30">
        <v>0.025038</v>
      </c>
      <c r="N14" s="31">
        <v>330</v>
      </c>
      <c r="O14" s="32">
        <v>472</v>
      </c>
      <c r="P14" s="33">
        <v>-142</v>
      </c>
      <c r="Q14" s="26">
        <v>39000</v>
      </c>
      <c r="R14" s="26">
        <v>48450</v>
      </c>
      <c r="S14" s="27">
        <v>44012.63450967999</v>
      </c>
      <c r="T14" s="27">
        <v>41423.84084044065</v>
      </c>
      <c r="U14" s="28">
        <v>-2423.840840440651</v>
      </c>
      <c r="V14" s="29">
        <v>3.918281105097281</v>
      </c>
      <c r="W14" s="29">
        <v>0.0037281456756396592</v>
      </c>
      <c r="X14" s="30">
        <v>0.014166953567430704</v>
      </c>
      <c r="Y14" s="34">
        <v>49.58019801980198</v>
      </c>
      <c r="Z14" s="34">
        <v>312.975</v>
      </c>
      <c r="AA14" s="34">
        <v>0.9346534653465347</v>
      </c>
      <c r="AB14" s="34">
        <v>5.9</v>
      </c>
      <c r="AC14" s="34">
        <v>87.15373170233661</v>
      </c>
      <c r="AD14" s="34">
        <v>550.1579313709999</v>
      </c>
      <c r="AE14" s="35">
        <v>17.063231105097284</v>
      </c>
      <c r="AF14" s="36">
        <v>0.0337885764457372</v>
      </c>
      <c r="AG14" s="27"/>
    </row>
    <row r="15" spans="1:33" ht="12.75">
      <c r="A15" s="22" t="s">
        <v>35</v>
      </c>
      <c r="B15" s="207" t="s">
        <v>97</v>
      </c>
      <c r="C15" s="208"/>
      <c r="D15" s="23">
        <v>723</v>
      </c>
      <c r="E15" s="24">
        <v>680</v>
      </c>
      <c r="F15" s="24" t="s">
        <v>35</v>
      </c>
      <c r="G15" s="25">
        <v>0</v>
      </c>
      <c r="H15" s="26">
        <v>21500</v>
      </c>
      <c r="I15" s="27">
        <v>21982.979790775593</v>
      </c>
      <c r="J15" s="28">
        <v>-482.97979077559285</v>
      </c>
      <c r="K15" s="29">
        <v>11.541064390157187</v>
      </c>
      <c r="L15" s="29">
        <v>0.0021982979790775596</v>
      </c>
      <c r="M15" s="30">
        <v>0.021982979790775594</v>
      </c>
      <c r="N15" s="31">
        <v>600</v>
      </c>
      <c r="O15" s="32">
        <v>549.1590006634772</v>
      </c>
      <c r="P15" s="33">
        <v>50.84099933652283</v>
      </c>
      <c r="Q15" s="26">
        <v>92000</v>
      </c>
      <c r="R15" s="26">
        <v>0</v>
      </c>
      <c r="S15" s="27">
        <v>98644.96112576808</v>
      </c>
      <c r="T15" s="27">
        <v>93918.97254756058</v>
      </c>
      <c r="U15" s="28">
        <v>-1918.972547560581</v>
      </c>
      <c r="V15" s="29">
        <v>8.883795613273755</v>
      </c>
      <c r="W15" s="29">
        <v>0.008452707529280455</v>
      </c>
      <c r="X15" s="30">
        <v>0.03212028861126572</v>
      </c>
      <c r="Y15" s="34">
        <v>30.405227926383947</v>
      </c>
      <c r="Z15" s="34" t="e">
        <v>#DIV/0!</v>
      </c>
      <c r="AA15" s="34">
        <v>0.7595560175151828</v>
      </c>
      <c r="AB15" s="34" t="e">
        <v>#DIV/0!</v>
      </c>
      <c r="AC15" s="34">
        <v>145.06611930260013</v>
      </c>
      <c r="AD15" s="34" t="e">
        <v>#DIV/0!</v>
      </c>
      <c r="AE15" s="35">
        <v>20.424860003430943</v>
      </c>
      <c r="AF15" s="36">
        <v>0.028250152148590515</v>
      </c>
      <c r="AG15" s="27"/>
    </row>
    <row r="16" spans="1:33" ht="12.75">
      <c r="A16" s="22" t="s">
        <v>35</v>
      </c>
      <c r="B16" s="207" t="s">
        <v>98</v>
      </c>
      <c r="C16" s="208"/>
      <c r="D16" s="23">
        <v>1990</v>
      </c>
      <c r="E16" s="24">
        <v>1929</v>
      </c>
      <c r="F16" s="24" t="s">
        <v>35</v>
      </c>
      <c r="G16" s="25">
        <v>0</v>
      </c>
      <c r="H16" s="26">
        <v>64741</v>
      </c>
      <c r="I16" s="27">
        <v>65061.26058389066</v>
      </c>
      <c r="J16" s="28">
        <v>-320.2605838906602</v>
      </c>
      <c r="K16" s="29">
        <v>34.1571618065426</v>
      </c>
      <c r="L16" s="29">
        <v>0.006506126058389066</v>
      </c>
      <c r="M16" s="30">
        <v>0.06506126058389065</v>
      </c>
      <c r="N16" s="31">
        <v>1092</v>
      </c>
      <c r="O16" s="32">
        <v>1346.1996935970978</v>
      </c>
      <c r="P16" s="33">
        <v>-254.19969359709785</v>
      </c>
      <c r="Q16" s="26">
        <v>206509.80702309398</v>
      </c>
      <c r="R16" s="26">
        <v>0</v>
      </c>
      <c r="S16" s="27">
        <v>200220.4539951146</v>
      </c>
      <c r="T16" s="27">
        <v>191475.23048290444</v>
      </c>
      <c r="U16" s="28">
        <v>15034.576540189533</v>
      </c>
      <c r="V16" s="29">
        <v>19.21711291644215</v>
      </c>
      <c r="W16" s="29">
        <v>0.017168277956280707</v>
      </c>
      <c r="X16" s="30">
        <v>0.06443974567282612</v>
      </c>
      <c r="Y16" s="34">
        <v>32.69410079592495</v>
      </c>
      <c r="Z16" s="34" t="e">
        <v>#DIV/0!</v>
      </c>
      <c r="AA16" s="34">
        <v>0.6764822580889939</v>
      </c>
      <c r="AB16" s="34" t="e">
        <v>#DIV/0!</v>
      </c>
      <c r="AC16" s="34">
        <v>103.7949476387323</v>
      </c>
      <c r="AD16" s="34" t="e">
        <v>#DIV/0!</v>
      </c>
      <c r="AE16" s="35">
        <v>53.37427472298475</v>
      </c>
      <c r="AF16" s="36">
        <v>0.026821243579389323</v>
      </c>
      <c r="AG16" s="27"/>
    </row>
    <row r="17" spans="1:33" ht="12.75">
      <c r="A17" s="22" t="s">
        <v>35</v>
      </c>
      <c r="B17" s="207" t="s">
        <v>99</v>
      </c>
      <c r="C17" s="208"/>
      <c r="D17" s="23">
        <v>866</v>
      </c>
      <c r="E17" s="24">
        <v>866</v>
      </c>
      <c r="F17" s="24" t="s">
        <v>35</v>
      </c>
      <c r="G17" s="25">
        <v>0</v>
      </c>
      <c r="H17" s="26">
        <v>20500</v>
      </c>
      <c r="I17" s="27">
        <v>17535</v>
      </c>
      <c r="J17" s="28">
        <v>2965</v>
      </c>
      <c r="K17" s="29">
        <v>9.205875</v>
      </c>
      <c r="L17" s="29">
        <v>0.0017535000000000003</v>
      </c>
      <c r="M17" s="30">
        <v>0.017535</v>
      </c>
      <c r="N17" s="31">
        <v>590</v>
      </c>
      <c r="O17" s="32">
        <v>548</v>
      </c>
      <c r="P17" s="33">
        <v>42</v>
      </c>
      <c r="Q17" s="26">
        <v>111000</v>
      </c>
      <c r="R17" s="26">
        <v>0</v>
      </c>
      <c r="S17" s="27">
        <v>130939.20217295641</v>
      </c>
      <c r="T17" s="27">
        <v>123270.94535519126</v>
      </c>
      <c r="U17" s="28">
        <v>-12270.94535519126</v>
      </c>
      <c r="V17" s="29">
        <v>11.660198721147541</v>
      </c>
      <c r="W17" s="29">
        <v>0.011094385081967214</v>
      </c>
      <c r="X17" s="30">
        <v>0.04215866331147542</v>
      </c>
      <c r="Y17" s="34">
        <v>20.24826789838337</v>
      </c>
      <c r="Z17" s="34" t="e">
        <v>#DIV/0!</v>
      </c>
      <c r="AA17" s="34">
        <v>0.6327944572748267</v>
      </c>
      <c r="AB17" s="34" t="e">
        <v>#DIV/0!</v>
      </c>
      <c r="AC17" s="34">
        <v>151.20000250918756</v>
      </c>
      <c r="AD17" s="34" t="e">
        <v>#DIV/0!</v>
      </c>
      <c r="AE17" s="35">
        <v>20.866073721147544</v>
      </c>
      <c r="AF17" s="36">
        <v>0.0240947733500549</v>
      </c>
      <c r="AG17" s="27"/>
    </row>
    <row r="18" spans="1:33" ht="12.75">
      <c r="A18" s="22" t="s">
        <v>35</v>
      </c>
      <c r="B18" s="207" t="s">
        <v>100</v>
      </c>
      <c r="C18" s="208"/>
      <c r="D18" s="23">
        <v>2730</v>
      </c>
      <c r="E18" s="24">
        <v>2760</v>
      </c>
      <c r="F18" s="24" t="s">
        <v>35</v>
      </c>
      <c r="G18" s="25">
        <v>0</v>
      </c>
      <c r="H18" s="26">
        <v>80000</v>
      </c>
      <c r="I18" s="27">
        <v>84540.90148282005</v>
      </c>
      <c r="J18" s="28">
        <v>-4540.901482820045</v>
      </c>
      <c r="K18" s="29">
        <v>44.38397327848053</v>
      </c>
      <c r="L18" s="29">
        <v>0.008454090148282006</v>
      </c>
      <c r="M18" s="30">
        <v>0.08454090148282006</v>
      </c>
      <c r="N18" s="31">
        <v>1200</v>
      </c>
      <c r="O18" s="32">
        <v>1467.8708283671037</v>
      </c>
      <c r="P18" s="33">
        <v>-267.87082836710374</v>
      </c>
      <c r="Q18" s="26">
        <v>228000</v>
      </c>
      <c r="R18" s="26">
        <v>0</v>
      </c>
      <c r="S18" s="27">
        <v>228804.1992150236</v>
      </c>
      <c r="T18" s="27">
        <v>221489.11811776692</v>
      </c>
      <c r="U18" s="28">
        <v>6510.8818822330795</v>
      </c>
      <c r="V18" s="29">
        <v>20.95065568275957</v>
      </c>
      <c r="W18" s="29">
        <v>0.019934020630599025</v>
      </c>
      <c r="X18" s="30">
        <v>0.07574927839627629</v>
      </c>
      <c r="Y18" s="34">
        <v>30.967363180520163</v>
      </c>
      <c r="Z18" s="34" t="e">
        <v>#DIV/0!</v>
      </c>
      <c r="AA18" s="34">
        <v>0.5376816221124923</v>
      </c>
      <c r="AB18" s="34" t="e">
        <v>#DIV/0!</v>
      </c>
      <c r="AC18" s="34">
        <v>82.90007217935637</v>
      </c>
      <c r="AD18" s="34" t="e">
        <v>#DIV/0!</v>
      </c>
      <c r="AE18" s="35">
        <v>65.3346289612401</v>
      </c>
      <c r="AF18" s="36">
        <v>0.02393209852060077</v>
      </c>
      <c r="AG18" s="27"/>
    </row>
    <row r="19" spans="1:33" ht="12.75">
      <c r="A19" s="22" t="s">
        <v>35</v>
      </c>
      <c r="B19" s="207" t="s">
        <v>101</v>
      </c>
      <c r="C19" s="208"/>
      <c r="D19" s="23">
        <v>1023</v>
      </c>
      <c r="E19" s="24">
        <v>680</v>
      </c>
      <c r="F19" s="24" t="s">
        <v>35</v>
      </c>
      <c r="G19" s="25">
        <v>0</v>
      </c>
      <c r="H19" s="26">
        <v>38000</v>
      </c>
      <c r="I19" s="27">
        <v>33221.55948981534</v>
      </c>
      <c r="J19" s="28">
        <v>4778.440510184657</v>
      </c>
      <c r="K19" s="29">
        <v>17.441318732153057</v>
      </c>
      <c r="L19" s="29">
        <v>0.0033221559489815347</v>
      </c>
      <c r="M19" s="30">
        <v>0.033221559489815346</v>
      </c>
      <c r="N19" s="31">
        <v>600</v>
      </c>
      <c r="O19" s="32">
        <v>1093.9405279832354</v>
      </c>
      <c r="P19" s="33">
        <v>-493.94052798323537</v>
      </c>
      <c r="Q19" s="26">
        <v>95000</v>
      </c>
      <c r="R19" s="26">
        <v>79840</v>
      </c>
      <c r="S19" s="27">
        <v>101116.62257876214</v>
      </c>
      <c r="T19" s="27">
        <v>95072.82714639255</v>
      </c>
      <c r="U19" s="28">
        <v>-72.82714639254846</v>
      </c>
      <c r="V19" s="29">
        <v>8.99293871977727</v>
      </c>
      <c r="W19" s="29">
        <v>0.00855655444317533</v>
      </c>
      <c r="X19" s="30">
        <v>0.032514906884066254</v>
      </c>
      <c r="Y19" s="34">
        <v>32.47464270754188</v>
      </c>
      <c r="Z19" s="34" t="e">
        <v>#DIV/0!</v>
      </c>
      <c r="AA19" s="34">
        <v>1.0693455796512565</v>
      </c>
      <c r="AB19" s="34" t="e">
        <v>#DIV/0!</v>
      </c>
      <c r="AC19" s="34">
        <v>148.70091555700316</v>
      </c>
      <c r="AD19" s="34" t="e">
        <v>#DIV/0!</v>
      </c>
      <c r="AE19" s="35">
        <v>26.43425745193033</v>
      </c>
      <c r="AF19" s="36">
        <v>0.025839938858191913</v>
      </c>
      <c r="AG19" s="27"/>
    </row>
    <row r="20" spans="1:33" ht="12.75">
      <c r="A20" s="22" t="s">
        <v>35</v>
      </c>
      <c r="B20" s="207" t="s">
        <v>102</v>
      </c>
      <c r="C20" s="208"/>
      <c r="D20" s="23">
        <v>346</v>
      </c>
      <c r="E20" s="24">
        <v>346</v>
      </c>
      <c r="F20" s="24">
        <v>45</v>
      </c>
      <c r="G20" s="25">
        <v>0</v>
      </c>
      <c r="H20" s="26">
        <v>8621.04</v>
      </c>
      <c r="I20" s="27">
        <v>6774</v>
      </c>
      <c r="J20" s="28">
        <v>1847.04</v>
      </c>
      <c r="K20" s="29">
        <v>3.5563500000000006</v>
      </c>
      <c r="L20" s="29">
        <v>0.0006774</v>
      </c>
      <c r="M20" s="30">
        <v>0.006774</v>
      </c>
      <c r="N20" s="31">
        <v>216</v>
      </c>
      <c r="O20" s="32">
        <v>194.1746062609372</v>
      </c>
      <c r="P20" s="33">
        <v>21.825393739062804</v>
      </c>
      <c r="Q20" s="26">
        <v>42000</v>
      </c>
      <c r="R20" s="26">
        <v>50600</v>
      </c>
      <c r="S20" s="27">
        <v>45820.402754759554</v>
      </c>
      <c r="T20" s="27">
        <v>43137</v>
      </c>
      <c r="U20" s="28">
        <v>-1137</v>
      </c>
      <c r="V20" s="29">
        <v>4.080328829999999</v>
      </c>
      <c r="W20" s="29">
        <v>0.0038823300000000007</v>
      </c>
      <c r="X20" s="30">
        <v>0.014752854000000001</v>
      </c>
      <c r="Y20" s="34">
        <v>19.578034682080926</v>
      </c>
      <c r="Z20" s="34" t="e">
        <v>#DIV/0!</v>
      </c>
      <c r="AA20" s="34">
        <v>0.561198283991148</v>
      </c>
      <c r="AB20" s="34" t="e">
        <v>#DIV/0!</v>
      </c>
      <c r="AC20" s="34">
        <v>132.42890969583686</v>
      </c>
      <c r="AD20" s="34" t="e">
        <v>#DIV/0!</v>
      </c>
      <c r="AE20" s="35">
        <v>7.636678829999999</v>
      </c>
      <c r="AF20" s="36">
        <v>0.022071326098265894</v>
      </c>
      <c r="AG20" s="27"/>
    </row>
    <row r="21" spans="1:33" ht="12.75">
      <c r="A21" s="22" t="s">
        <v>35</v>
      </c>
      <c r="B21" s="207" t="s">
        <v>103</v>
      </c>
      <c r="C21" s="208"/>
      <c r="D21" s="23">
        <v>294</v>
      </c>
      <c r="E21" s="24">
        <v>294</v>
      </c>
      <c r="F21" s="24">
        <v>90</v>
      </c>
      <c r="G21" s="25">
        <v>60</v>
      </c>
      <c r="H21" s="26">
        <v>6150</v>
      </c>
      <c r="I21" s="27">
        <v>6701.722487146337</v>
      </c>
      <c r="J21" s="28">
        <v>-551.7224871463368</v>
      </c>
      <c r="K21" s="29">
        <v>3.518404305751827</v>
      </c>
      <c r="L21" s="29">
        <v>0.0006701722487146337</v>
      </c>
      <c r="M21" s="30">
        <v>0.0067017224871463365</v>
      </c>
      <c r="N21" s="31">
        <v>170</v>
      </c>
      <c r="O21" s="32">
        <v>214.76477696262663</v>
      </c>
      <c r="P21" s="33">
        <v>-44.76477696262663</v>
      </c>
      <c r="Q21" s="26">
        <v>32000</v>
      </c>
      <c r="R21" s="26">
        <v>36090</v>
      </c>
      <c r="S21" s="27">
        <v>35852.89863616494</v>
      </c>
      <c r="T21" s="27">
        <v>34511.60672900568</v>
      </c>
      <c r="U21" s="28">
        <v>-2511.6067290056817</v>
      </c>
      <c r="V21" s="29">
        <v>3.264452880496647</v>
      </c>
      <c r="W21" s="29">
        <v>0.003106044605610512</v>
      </c>
      <c r="X21" s="30">
        <v>0.011802969501319944</v>
      </c>
      <c r="Y21" s="34">
        <v>22.794974446075976</v>
      </c>
      <c r="Z21" s="34">
        <v>111.69537478577227</v>
      </c>
      <c r="AA21" s="34">
        <v>0.7304924386483899</v>
      </c>
      <c r="AB21" s="34">
        <v>3.5794129493771103</v>
      </c>
      <c r="AC21" s="34">
        <v>121.94863481688753</v>
      </c>
      <c r="AD21" s="34">
        <v>597.548310602749</v>
      </c>
      <c r="AE21" s="35">
        <v>6.782857186248474</v>
      </c>
      <c r="AF21" s="36">
        <v>0.02307094281036896</v>
      </c>
      <c r="AG21" s="27"/>
    </row>
    <row r="22" spans="1:33" ht="12.75">
      <c r="A22" s="22" t="s">
        <v>35</v>
      </c>
      <c r="B22" s="207" t="s">
        <v>104</v>
      </c>
      <c r="C22" s="208"/>
      <c r="D22" s="23">
        <v>470</v>
      </c>
      <c r="E22" s="24">
        <v>461</v>
      </c>
      <c r="F22" s="24" t="s">
        <v>35</v>
      </c>
      <c r="G22" s="25">
        <v>0</v>
      </c>
      <c r="H22" s="26">
        <v>25000</v>
      </c>
      <c r="I22" s="27">
        <v>24589.09600257073</v>
      </c>
      <c r="J22" s="28">
        <v>410.9039974292682</v>
      </c>
      <c r="K22" s="29">
        <v>12.909275401349634</v>
      </c>
      <c r="L22" s="29">
        <v>0.0024589096002570732</v>
      </c>
      <c r="M22" s="30">
        <v>0.02458909600257073</v>
      </c>
      <c r="N22" s="31">
        <v>250</v>
      </c>
      <c r="O22" s="32">
        <v>374.924253031843</v>
      </c>
      <c r="P22" s="33">
        <v>-124.92425303184302</v>
      </c>
      <c r="Q22" s="26">
        <v>80000</v>
      </c>
      <c r="R22" s="26">
        <v>70510</v>
      </c>
      <c r="S22" s="27">
        <v>83944.1738211862</v>
      </c>
      <c r="T22" s="27">
        <v>81073.96127279486</v>
      </c>
      <c r="U22" s="28">
        <v>-1073.9612727948552</v>
      </c>
      <c r="V22" s="29">
        <v>7.668785996793665</v>
      </c>
      <c r="W22" s="29">
        <v>0.007296656514551539</v>
      </c>
      <c r="X22" s="30">
        <v>0.027727294755295843</v>
      </c>
      <c r="Y22" s="34">
        <v>52.31722553738454</v>
      </c>
      <c r="Z22" s="34" t="e">
        <v>#DIV/0!</v>
      </c>
      <c r="AA22" s="34">
        <v>0.7977111766634958</v>
      </c>
      <c r="AB22" s="34" t="e">
        <v>#DIV/0!</v>
      </c>
      <c r="AC22" s="34">
        <v>182.09148334313707</v>
      </c>
      <c r="AD22" s="34" t="e">
        <v>#DIV/0!</v>
      </c>
      <c r="AE22" s="35">
        <v>20.578061398143298</v>
      </c>
      <c r="AF22" s="36">
        <v>0.0437831093577517</v>
      </c>
      <c r="AG22" s="27"/>
    </row>
    <row r="23" spans="1:33" ht="12.75">
      <c r="A23" s="22" t="s">
        <v>35</v>
      </c>
      <c r="B23" s="207" t="s">
        <v>105</v>
      </c>
      <c r="C23" s="208"/>
      <c r="D23" s="23">
        <v>1270</v>
      </c>
      <c r="E23" s="24">
        <v>1270</v>
      </c>
      <c r="F23" s="24" t="s">
        <v>35</v>
      </c>
      <c r="G23" s="25">
        <v>0</v>
      </c>
      <c r="H23" s="26">
        <v>35400</v>
      </c>
      <c r="I23" s="27">
        <v>29284.269326921378</v>
      </c>
      <c r="J23" s="28">
        <v>6115.730673078622</v>
      </c>
      <c r="K23" s="29">
        <v>15.374241396633725</v>
      </c>
      <c r="L23" s="29">
        <v>0.0029284269326921375</v>
      </c>
      <c r="M23" s="30">
        <v>0.02928426932692138</v>
      </c>
      <c r="N23" s="31">
        <v>300</v>
      </c>
      <c r="O23" s="32">
        <v>315.96227789466235</v>
      </c>
      <c r="P23" s="33">
        <v>-15.96227789466235</v>
      </c>
      <c r="Q23" s="26">
        <v>82450</v>
      </c>
      <c r="R23" s="26">
        <v>0</v>
      </c>
      <c r="S23" s="27">
        <v>84014.81277709235</v>
      </c>
      <c r="T23" s="27">
        <v>80846.67392196038</v>
      </c>
      <c r="U23" s="28">
        <v>1603.326078039623</v>
      </c>
      <c r="V23" s="29">
        <v>7.647286886278231</v>
      </c>
      <c r="W23" s="29">
        <v>0.007276200652976435</v>
      </c>
      <c r="X23" s="30">
        <v>0.02764956248131045</v>
      </c>
      <c r="Y23" s="34">
        <v>23.058479784977465</v>
      </c>
      <c r="Z23" s="34" t="e">
        <v>#DIV/0!</v>
      </c>
      <c r="AA23" s="34">
        <v>0.24878919519264753</v>
      </c>
      <c r="AB23" s="34" t="e">
        <v>#DIV/0!</v>
      </c>
      <c r="AC23" s="34">
        <v>66.15339588747429</v>
      </c>
      <c r="AD23" s="34" t="e">
        <v>#DIV/0!</v>
      </c>
      <c r="AE23" s="35">
        <v>23.021528282911955</v>
      </c>
      <c r="AF23" s="36">
        <v>0.01812718762434012</v>
      </c>
      <c r="AG23" s="27"/>
    </row>
    <row r="24" spans="1:33" ht="12.75">
      <c r="A24" s="22" t="s">
        <v>35</v>
      </c>
      <c r="B24" s="207" t="s">
        <v>106</v>
      </c>
      <c r="C24" s="208"/>
      <c r="D24" s="23">
        <v>649</v>
      </c>
      <c r="E24" s="24">
        <v>649</v>
      </c>
      <c r="F24" s="24">
        <v>243</v>
      </c>
      <c r="G24" s="25">
        <v>100</v>
      </c>
      <c r="H24" s="26">
        <v>10500</v>
      </c>
      <c r="I24" s="27">
        <v>10643.992709795664</v>
      </c>
      <c r="J24" s="28">
        <v>-143.99270979566427</v>
      </c>
      <c r="K24" s="29">
        <v>5.588096172642724</v>
      </c>
      <c r="L24" s="29">
        <v>0.0010643992709795664</v>
      </c>
      <c r="M24" s="30">
        <v>0.010643992709795665</v>
      </c>
      <c r="N24" s="31">
        <v>230</v>
      </c>
      <c r="O24" s="32">
        <v>234.00176682004889</v>
      </c>
      <c r="P24" s="33">
        <v>-4.001766820048886</v>
      </c>
      <c r="Q24" s="26">
        <v>62000</v>
      </c>
      <c r="R24" s="26">
        <v>76440</v>
      </c>
      <c r="S24" s="27">
        <v>64512.85639202536</v>
      </c>
      <c r="T24" s="27">
        <v>62375.931866453495</v>
      </c>
      <c r="U24" s="28">
        <v>-375.9318664534949</v>
      </c>
      <c r="V24" s="29">
        <v>5.900139395247835</v>
      </c>
      <c r="W24" s="29">
        <v>0.005613833867980815</v>
      </c>
      <c r="X24" s="30">
        <v>0.021332568698327094</v>
      </c>
      <c r="Y24" s="34">
        <v>16.400605099839236</v>
      </c>
      <c r="Z24" s="34">
        <v>106.43992709795664</v>
      </c>
      <c r="AA24" s="34">
        <v>0.36055742191070705</v>
      </c>
      <c r="AB24" s="34">
        <v>2.3400176682004887</v>
      </c>
      <c r="AC24" s="34">
        <v>99.40347672114846</v>
      </c>
      <c r="AD24" s="34">
        <v>645.1285639202536</v>
      </c>
      <c r="AE24" s="35">
        <v>11.488235567890559</v>
      </c>
      <c r="AF24" s="36">
        <v>0.017701441552990076</v>
      </c>
      <c r="AG24" s="27"/>
    </row>
    <row r="25" spans="1:33" ht="12.75">
      <c r="A25" s="22" t="s">
        <v>35</v>
      </c>
      <c r="B25" s="207" t="s">
        <v>107</v>
      </c>
      <c r="C25" s="208"/>
      <c r="D25" s="23">
        <v>441</v>
      </c>
      <c r="E25" s="24">
        <v>441</v>
      </c>
      <c r="F25" s="24" t="s">
        <v>35</v>
      </c>
      <c r="G25" s="25">
        <v>45</v>
      </c>
      <c r="H25" s="26">
        <v>13930</v>
      </c>
      <c r="I25" s="27">
        <v>15677.951208862261</v>
      </c>
      <c r="J25" s="28">
        <v>-1747.9512088622614</v>
      </c>
      <c r="K25" s="29">
        <v>8.230924384652688</v>
      </c>
      <c r="L25" s="29">
        <v>0.0015677951208862262</v>
      </c>
      <c r="M25" s="30">
        <v>0.01567795120886226</v>
      </c>
      <c r="N25" s="31">
        <v>370</v>
      </c>
      <c r="O25" s="32">
        <v>357.49805140315755</v>
      </c>
      <c r="P25" s="33">
        <v>12.501948596842453</v>
      </c>
      <c r="Q25" s="26">
        <v>62200</v>
      </c>
      <c r="R25" s="26">
        <v>47420</v>
      </c>
      <c r="S25" s="27">
        <v>60880.94931690019</v>
      </c>
      <c r="T25" s="27">
        <v>58965.96709553835</v>
      </c>
      <c r="U25" s="28">
        <v>3234.032904461652</v>
      </c>
      <c r="V25" s="29">
        <v>5.577590827566972</v>
      </c>
      <c r="W25" s="29">
        <v>0.005306937038598452</v>
      </c>
      <c r="X25" s="30">
        <v>0.020166360746674116</v>
      </c>
      <c r="Y25" s="34">
        <v>35.55090977066273</v>
      </c>
      <c r="Z25" s="34">
        <v>348.3989157524947</v>
      </c>
      <c r="AA25" s="34">
        <v>0.8106531777849377</v>
      </c>
      <c r="AB25" s="34">
        <v>7.94440114229239</v>
      </c>
      <c r="AC25" s="34">
        <v>138.05203926734737</v>
      </c>
      <c r="AD25" s="34">
        <v>1352.9099848200042</v>
      </c>
      <c r="AE25" s="35">
        <v>13.80851521221966</v>
      </c>
      <c r="AF25" s="36">
        <v>0.031311825878049114</v>
      </c>
      <c r="AG25" s="27"/>
    </row>
    <row r="26" spans="1:33" ht="12.75">
      <c r="A26" s="37" t="s">
        <v>35</v>
      </c>
      <c r="B26" s="207" t="s">
        <v>108</v>
      </c>
      <c r="C26" s="208"/>
      <c r="D26" s="38">
        <v>665</v>
      </c>
      <c r="E26" s="39">
        <v>518</v>
      </c>
      <c r="F26" s="39" t="s">
        <v>35</v>
      </c>
      <c r="G26" s="40">
        <v>70</v>
      </c>
      <c r="H26" s="41">
        <v>11000</v>
      </c>
      <c r="I26" s="42">
        <v>14227.863335478032</v>
      </c>
      <c r="J26" s="43">
        <v>-3227.8633354780322</v>
      </c>
      <c r="K26" s="44">
        <v>7.469628251125967</v>
      </c>
      <c r="L26" s="44">
        <v>0.0014227863335478032</v>
      </c>
      <c r="M26" s="45">
        <v>0.014227863335478033</v>
      </c>
      <c r="N26" s="46">
        <v>190</v>
      </c>
      <c r="O26" s="47">
        <v>338.41853125690875</v>
      </c>
      <c r="P26" s="48">
        <v>-148.41853125690875</v>
      </c>
      <c r="Q26" s="26">
        <v>80000</v>
      </c>
      <c r="R26" s="26">
        <v>75.95</v>
      </c>
      <c r="S26" s="27">
        <v>69344.63343062375</v>
      </c>
      <c r="T26" s="27">
        <v>65953.12825863797</v>
      </c>
      <c r="U26" s="43">
        <v>14046.871741362032</v>
      </c>
      <c r="V26" s="44">
        <v>6.238506401984565</v>
      </c>
      <c r="W26" s="44">
        <v>0.005935781543277418</v>
      </c>
      <c r="X26" s="45">
        <v>0.022555969864454187</v>
      </c>
      <c r="Y26" s="34">
        <v>21.39528321124516</v>
      </c>
      <c r="Z26" s="34">
        <v>203.25519050682902</v>
      </c>
      <c r="AA26" s="34">
        <v>0.5089000470028703</v>
      </c>
      <c r="AB26" s="34">
        <v>4.834550446527268</v>
      </c>
      <c r="AC26" s="34">
        <v>133.86994870776786</v>
      </c>
      <c r="AD26" s="34">
        <v>990.6376204374823</v>
      </c>
      <c r="AE26" s="35">
        <v>13.708134653110532</v>
      </c>
      <c r="AF26" s="36">
        <v>0.020613736320466966</v>
      </c>
      <c r="AG26" s="27"/>
    </row>
    <row r="27" spans="1:33" ht="12.75">
      <c r="A27" s="22" t="s">
        <v>35</v>
      </c>
      <c r="B27" s="207" t="s">
        <v>109</v>
      </c>
      <c r="C27" s="208"/>
      <c r="D27" s="23">
        <v>932</v>
      </c>
      <c r="E27" s="24">
        <v>915</v>
      </c>
      <c r="F27" s="24" t="s">
        <v>35</v>
      </c>
      <c r="G27" s="25">
        <v>0</v>
      </c>
      <c r="H27" s="26">
        <v>14200</v>
      </c>
      <c r="I27" s="27">
        <v>16259.55277798383</v>
      </c>
      <c r="J27" s="28">
        <v>-2059.5527779838303</v>
      </c>
      <c r="K27" s="29">
        <v>8.536265208441511</v>
      </c>
      <c r="L27" s="29">
        <v>0.001625955277798383</v>
      </c>
      <c r="M27" s="30">
        <v>0.01625955277798383</v>
      </c>
      <c r="N27" s="31">
        <v>245</v>
      </c>
      <c r="O27" s="32">
        <v>250.2713695818807</v>
      </c>
      <c r="P27" s="33">
        <v>-5.271369581880691</v>
      </c>
      <c r="Q27" s="26">
        <v>98000</v>
      </c>
      <c r="R27" s="26">
        <v>0</v>
      </c>
      <c r="S27" s="27">
        <v>99147.32237589709</v>
      </c>
      <c r="T27" s="27">
        <v>95496.28542949335</v>
      </c>
      <c r="U27" s="28">
        <v>2503.7145705066505</v>
      </c>
      <c r="V27" s="29">
        <v>9.032993638775777</v>
      </c>
      <c r="W27" s="29">
        <v>0.008594665688654404</v>
      </c>
      <c r="X27" s="30">
        <v>0.032659729616886735</v>
      </c>
      <c r="Y27" s="34">
        <v>17.445872079381793</v>
      </c>
      <c r="Z27" s="34" t="e">
        <v>#DIV/0!</v>
      </c>
      <c r="AA27" s="34">
        <v>0.2685315124269106</v>
      </c>
      <c r="AB27" s="34" t="e">
        <v>#DIV/0!</v>
      </c>
      <c r="AC27" s="34">
        <v>108.35772937256512</v>
      </c>
      <c r="AD27" s="34" t="e">
        <v>#DIV/0!</v>
      </c>
      <c r="AE27" s="35">
        <v>17.569258847217288</v>
      </c>
      <c r="AF27" s="36">
        <v>0.018851136102164472</v>
      </c>
      <c r="AG27" s="27"/>
    </row>
    <row r="28" spans="1:33" ht="12.75">
      <c r="A28" s="22" t="s">
        <v>35</v>
      </c>
      <c r="B28" s="207" t="s">
        <v>110</v>
      </c>
      <c r="C28" s="208"/>
      <c r="D28" s="23">
        <v>459</v>
      </c>
      <c r="E28" s="24">
        <v>459</v>
      </c>
      <c r="F28" s="24" t="s">
        <v>35</v>
      </c>
      <c r="G28" s="25">
        <v>0</v>
      </c>
      <c r="H28" s="26">
        <v>14000</v>
      </c>
      <c r="I28" s="27">
        <v>13843.604699666297</v>
      </c>
      <c r="J28" s="28">
        <v>156.39530033370283</v>
      </c>
      <c r="K28" s="29">
        <v>7.267892467324806</v>
      </c>
      <c r="L28" s="29">
        <v>0.00138436046996663</v>
      </c>
      <c r="M28" s="30">
        <v>0.013843604699666298</v>
      </c>
      <c r="N28" s="31">
        <v>167</v>
      </c>
      <c r="O28" s="32">
        <v>285.1428384339675</v>
      </c>
      <c r="P28" s="33">
        <v>-118.14283843396748</v>
      </c>
      <c r="Q28" s="26">
        <v>47000</v>
      </c>
      <c r="R28" s="26">
        <v>0</v>
      </c>
      <c r="S28" s="27">
        <v>52660.275009884404</v>
      </c>
      <c r="T28" s="27">
        <v>50119.55425282603</v>
      </c>
      <c r="U28" s="28">
        <v>-3119.5542528260266</v>
      </c>
      <c r="V28" s="29">
        <v>4.740808636774814</v>
      </c>
      <c r="W28" s="29">
        <v>0.004510759882754342</v>
      </c>
      <c r="X28" s="30">
        <v>0.0171408875544665</v>
      </c>
      <c r="Y28" s="34">
        <v>30.16035882280239</v>
      </c>
      <c r="Z28" s="34" t="e">
        <v>#DIV/0!</v>
      </c>
      <c r="AA28" s="34">
        <v>0.6212262275249836</v>
      </c>
      <c r="AB28" s="34" t="e">
        <v>#DIV/0!</v>
      </c>
      <c r="AC28" s="34">
        <v>114.72826799539087</v>
      </c>
      <c r="AD28" s="34" t="e">
        <v>#DIV/0!</v>
      </c>
      <c r="AE28" s="35">
        <v>12.00870110409962</v>
      </c>
      <c r="AF28" s="36">
        <v>0.02616274750348501</v>
      </c>
      <c r="AG28" s="27"/>
    </row>
    <row r="29" spans="1:33" ht="12.75">
      <c r="A29" s="22" t="s">
        <v>35</v>
      </c>
      <c r="B29" s="207" t="s">
        <v>111</v>
      </c>
      <c r="C29" s="208"/>
      <c r="D29" s="23">
        <v>498</v>
      </c>
      <c r="E29" s="24">
        <v>458</v>
      </c>
      <c r="F29" s="24">
        <v>40</v>
      </c>
      <c r="G29" s="25">
        <v>0</v>
      </c>
      <c r="H29" s="26">
        <v>11913</v>
      </c>
      <c r="I29" s="27">
        <v>9447.65856895789</v>
      </c>
      <c r="J29" s="28">
        <v>2465.3414310421103</v>
      </c>
      <c r="K29" s="29">
        <v>4.960020748702892</v>
      </c>
      <c r="L29" s="29">
        <v>0.000944765856895789</v>
      </c>
      <c r="M29" s="30">
        <v>0.009447658568957889</v>
      </c>
      <c r="N29" s="31">
        <v>234</v>
      </c>
      <c r="O29" s="32">
        <v>249.96941768773922</v>
      </c>
      <c r="P29" s="33">
        <v>-15.969417687739224</v>
      </c>
      <c r="Q29" s="26">
        <v>43813</v>
      </c>
      <c r="R29" s="26">
        <v>55750</v>
      </c>
      <c r="S29" s="27">
        <v>48306.70799659933</v>
      </c>
      <c r="T29" s="27">
        <v>46713.459437718695</v>
      </c>
      <c r="U29" s="28">
        <v>-2900.459437718695</v>
      </c>
      <c r="V29" s="29">
        <v>4.418626128213811</v>
      </c>
      <c r="W29" s="29">
        <v>0.004204211349394683</v>
      </c>
      <c r="X29" s="30">
        <v>0.015976003127699798</v>
      </c>
      <c r="Y29" s="34">
        <v>18.971201945698574</v>
      </c>
      <c r="Z29" s="34" t="e">
        <v>#DIV/0!</v>
      </c>
      <c r="AA29" s="34">
        <v>0.5019466218629302</v>
      </c>
      <c r="AB29" s="34" t="e">
        <v>#DIV/0!</v>
      </c>
      <c r="AC29" s="34">
        <v>105.47316156462736</v>
      </c>
      <c r="AD29" s="34" t="e">
        <v>#DIV/0!</v>
      </c>
      <c r="AE29" s="35">
        <v>9.378646876916703</v>
      </c>
      <c r="AF29" s="36">
        <v>0.018832624250836753</v>
      </c>
      <c r="AG29" s="27"/>
    </row>
    <row r="30" spans="1:33" ht="12.75">
      <c r="A30" s="22" t="s">
        <v>35</v>
      </c>
      <c r="B30" s="207" t="s">
        <v>112</v>
      </c>
      <c r="C30" s="208"/>
      <c r="D30" s="23">
        <v>576</v>
      </c>
      <c r="E30" s="24">
        <v>576</v>
      </c>
      <c r="F30" s="24" t="s">
        <v>35</v>
      </c>
      <c r="G30" s="25">
        <v>0</v>
      </c>
      <c r="H30" s="26">
        <v>7620</v>
      </c>
      <c r="I30" s="27">
        <v>6099</v>
      </c>
      <c r="J30" s="28">
        <v>1521</v>
      </c>
      <c r="K30" s="29">
        <v>3.201975</v>
      </c>
      <c r="L30" s="29">
        <v>0.0006099000000000001</v>
      </c>
      <c r="M30" s="30">
        <v>0.006099</v>
      </c>
      <c r="N30" s="31">
        <v>145</v>
      </c>
      <c r="O30" s="32">
        <v>175</v>
      </c>
      <c r="P30" s="33">
        <v>-30</v>
      </c>
      <c r="Q30" s="26">
        <v>50800</v>
      </c>
      <c r="R30" s="26">
        <v>59380</v>
      </c>
      <c r="S30" s="27">
        <v>50776.704702120864</v>
      </c>
      <c r="T30" s="27">
        <v>47686</v>
      </c>
      <c r="U30" s="28">
        <v>3114</v>
      </c>
      <c r="V30" s="29">
        <v>4.51061874</v>
      </c>
      <c r="W30" s="29">
        <v>0.0042917400000000005</v>
      </c>
      <c r="X30" s="30">
        <v>0.016308612</v>
      </c>
      <c r="Y30" s="34">
        <v>10.588541666666666</v>
      </c>
      <c r="Z30" s="34" t="e">
        <v>#DIV/0!</v>
      </c>
      <c r="AA30" s="34">
        <v>0.3038194444444444</v>
      </c>
      <c r="AB30" s="34" t="e">
        <v>#DIV/0!</v>
      </c>
      <c r="AC30" s="34">
        <v>88.15400121895983</v>
      </c>
      <c r="AD30" s="34" t="e">
        <v>#DIV/0!</v>
      </c>
      <c r="AE30" s="35">
        <v>7.71259374</v>
      </c>
      <c r="AF30" s="36">
        <v>0.0133899196875</v>
      </c>
      <c r="AG30" s="27"/>
    </row>
    <row r="31" spans="1:33" ht="12.75">
      <c r="A31" s="22" t="s">
        <v>35</v>
      </c>
      <c r="B31" s="207" t="s">
        <v>113</v>
      </c>
      <c r="C31" s="208"/>
      <c r="D31" s="23">
        <v>392</v>
      </c>
      <c r="E31" s="24">
        <v>338</v>
      </c>
      <c r="F31" s="24" t="s">
        <v>35</v>
      </c>
      <c r="G31" s="25">
        <v>0</v>
      </c>
      <c r="H31" s="26">
        <v>14630</v>
      </c>
      <c r="I31" s="27">
        <v>12530.966517086641</v>
      </c>
      <c r="J31" s="28">
        <v>2099.033482913359</v>
      </c>
      <c r="K31" s="29">
        <v>6.5787574214704865</v>
      </c>
      <c r="L31" s="29">
        <v>0.0012530966517086642</v>
      </c>
      <c r="M31" s="30">
        <v>0.012530966517086642</v>
      </c>
      <c r="N31" s="31">
        <v>240</v>
      </c>
      <c r="O31" s="32">
        <v>268.49782878840176</v>
      </c>
      <c r="P31" s="33">
        <v>-28.497828788401762</v>
      </c>
      <c r="Q31" s="26">
        <v>41500</v>
      </c>
      <c r="R31" s="26">
        <v>48320</v>
      </c>
      <c r="S31" s="27">
        <v>43052.53504683022</v>
      </c>
      <c r="T31" s="27">
        <v>40411</v>
      </c>
      <c r="U31" s="28">
        <v>1089</v>
      </c>
      <c r="V31" s="29">
        <v>0</v>
      </c>
      <c r="W31" s="29">
        <v>0</v>
      </c>
      <c r="X31" s="30">
        <v>0</v>
      </c>
      <c r="Y31" s="34">
        <v>31.966751319098574</v>
      </c>
      <c r="Z31" s="34" t="e">
        <v>#DIV/0!</v>
      </c>
      <c r="AA31" s="34">
        <v>0.6849434407867392</v>
      </c>
      <c r="AB31" s="34" t="e">
        <v>#DIV/0!</v>
      </c>
      <c r="AC31" s="34">
        <v>127.3743640438764</v>
      </c>
      <c r="AD31" s="34" t="e">
        <v>#DIV/0!</v>
      </c>
      <c r="AE31" s="35">
        <v>6.5787574214704865</v>
      </c>
      <c r="AF31" s="36">
        <v>0.01678254444252675</v>
      </c>
      <c r="AG31" s="27"/>
    </row>
    <row r="32" spans="1:33" ht="12.75">
      <c r="A32" s="22" t="s">
        <v>35</v>
      </c>
      <c r="B32" s="207" t="s">
        <v>114</v>
      </c>
      <c r="C32" s="208"/>
      <c r="D32" s="23">
        <v>790</v>
      </c>
      <c r="E32" s="24">
        <v>790</v>
      </c>
      <c r="F32" s="24" t="s">
        <v>35</v>
      </c>
      <c r="G32" s="25">
        <v>70</v>
      </c>
      <c r="H32" s="26">
        <v>31800</v>
      </c>
      <c r="I32" s="27">
        <v>34536.34379366338</v>
      </c>
      <c r="J32" s="28">
        <v>-2736.343793663378</v>
      </c>
      <c r="K32" s="29">
        <v>18.131580491673272</v>
      </c>
      <c r="L32" s="29">
        <v>0.003453634379366338</v>
      </c>
      <c r="M32" s="30">
        <v>0.034536343793663375</v>
      </c>
      <c r="N32" s="31">
        <v>320</v>
      </c>
      <c r="O32" s="32">
        <v>387.4357597385734</v>
      </c>
      <c r="P32" s="33">
        <v>-67.43575973857338</v>
      </c>
      <c r="Q32" s="26">
        <v>95000</v>
      </c>
      <c r="R32" s="26">
        <v>81250</v>
      </c>
      <c r="S32" s="27">
        <v>93366.6781149977</v>
      </c>
      <c r="T32" s="27">
        <v>90371.13235109979</v>
      </c>
      <c r="U32" s="28">
        <v>4628.86764890021</v>
      </c>
      <c r="V32" s="29">
        <v>8.548205409090528</v>
      </c>
      <c r="W32" s="29">
        <v>0.008133401911598982</v>
      </c>
      <c r="X32" s="30">
        <v>0.03090692726407613</v>
      </c>
      <c r="Y32" s="34">
        <v>43.71689087805491</v>
      </c>
      <c r="Z32" s="34">
        <v>493.3763399094768</v>
      </c>
      <c r="AA32" s="34">
        <v>0.49042501232730806</v>
      </c>
      <c r="AB32" s="34">
        <v>5.534796567693905</v>
      </c>
      <c r="AC32" s="34">
        <v>118.18566849999709</v>
      </c>
      <c r="AD32" s="34">
        <v>1333.80968735711</v>
      </c>
      <c r="AE32" s="35">
        <v>26.6797859007638</v>
      </c>
      <c r="AF32" s="36">
        <v>0.033771880887042784</v>
      </c>
      <c r="AG32" s="27"/>
    </row>
    <row r="33" spans="1:33" ht="12.75">
      <c r="A33" s="22" t="s">
        <v>35</v>
      </c>
      <c r="B33" s="207" t="s">
        <v>115</v>
      </c>
      <c r="C33" s="208"/>
      <c r="D33" s="23">
        <v>615</v>
      </c>
      <c r="E33" s="24">
        <v>615</v>
      </c>
      <c r="F33" s="24">
        <v>68</v>
      </c>
      <c r="G33" s="25">
        <v>105</v>
      </c>
      <c r="H33" s="26">
        <v>18000</v>
      </c>
      <c r="I33" s="27">
        <v>20917</v>
      </c>
      <c r="J33" s="28">
        <v>-2917</v>
      </c>
      <c r="K33" s="29">
        <v>10.981425000000002</v>
      </c>
      <c r="L33" s="29">
        <v>0.0020916999999999997</v>
      </c>
      <c r="M33" s="30">
        <v>0.020917</v>
      </c>
      <c r="N33" s="31">
        <v>260</v>
      </c>
      <c r="O33" s="32">
        <v>255</v>
      </c>
      <c r="P33" s="33">
        <v>5</v>
      </c>
      <c r="Q33" s="26">
        <v>70000</v>
      </c>
      <c r="R33" s="26">
        <v>78820</v>
      </c>
      <c r="S33" s="27">
        <v>92101.99588232648</v>
      </c>
      <c r="T33" s="27">
        <v>87860</v>
      </c>
      <c r="U33" s="28">
        <v>-17860</v>
      </c>
      <c r="V33" s="29">
        <v>8.3106774</v>
      </c>
      <c r="W33" s="29">
        <v>0.0079074</v>
      </c>
      <c r="X33" s="30">
        <v>0.03004812</v>
      </c>
      <c r="Y33" s="34">
        <v>34.011382113821135</v>
      </c>
      <c r="Z33" s="34">
        <v>199.2095238095238</v>
      </c>
      <c r="AA33" s="34">
        <v>0.4146341463414634</v>
      </c>
      <c r="AB33" s="34">
        <v>2.4285714285714284</v>
      </c>
      <c r="AC33" s="34">
        <v>149.75934289809183</v>
      </c>
      <c r="AD33" s="34">
        <v>877.1618655459664</v>
      </c>
      <c r="AE33" s="35">
        <v>19.2921024</v>
      </c>
      <c r="AF33" s="36">
        <v>0.03136927219512195</v>
      </c>
      <c r="AG33" s="27"/>
    </row>
    <row r="34" spans="1:33" ht="12.75">
      <c r="A34" s="22" t="s">
        <v>35</v>
      </c>
      <c r="B34" s="207" t="s">
        <v>116</v>
      </c>
      <c r="C34" s="208"/>
      <c r="D34" s="23">
        <v>698</v>
      </c>
      <c r="E34" s="24">
        <v>698</v>
      </c>
      <c r="F34" s="24" t="s">
        <v>35</v>
      </c>
      <c r="G34" s="25">
        <v>120</v>
      </c>
      <c r="H34" s="26">
        <v>22194</v>
      </c>
      <c r="I34" s="27">
        <v>18487.094317237355</v>
      </c>
      <c r="J34" s="28">
        <v>3706.9056827626446</v>
      </c>
      <c r="K34" s="29">
        <v>9.705724516549612</v>
      </c>
      <c r="L34" s="29">
        <v>0.0018487094317237356</v>
      </c>
      <c r="M34" s="30">
        <v>0.018487094317237357</v>
      </c>
      <c r="N34" s="31">
        <v>345</v>
      </c>
      <c r="O34" s="32">
        <v>443.4915237569552</v>
      </c>
      <c r="P34" s="33">
        <v>-98.49152375695519</v>
      </c>
      <c r="Q34" s="26">
        <v>57000</v>
      </c>
      <c r="R34" s="26">
        <v>47900</v>
      </c>
      <c r="S34" s="27">
        <v>59631.198928269754</v>
      </c>
      <c r="T34" s="27">
        <v>57536.343585593386</v>
      </c>
      <c r="U34" s="28">
        <v>-536.3435855933858</v>
      </c>
      <c r="V34" s="29">
        <v>5.442362739761278</v>
      </c>
      <c r="W34" s="29">
        <v>0.0051782709227034054</v>
      </c>
      <c r="X34" s="30">
        <v>0.01967742950627294</v>
      </c>
      <c r="Y34" s="34">
        <v>26.485808477417415</v>
      </c>
      <c r="Z34" s="34">
        <v>154.0591193103113</v>
      </c>
      <c r="AA34" s="34">
        <v>0.6353746758695633</v>
      </c>
      <c r="AB34" s="34">
        <v>3.6957626979746268</v>
      </c>
      <c r="AC34" s="34">
        <v>85.43151708921168</v>
      </c>
      <c r="AD34" s="34">
        <v>496.9266577355813</v>
      </c>
      <c r="AE34" s="35">
        <v>15.148087256310891</v>
      </c>
      <c r="AF34" s="36">
        <v>0.021702130739700416</v>
      </c>
      <c r="AG34" s="27"/>
    </row>
    <row r="35" spans="1:33" ht="12.75">
      <c r="A35" s="22" t="s">
        <v>35</v>
      </c>
      <c r="B35" s="207" t="s">
        <v>117</v>
      </c>
      <c r="C35" s="208"/>
      <c r="D35" s="23">
        <v>1064</v>
      </c>
      <c r="E35" s="24">
        <v>1064</v>
      </c>
      <c r="F35" s="24" t="s">
        <v>35</v>
      </c>
      <c r="G35" s="25">
        <v>0</v>
      </c>
      <c r="H35" s="26">
        <v>55000</v>
      </c>
      <c r="I35" s="27">
        <v>58850</v>
      </c>
      <c r="J35" s="28">
        <v>-3850</v>
      </c>
      <c r="K35" s="29">
        <v>30.89625</v>
      </c>
      <c r="L35" s="29">
        <v>0.0058850000000000005</v>
      </c>
      <c r="M35" s="30">
        <v>0.05885</v>
      </c>
      <c r="N35" s="31">
        <v>620</v>
      </c>
      <c r="O35" s="32">
        <v>676</v>
      </c>
      <c r="P35" s="33">
        <v>-56</v>
      </c>
      <c r="Q35" s="26">
        <v>108000</v>
      </c>
      <c r="R35" s="26">
        <v>108140</v>
      </c>
      <c r="S35" s="27">
        <v>111498.59234622729</v>
      </c>
      <c r="T35" s="27">
        <v>104799</v>
      </c>
      <c r="U35" s="28">
        <v>3201</v>
      </c>
      <c r="V35" s="29">
        <v>9.912937409999998</v>
      </c>
      <c r="W35" s="29">
        <v>0.009431910000000002</v>
      </c>
      <c r="X35" s="30">
        <v>0.035841258</v>
      </c>
      <c r="Y35" s="34">
        <v>55.31015037593985</v>
      </c>
      <c r="Z35" s="34" t="e">
        <v>#DIV/0!</v>
      </c>
      <c r="AA35" s="34">
        <v>0.6353383458646616</v>
      </c>
      <c r="AB35" s="34" t="e">
        <v>#DIV/0!</v>
      </c>
      <c r="AC35" s="34">
        <v>104.79191009983768</v>
      </c>
      <c r="AD35" s="34" t="e">
        <v>#DIV/0!</v>
      </c>
      <c r="AE35" s="35">
        <v>40.80918740999999</v>
      </c>
      <c r="AF35" s="36">
        <v>0.038354499445488716</v>
      </c>
      <c r="AG35" s="27"/>
    </row>
    <row r="36" spans="1:33" ht="12.75">
      <c r="A36" s="22" t="s">
        <v>35</v>
      </c>
      <c r="B36" s="207" t="s">
        <v>118</v>
      </c>
      <c r="C36" s="208"/>
      <c r="D36" s="23">
        <v>621</v>
      </c>
      <c r="E36" s="24">
        <v>546</v>
      </c>
      <c r="F36" s="24" t="s">
        <v>35</v>
      </c>
      <c r="G36" s="25">
        <v>0</v>
      </c>
      <c r="H36" s="26">
        <v>19000</v>
      </c>
      <c r="I36" s="27">
        <v>19816.618855340326</v>
      </c>
      <c r="J36" s="28">
        <v>-816.6188553403263</v>
      </c>
      <c r="K36" s="29">
        <v>10.403724899053671</v>
      </c>
      <c r="L36" s="29">
        <v>0.001981661885534033</v>
      </c>
      <c r="M36" s="30">
        <v>0.019816618855340327</v>
      </c>
      <c r="N36" s="31">
        <v>380</v>
      </c>
      <c r="O36" s="32">
        <v>388.67131967956186</v>
      </c>
      <c r="P36" s="33">
        <v>-8.671319679561861</v>
      </c>
      <c r="Q36" s="26">
        <v>60000</v>
      </c>
      <c r="R36" s="26">
        <v>0</v>
      </c>
      <c r="S36" s="27">
        <v>63913.27289480434</v>
      </c>
      <c r="T36" s="27">
        <v>61759.190708775044</v>
      </c>
      <c r="U36" s="28">
        <v>-1759.1907087750442</v>
      </c>
      <c r="V36" s="29">
        <v>5.841801849143031</v>
      </c>
      <c r="W36" s="29">
        <v>0.005558327163789754</v>
      </c>
      <c r="X36" s="30">
        <v>0.021121643222401065</v>
      </c>
      <c r="Y36" s="34">
        <v>31.910819412786356</v>
      </c>
      <c r="Z36" s="34" t="e">
        <v>#DIV/0!</v>
      </c>
      <c r="AA36" s="34">
        <v>0.6258797418350432</v>
      </c>
      <c r="AB36" s="34" t="e">
        <v>#DIV/0!</v>
      </c>
      <c r="AC36" s="34">
        <v>117.0572763641105</v>
      </c>
      <c r="AD36" s="34" t="e">
        <v>#DIV/0!</v>
      </c>
      <c r="AE36" s="35">
        <v>16.245526748196703</v>
      </c>
      <c r="AF36" s="36">
        <v>0.02616026851561466</v>
      </c>
      <c r="AG36" s="27"/>
    </row>
    <row r="37" spans="1:33" ht="12.75">
      <c r="A37" s="22" t="s">
        <v>35</v>
      </c>
      <c r="B37" s="207" t="s">
        <v>119</v>
      </c>
      <c r="C37" s="208"/>
      <c r="D37" s="23">
        <v>877</v>
      </c>
      <c r="E37" s="24">
        <v>877</v>
      </c>
      <c r="F37" s="24">
        <v>76</v>
      </c>
      <c r="G37" s="25">
        <v>0</v>
      </c>
      <c r="H37" s="26">
        <v>5300</v>
      </c>
      <c r="I37" s="27">
        <v>9378.901231490852</v>
      </c>
      <c r="J37" s="28">
        <v>-4078.9012314908523</v>
      </c>
      <c r="K37" s="29">
        <v>4.923923146532697</v>
      </c>
      <c r="L37" s="29">
        <v>0.0009378901231490853</v>
      </c>
      <c r="M37" s="30">
        <v>0.009378901231490853</v>
      </c>
      <c r="N37" s="31">
        <v>300</v>
      </c>
      <c r="O37" s="32">
        <v>279.9570464639306</v>
      </c>
      <c r="P37" s="33">
        <v>20.042953536069376</v>
      </c>
      <c r="Q37" s="26">
        <v>80000</v>
      </c>
      <c r="R37" s="26">
        <v>91480</v>
      </c>
      <c r="S37" s="27">
        <v>81440.35136909482</v>
      </c>
      <c r="T37" s="27">
        <v>79472.73612132933</v>
      </c>
      <c r="U37" s="28">
        <v>527.2638786706666</v>
      </c>
      <c r="V37" s="29">
        <v>7.5173261097165405</v>
      </c>
      <c r="W37" s="29">
        <v>0.007152546250919641</v>
      </c>
      <c r="X37" s="30">
        <v>0.027179675753494635</v>
      </c>
      <c r="Y37" s="34">
        <v>10.694300149932557</v>
      </c>
      <c r="Z37" s="34" t="e">
        <v>#DIV/0!</v>
      </c>
      <c r="AA37" s="34">
        <v>0.31922126164644316</v>
      </c>
      <c r="AB37" s="34" t="e">
        <v>#DIV/0!</v>
      </c>
      <c r="AC37" s="34">
        <v>92.86243029543309</v>
      </c>
      <c r="AD37" s="34" t="e">
        <v>#DIV/0!</v>
      </c>
      <c r="AE37" s="35">
        <v>12.441249256249238</v>
      </c>
      <c r="AF37" s="36">
        <v>0.014186145104047022</v>
      </c>
      <c r="AG37" s="27"/>
    </row>
    <row r="38" spans="1:33" ht="12.75">
      <c r="A38" s="22" t="s">
        <v>35</v>
      </c>
      <c r="B38" s="207" t="s">
        <v>120</v>
      </c>
      <c r="C38" s="208"/>
      <c r="D38" s="23">
        <v>520</v>
      </c>
      <c r="E38" s="24">
        <v>484</v>
      </c>
      <c r="F38" s="24" t="s">
        <v>35</v>
      </c>
      <c r="G38" s="25">
        <v>0</v>
      </c>
      <c r="H38" s="26">
        <v>31200</v>
      </c>
      <c r="I38" s="27">
        <v>34298.119047619046</v>
      </c>
      <c r="J38" s="28">
        <v>-3098.119047619046</v>
      </c>
      <c r="K38" s="29">
        <v>18.0065125</v>
      </c>
      <c r="L38" s="29">
        <v>0.0034298119047619048</v>
      </c>
      <c r="M38" s="30">
        <v>0.034298119047619056</v>
      </c>
      <c r="N38" s="31">
        <v>220</v>
      </c>
      <c r="O38" s="32">
        <v>234.45702018231643</v>
      </c>
      <c r="P38" s="33">
        <v>-14.457020182316427</v>
      </c>
      <c r="Q38" s="26">
        <v>29658.335969629865</v>
      </c>
      <c r="R38" s="26">
        <v>0</v>
      </c>
      <c r="S38" s="27">
        <v>28100.172603924777</v>
      </c>
      <c r="T38" s="27">
        <v>28100.172603924773</v>
      </c>
      <c r="U38" s="28">
        <v>1558.1633657050916</v>
      </c>
      <c r="V38" s="29">
        <v>7.4746459126439895</v>
      </c>
      <c r="W38" s="29">
        <v>0.002248013808313982</v>
      </c>
      <c r="X38" s="30">
        <v>0.005058031068706459</v>
      </c>
      <c r="Y38" s="34">
        <v>65.95792124542125</v>
      </c>
      <c r="Z38" s="34" t="e">
        <v>#DIV/0!</v>
      </c>
      <c r="AA38" s="34">
        <v>0.45087888496599315</v>
      </c>
      <c r="AB38" s="34" t="e">
        <v>#DIV/0!</v>
      </c>
      <c r="AC38" s="34">
        <v>58.05820785934871</v>
      </c>
      <c r="AD38" s="34" t="e">
        <v>#DIV/0!</v>
      </c>
      <c r="AE38" s="35">
        <v>25.48115841264399</v>
      </c>
      <c r="AF38" s="36">
        <v>0.049002227716623055</v>
      </c>
      <c r="AG38" s="27"/>
    </row>
    <row r="39" spans="1:33" ht="12.75">
      <c r="A39" s="22" t="s">
        <v>35</v>
      </c>
      <c r="B39" s="207" t="s">
        <v>121</v>
      </c>
      <c r="C39" s="208"/>
      <c r="D39" s="23">
        <v>439</v>
      </c>
      <c r="E39" s="24">
        <v>439</v>
      </c>
      <c r="F39" s="24" t="s">
        <v>35</v>
      </c>
      <c r="G39" s="25">
        <v>0</v>
      </c>
      <c r="H39" s="26">
        <v>10400</v>
      </c>
      <c r="I39" s="27">
        <v>10313.020176173093</v>
      </c>
      <c r="J39" s="28">
        <v>86.9798238269068</v>
      </c>
      <c r="K39" s="29">
        <v>5.414335592490874</v>
      </c>
      <c r="L39" s="29">
        <v>0.0010313020176173093</v>
      </c>
      <c r="M39" s="30">
        <v>0.010313020176173094</v>
      </c>
      <c r="N39" s="31">
        <v>240</v>
      </c>
      <c r="O39" s="32">
        <v>217.30505018866063</v>
      </c>
      <c r="P39" s="33">
        <v>22.69494981133937</v>
      </c>
      <c r="Q39" s="26">
        <v>38000</v>
      </c>
      <c r="R39" s="26">
        <v>71870</v>
      </c>
      <c r="S39" s="27">
        <v>47665.363728214295</v>
      </c>
      <c r="T39" s="27">
        <v>45207.93887530563</v>
      </c>
      <c r="U39" s="28">
        <v>-7207.938875305626</v>
      </c>
      <c r="V39" s="29">
        <v>4.276218938215159</v>
      </c>
      <c r="W39" s="29">
        <v>0.004068714498777507</v>
      </c>
      <c r="X39" s="30">
        <v>0.015461115095354526</v>
      </c>
      <c r="Y39" s="34">
        <v>23.492073294243948</v>
      </c>
      <c r="Z39" s="34" t="e">
        <v>#DIV/0!</v>
      </c>
      <c r="AA39" s="34">
        <v>0.49500011432496727</v>
      </c>
      <c r="AB39" s="34" t="e">
        <v>#DIV/0!</v>
      </c>
      <c r="AC39" s="34">
        <v>108.57713833306218</v>
      </c>
      <c r="AD39" s="34" t="e">
        <v>#DIV/0!</v>
      </c>
      <c r="AE39" s="35">
        <v>9.690554530706033</v>
      </c>
      <c r="AF39" s="36">
        <v>0.022074156106391872</v>
      </c>
      <c r="AG39" s="27"/>
    </row>
    <row r="40" spans="1:33" ht="12.75">
      <c r="A40" s="22" t="s">
        <v>35</v>
      </c>
      <c r="B40" s="207" t="s">
        <v>122</v>
      </c>
      <c r="C40" s="208"/>
      <c r="D40" s="23">
        <v>325</v>
      </c>
      <c r="E40" s="24">
        <v>325</v>
      </c>
      <c r="F40" s="24" t="s">
        <v>35</v>
      </c>
      <c r="G40" s="25">
        <v>0</v>
      </c>
      <c r="H40" s="26">
        <v>14568</v>
      </c>
      <c r="I40" s="27">
        <v>11151.694897253506</v>
      </c>
      <c r="J40" s="28">
        <v>3416.3051027464935</v>
      </c>
      <c r="K40" s="29">
        <v>5.854639821058091</v>
      </c>
      <c r="L40" s="29">
        <v>0.0011151694897253508</v>
      </c>
      <c r="M40" s="30">
        <v>0.011151694897253506</v>
      </c>
      <c r="N40" s="31">
        <v>276</v>
      </c>
      <c r="O40" s="32">
        <v>185.84358328393597</v>
      </c>
      <c r="P40" s="33">
        <v>90.15641671606403</v>
      </c>
      <c r="Q40" s="26">
        <v>35000</v>
      </c>
      <c r="R40" s="26">
        <v>38860</v>
      </c>
      <c r="S40" s="27">
        <v>43546.42620813928</v>
      </c>
      <c r="T40" s="27">
        <v>41934.86146512547</v>
      </c>
      <c r="U40" s="28">
        <v>-6934.861465125468</v>
      </c>
      <c r="V40" s="29">
        <v>3.966618545986217</v>
      </c>
      <c r="W40" s="29">
        <v>0.0037741375318612923</v>
      </c>
      <c r="X40" s="30">
        <v>0.01434172262107291</v>
      </c>
      <c r="Y40" s="34">
        <v>34.31290737616464</v>
      </c>
      <c r="Z40" s="34" t="e">
        <v>#DIV/0!</v>
      </c>
      <c r="AA40" s="34">
        <v>0.5718264101044184</v>
      </c>
      <c r="AB40" s="34" t="e">
        <v>#DIV/0!</v>
      </c>
      <c r="AC40" s="34">
        <v>133.98900371735164</v>
      </c>
      <c r="AD40" s="34" t="e">
        <v>#DIV/0!</v>
      </c>
      <c r="AE40" s="35">
        <v>9.821258367044308</v>
      </c>
      <c r="AF40" s="36">
        <v>0.030219256513982485</v>
      </c>
      <c r="AG40" s="27"/>
    </row>
    <row r="41" spans="1:33" ht="12.75">
      <c r="A41" s="22" t="s">
        <v>35</v>
      </c>
      <c r="B41" s="207" t="s">
        <v>123</v>
      </c>
      <c r="C41" s="208"/>
      <c r="D41" s="23">
        <v>1512</v>
      </c>
      <c r="E41" s="24">
        <v>1512</v>
      </c>
      <c r="F41" s="24" t="s">
        <v>35</v>
      </c>
      <c r="G41" s="25">
        <v>160</v>
      </c>
      <c r="H41" s="26">
        <v>28650</v>
      </c>
      <c r="I41" s="27">
        <v>28029.636964685822</v>
      </c>
      <c r="J41" s="28">
        <v>620.363035314178</v>
      </c>
      <c r="K41" s="29">
        <v>14.71555940646006</v>
      </c>
      <c r="L41" s="29">
        <v>0.0028029636964685824</v>
      </c>
      <c r="M41" s="30">
        <v>0.028029636964685824</v>
      </c>
      <c r="N41" s="31">
        <v>335</v>
      </c>
      <c r="O41" s="32">
        <v>381.02276634027436</v>
      </c>
      <c r="P41" s="33">
        <v>-46.02276634027436</v>
      </c>
      <c r="Q41" s="26">
        <v>106000</v>
      </c>
      <c r="R41" s="26">
        <v>0</v>
      </c>
      <c r="S41" s="27">
        <v>101434.3285598743</v>
      </c>
      <c r="T41" s="27">
        <v>94995.72626743627</v>
      </c>
      <c r="U41" s="28">
        <v>11004.273732563728</v>
      </c>
      <c r="V41" s="29">
        <v>8.985645747636793</v>
      </c>
      <c r="W41" s="29">
        <v>0.008549615364069264</v>
      </c>
      <c r="X41" s="30">
        <v>0.03248853838346321</v>
      </c>
      <c r="Y41" s="34">
        <v>18.538119685638772</v>
      </c>
      <c r="Z41" s="34">
        <v>175.1852310292864</v>
      </c>
      <c r="AA41" s="34">
        <v>0.25199918408748306</v>
      </c>
      <c r="AB41" s="34">
        <v>2.3813922896267146</v>
      </c>
      <c r="AC41" s="34">
        <v>67.086196137483</v>
      </c>
      <c r="AD41" s="34">
        <v>633.9645534992144</v>
      </c>
      <c r="AE41" s="35">
        <v>23.701205154096854</v>
      </c>
      <c r="AF41" s="36">
        <v>0.01567540023419104</v>
      </c>
      <c r="AG41" s="27"/>
    </row>
    <row r="42" spans="1:33" ht="12.75">
      <c r="A42" s="22" t="s">
        <v>35</v>
      </c>
      <c r="B42" s="207" t="s">
        <v>124</v>
      </c>
      <c r="C42" s="208"/>
      <c r="D42" s="23">
        <v>663</v>
      </c>
      <c r="E42" s="24">
        <v>663</v>
      </c>
      <c r="F42" s="24">
        <v>129</v>
      </c>
      <c r="G42" s="25">
        <v>0</v>
      </c>
      <c r="H42" s="26">
        <v>23000</v>
      </c>
      <c r="I42" s="27">
        <v>21829.22104308612</v>
      </c>
      <c r="J42" s="28">
        <v>1170.7789569138804</v>
      </c>
      <c r="K42" s="29">
        <v>11.460341047620213</v>
      </c>
      <c r="L42" s="29">
        <v>0.002182922104308612</v>
      </c>
      <c r="M42" s="30">
        <v>0.02182922104308612</v>
      </c>
      <c r="N42" s="31">
        <v>300</v>
      </c>
      <c r="O42" s="32">
        <v>425.67432193024075</v>
      </c>
      <c r="P42" s="33">
        <v>-125.67432193024075</v>
      </c>
      <c r="Q42" s="26">
        <v>65000</v>
      </c>
      <c r="R42" s="26">
        <v>72150</v>
      </c>
      <c r="S42" s="27">
        <v>74105.52628157153</v>
      </c>
      <c r="T42" s="27">
        <v>70842.53928691133</v>
      </c>
      <c r="U42" s="28">
        <v>-5842.5392869113275</v>
      </c>
      <c r="V42" s="29">
        <v>6.700995791148942</v>
      </c>
      <c r="W42" s="29">
        <v>0.0063758285358220205</v>
      </c>
      <c r="X42" s="30">
        <v>0.024228148436123677</v>
      </c>
      <c r="Y42" s="34">
        <v>32.924918617022804</v>
      </c>
      <c r="Z42" s="34" t="e">
        <v>#DIV/0!</v>
      </c>
      <c r="AA42" s="34">
        <v>0.6420427178435004</v>
      </c>
      <c r="AB42" s="34" t="e">
        <v>#DIV/0!</v>
      </c>
      <c r="AC42" s="34">
        <v>111.773041148675</v>
      </c>
      <c r="AD42" s="34" t="e">
        <v>#DIV/0!</v>
      </c>
      <c r="AE42" s="35">
        <v>18.161336838769156</v>
      </c>
      <c r="AF42" s="36">
        <v>0.027392664915187263</v>
      </c>
      <c r="AG42" s="27"/>
    </row>
    <row r="43" spans="1:33" ht="12.75">
      <c r="A43" s="22" t="s">
        <v>35</v>
      </c>
      <c r="B43" s="207" t="s">
        <v>125</v>
      </c>
      <c r="C43" s="208"/>
      <c r="D43" s="23">
        <v>419</v>
      </c>
      <c r="E43" s="24">
        <v>497</v>
      </c>
      <c r="F43" s="24">
        <v>78</v>
      </c>
      <c r="G43" s="25">
        <v>120</v>
      </c>
      <c r="H43" s="26">
        <v>19000</v>
      </c>
      <c r="I43" s="27">
        <v>22818.418501820703</v>
      </c>
      <c r="J43" s="28">
        <v>-3818.4185018207027</v>
      </c>
      <c r="K43" s="29">
        <v>11.97966971345587</v>
      </c>
      <c r="L43" s="29">
        <v>0.0022818418501820707</v>
      </c>
      <c r="M43" s="30">
        <v>0.022818418501820703</v>
      </c>
      <c r="N43" s="31">
        <v>230</v>
      </c>
      <c r="O43" s="32">
        <v>294.0182590601699</v>
      </c>
      <c r="P43" s="33">
        <v>-64.0182590601699</v>
      </c>
      <c r="Q43" s="26">
        <v>23000</v>
      </c>
      <c r="R43" s="26">
        <v>26550</v>
      </c>
      <c r="S43" s="27">
        <v>26515.426052771298</v>
      </c>
      <c r="T43" s="27">
        <v>25726.851725333796</v>
      </c>
      <c r="U43" s="28">
        <v>-2726.851725333796</v>
      </c>
      <c r="V43" s="29">
        <v>2.4335029046993233</v>
      </c>
      <c r="W43" s="29">
        <v>0.002315416655280042</v>
      </c>
      <c r="X43" s="30">
        <v>0.008798583290064159</v>
      </c>
      <c r="Y43" s="34">
        <v>54.459232701242726</v>
      </c>
      <c r="Z43" s="34">
        <v>190.15348751517251</v>
      </c>
      <c r="AA43" s="34">
        <v>0.7017142221006442</v>
      </c>
      <c r="AB43" s="34">
        <v>2.450152158834749</v>
      </c>
      <c r="AC43" s="34">
        <v>53.350957852658546</v>
      </c>
      <c r="AD43" s="34">
        <v>220.96188377309414</v>
      </c>
      <c r="AE43" s="35">
        <v>14.413172618155194</v>
      </c>
      <c r="AF43" s="36">
        <v>0.03439897999559712</v>
      </c>
      <c r="AG43" s="27"/>
    </row>
    <row r="44" spans="1:33" ht="12.75">
      <c r="A44" s="22" t="s">
        <v>35</v>
      </c>
      <c r="B44" s="207" t="s">
        <v>126</v>
      </c>
      <c r="C44" s="208"/>
      <c r="D44" s="23">
        <v>1471</v>
      </c>
      <c r="E44" s="24">
        <v>1471</v>
      </c>
      <c r="F44" s="24" t="s">
        <v>35</v>
      </c>
      <c r="G44" s="25">
        <v>250</v>
      </c>
      <c r="H44" s="26">
        <v>46200</v>
      </c>
      <c r="I44" s="27">
        <v>50375.79841559551</v>
      </c>
      <c r="J44" s="28">
        <v>-4175.798415595513</v>
      </c>
      <c r="K44" s="29">
        <v>26.447294168187643</v>
      </c>
      <c r="L44" s="29">
        <v>0.005037579841559552</v>
      </c>
      <c r="M44" s="30">
        <v>0.05037579841559551</v>
      </c>
      <c r="N44" s="31">
        <v>830</v>
      </c>
      <c r="O44" s="32">
        <v>1001</v>
      </c>
      <c r="P44" s="33">
        <v>-171</v>
      </c>
      <c r="Q44" s="26">
        <v>125000</v>
      </c>
      <c r="R44" s="26">
        <v>127230</v>
      </c>
      <c r="S44" s="27">
        <v>157157.03373439785</v>
      </c>
      <c r="T44" s="27">
        <v>153413.17791930411</v>
      </c>
      <c r="U44" s="28">
        <v>-28413.177919304115</v>
      </c>
      <c r="V44" s="29">
        <v>14.511352499386975</v>
      </c>
      <c r="W44" s="29">
        <v>0.013807186012737371</v>
      </c>
      <c r="X44" s="30">
        <v>0.052467306848402014</v>
      </c>
      <c r="Y44" s="34">
        <v>34.24595405546942</v>
      </c>
      <c r="Z44" s="34">
        <v>201.50319366238205</v>
      </c>
      <c r="AA44" s="34">
        <v>0.6804894629503739</v>
      </c>
      <c r="AB44" s="34">
        <v>4.004</v>
      </c>
      <c r="AC44" s="34">
        <v>106.83686861617801</v>
      </c>
      <c r="AD44" s="34">
        <v>628.6281349375914</v>
      </c>
      <c r="AE44" s="35">
        <v>40.95864666757462</v>
      </c>
      <c r="AF44" s="36">
        <v>0.027844083390601373</v>
      </c>
      <c r="AG44" s="27"/>
    </row>
    <row r="45" spans="1:33" ht="12.75">
      <c r="A45" s="22" t="s">
        <v>35</v>
      </c>
      <c r="B45" s="207" t="s">
        <v>127</v>
      </c>
      <c r="C45" s="208"/>
      <c r="D45" s="23">
        <v>693</v>
      </c>
      <c r="E45" s="24">
        <v>693</v>
      </c>
      <c r="F45" s="24" t="s">
        <v>35</v>
      </c>
      <c r="G45" s="25">
        <v>200</v>
      </c>
      <c r="H45" s="26">
        <v>23920</v>
      </c>
      <c r="I45" s="27">
        <v>19996.431840204736</v>
      </c>
      <c r="J45" s="28">
        <v>3923.5681597952644</v>
      </c>
      <c r="K45" s="29">
        <v>10.498126716107487</v>
      </c>
      <c r="L45" s="29">
        <v>0.0019996431840204735</v>
      </c>
      <c r="M45" s="30">
        <v>0.019996431840204734</v>
      </c>
      <c r="N45" s="31">
        <v>350</v>
      </c>
      <c r="O45" s="32">
        <v>335.5132238048969</v>
      </c>
      <c r="P45" s="33">
        <v>14.486776195103118</v>
      </c>
      <c r="Q45" s="26">
        <v>53600</v>
      </c>
      <c r="R45" s="26">
        <v>52220</v>
      </c>
      <c r="S45" s="27">
        <v>53547.8936187942</v>
      </c>
      <c r="T45" s="27">
        <v>51607.846138058856</v>
      </c>
      <c r="U45" s="28">
        <v>1992.153861941144</v>
      </c>
      <c r="V45" s="29">
        <v>4.8815861661989866</v>
      </c>
      <c r="W45" s="29">
        <v>0.004644706152425297</v>
      </c>
      <c r="X45" s="30">
        <v>0.01764988337921613</v>
      </c>
      <c r="Y45" s="34">
        <v>28.854880000295434</v>
      </c>
      <c r="Z45" s="34">
        <v>99.98215920102368</v>
      </c>
      <c r="AA45" s="34">
        <v>0.4841460660965323</v>
      </c>
      <c r="AB45" s="34">
        <v>1.6775661190244844</v>
      </c>
      <c r="AC45" s="34">
        <v>77.2696877616078</v>
      </c>
      <c r="AD45" s="34">
        <v>267.739468093971</v>
      </c>
      <c r="AE45" s="35">
        <v>15.379712882306475</v>
      </c>
      <c r="AF45" s="36">
        <v>0.022192947882116124</v>
      </c>
      <c r="AG45" s="27"/>
    </row>
    <row r="46" spans="1:33" ht="12.75">
      <c r="A46" s="22" t="s">
        <v>35</v>
      </c>
      <c r="B46" s="207" t="s">
        <v>128</v>
      </c>
      <c r="C46" s="208"/>
      <c r="D46" s="23">
        <v>1096</v>
      </c>
      <c r="E46" s="24">
        <v>1096</v>
      </c>
      <c r="F46" s="24" t="s">
        <v>35</v>
      </c>
      <c r="G46" s="25">
        <v>0</v>
      </c>
      <c r="H46" s="26">
        <v>29560</v>
      </c>
      <c r="I46" s="27">
        <v>30936</v>
      </c>
      <c r="J46" s="28">
        <v>-1376</v>
      </c>
      <c r="K46" s="29">
        <v>16.241400000000002</v>
      </c>
      <c r="L46" s="29">
        <v>0.0030936</v>
      </c>
      <c r="M46" s="30">
        <v>0.030935999999999998</v>
      </c>
      <c r="N46" s="31">
        <v>320</v>
      </c>
      <c r="O46" s="32">
        <v>304.72</v>
      </c>
      <c r="P46" s="33">
        <v>15.28</v>
      </c>
      <c r="Q46" s="26">
        <v>85000</v>
      </c>
      <c r="R46" s="26">
        <v>0</v>
      </c>
      <c r="S46" s="27">
        <v>78199.64417565892</v>
      </c>
      <c r="T46" s="27">
        <v>73620</v>
      </c>
      <c r="U46" s="28">
        <v>11380</v>
      </c>
      <c r="V46" s="29">
        <v>6.9637158</v>
      </c>
      <c r="W46" s="29">
        <v>0.006625800000000001</v>
      </c>
      <c r="X46" s="30">
        <v>0.025178040000000002</v>
      </c>
      <c r="Y46" s="34">
        <v>28.226277372262775</v>
      </c>
      <c r="Z46" s="34" t="e">
        <v>#DIV/0!</v>
      </c>
      <c r="AA46" s="34">
        <v>0.278029197080292</v>
      </c>
      <c r="AB46" s="34" t="e">
        <v>#DIV/0!</v>
      </c>
      <c r="AC46" s="34">
        <v>71.35004030625814</v>
      </c>
      <c r="AD46" s="34" t="e">
        <v>#DIV/0!</v>
      </c>
      <c r="AE46" s="35">
        <v>23.2051158</v>
      </c>
      <c r="AF46" s="36">
        <v>0.02117255091240876</v>
      </c>
      <c r="AG46" s="27"/>
    </row>
    <row r="47" spans="1:33" ht="12.75">
      <c r="A47" s="22" t="s">
        <v>35</v>
      </c>
      <c r="B47" s="207" t="s">
        <v>129</v>
      </c>
      <c r="C47" s="208"/>
      <c r="D47" s="23">
        <v>320</v>
      </c>
      <c r="E47" s="24">
        <v>320</v>
      </c>
      <c r="F47" s="24" t="s">
        <v>35</v>
      </c>
      <c r="G47" s="25">
        <v>0</v>
      </c>
      <c r="H47" s="26">
        <v>18000</v>
      </c>
      <c r="I47" s="27">
        <v>17381.406342446084</v>
      </c>
      <c r="J47" s="28">
        <v>618.5936575539163</v>
      </c>
      <c r="K47" s="29">
        <v>9.125238329784196</v>
      </c>
      <c r="L47" s="29">
        <v>0.0017381406342446084</v>
      </c>
      <c r="M47" s="30">
        <v>0.017381406342446084</v>
      </c>
      <c r="N47" s="31">
        <v>240</v>
      </c>
      <c r="O47" s="32">
        <v>237.885208570483</v>
      </c>
      <c r="P47" s="33">
        <v>2.1147914295169983</v>
      </c>
      <c r="Q47" s="26">
        <v>33000</v>
      </c>
      <c r="R47" s="26">
        <v>30420</v>
      </c>
      <c r="S47" s="27">
        <v>34357.240683262746</v>
      </c>
      <c r="T47" s="27">
        <v>33029.85258617428</v>
      </c>
      <c r="U47" s="28">
        <v>-29.852586174281896</v>
      </c>
      <c r="V47" s="29">
        <v>3.1242937561262245</v>
      </c>
      <c r="W47" s="29">
        <v>0.0029726867327556855</v>
      </c>
      <c r="X47" s="30">
        <v>0.011296209584471605</v>
      </c>
      <c r="Y47" s="34">
        <v>54.316894820144014</v>
      </c>
      <c r="Z47" s="34" t="e">
        <v>#DIV/0!</v>
      </c>
      <c r="AA47" s="34">
        <v>0.7433912767827594</v>
      </c>
      <c r="AB47" s="34" t="e">
        <v>#DIV/0!</v>
      </c>
      <c r="AC47" s="34">
        <v>107.36637713519607</v>
      </c>
      <c r="AD47" s="34" t="e">
        <v>#DIV/0!</v>
      </c>
      <c r="AE47" s="35">
        <v>12.24953208591042</v>
      </c>
      <c r="AF47" s="36">
        <v>0.03827978776847006</v>
      </c>
      <c r="AG47" s="27"/>
    </row>
    <row r="48" spans="1:33" ht="12.75">
      <c r="A48" s="22" t="s">
        <v>35</v>
      </c>
      <c r="B48" s="207" t="s">
        <v>130</v>
      </c>
      <c r="C48" s="208"/>
      <c r="D48" s="23">
        <v>798</v>
      </c>
      <c r="E48" s="24">
        <v>695</v>
      </c>
      <c r="F48" s="24" t="s">
        <v>35</v>
      </c>
      <c r="G48" s="25">
        <v>0</v>
      </c>
      <c r="H48" s="26">
        <v>15000</v>
      </c>
      <c r="I48" s="27">
        <v>16992.729998928993</v>
      </c>
      <c r="J48" s="28">
        <v>-1992.7299989289932</v>
      </c>
      <c r="K48" s="29">
        <v>8.921183249437721</v>
      </c>
      <c r="L48" s="29">
        <v>0.0016992729998928995</v>
      </c>
      <c r="M48" s="30">
        <v>0.016992729998928993</v>
      </c>
      <c r="N48" s="31">
        <v>240</v>
      </c>
      <c r="O48" s="32">
        <v>287.09007175752384</v>
      </c>
      <c r="P48" s="33">
        <v>-47.090071757523845</v>
      </c>
      <c r="Q48" s="26">
        <v>60000</v>
      </c>
      <c r="R48" s="26">
        <v>0</v>
      </c>
      <c r="S48" s="27">
        <v>70143.24057239022</v>
      </c>
      <c r="T48" s="27">
        <v>66035.40751847488</v>
      </c>
      <c r="U48" s="28">
        <v>-6035.40751847488</v>
      </c>
      <c r="V48" s="29">
        <v>6.246289197172539</v>
      </c>
      <c r="W48" s="29">
        <v>0.00594318667666274</v>
      </c>
      <c r="X48" s="30">
        <v>0.02258410937131841</v>
      </c>
      <c r="Y48" s="34">
        <v>21.29414786833207</v>
      </c>
      <c r="Z48" s="34" t="e">
        <v>#DIV/0!</v>
      </c>
      <c r="AA48" s="34">
        <v>0.35976199468361386</v>
      </c>
      <c r="AB48" s="34" t="e">
        <v>#DIV/0!</v>
      </c>
      <c r="AC48" s="34">
        <v>100.92552600343916</v>
      </c>
      <c r="AD48" s="34" t="e">
        <v>#DIV/0!</v>
      </c>
      <c r="AE48" s="35">
        <v>15.16747244661026</v>
      </c>
      <c r="AF48" s="36">
        <v>0.01900685770251912</v>
      </c>
      <c r="AG48" s="27"/>
    </row>
    <row r="49" spans="1:33" ht="12.75">
      <c r="A49" s="22" t="s">
        <v>35</v>
      </c>
      <c r="B49" s="207" t="s">
        <v>131</v>
      </c>
      <c r="C49" s="208"/>
      <c r="D49" s="23">
        <v>874</v>
      </c>
      <c r="E49" s="24">
        <v>874</v>
      </c>
      <c r="F49" s="24">
        <v>134</v>
      </c>
      <c r="G49" s="25">
        <v>100</v>
      </c>
      <c r="H49" s="26">
        <v>32000</v>
      </c>
      <c r="I49" s="27">
        <v>30771.855703135698</v>
      </c>
      <c r="J49" s="28">
        <v>1228.1442968643023</v>
      </c>
      <c r="K49" s="29">
        <v>16.155224244146243</v>
      </c>
      <c r="L49" s="29">
        <v>0.00307718557031357</v>
      </c>
      <c r="M49" s="30">
        <v>0.0307718557031357</v>
      </c>
      <c r="N49" s="31">
        <v>347</v>
      </c>
      <c r="O49" s="32">
        <v>347.40361495275914</v>
      </c>
      <c r="P49" s="33">
        <v>-0.40361495275914194</v>
      </c>
      <c r="Q49" s="26">
        <v>89000</v>
      </c>
      <c r="R49" s="26">
        <v>67030</v>
      </c>
      <c r="S49" s="27">
        <v>91561.88076133096</v>
      </c>
      <c r="T49" s="27">
        <v>91561.88076133096</v>
      </c>
      <c r="U49" s="28">
        <v>-2561.880761330962</v>
      </c>
      <c r="V49" s="29">
        <v>8.660838301214294</v>
      </c>
      <c r="W49" s="29">
        <v>0.008240569268519788</v>
      </c>
      <c r="X49" s="30">
        <v>0.03131416322037519</v>
      </c>
      <c r="Y49" s="34">
        <v>35.20807288688295</v>
      </c>
      <c r="Z49" s="34">
        <v>307.71855703135697</v>
      </c>
      <c r="AA49" s="34">
        <v>0.3974869736301592</v>
      </c>
      <c r="AB49" s="34">
        <v>3.4740361495275915</v>
      </c>
      <c r="AC49" s="34">
        <v>104.761877301294</v>
      </c>
      <c r="AD49" s="34">
        <v>915.6188076133096</v>
      </c>
      <c r="AE49" s="35">
        <v>24.816062545360538</v>
      </c>
      <c r="AF49" s="36">
        <v>0.02839366423954295</v>
      </c>
      <c r="AG49" s="27"/>
    </row>
    <row r="50" spans="1:33" ht="12.75">
      <c r="A50" s="22" t="s">
        <v>35</v>
      </c>
      <c r="B50" s="207" t="s">
        <v>132</v>
      </c>
      <c r="C50" s="208"/>
      <c r="D50" s="23">
        <v>331</v>
      </c>
      <c r="E50" s="24">
        <v>296</v>
      </c>
      <c r="F50" s="24" t="s">
        <v>35</v>
      </c>
      <c r="G50" s="25">
        <v>0</v>
      </c>
      <c r="H50" s="26">
        <v>7971</v>
      </c>
      <c r="I50" s="27">
        <v>9413.201034482758</v>
      </c>
      <c r="J50" s="28">
        <v>-1442.2010344827577</v>
      </c>
      <c r="K50" s="29">
        <v>4.941930543103448</v>
      </c>
      <c r="L50" s="29">
        <v>0.0009413201034482758</v>
      </c>
      <c r="M50" s="30">
        <v>0.009413201034482756</v>
      </c>
      <c r="N50" s="31">
        <v>186</v>
      </c>
      <c r="O50" s="32">
        <v>251.42960000000008</v>
      </c>
      <c r="P50" s="33">
        <v>-65.42960000000008</v>
      </c>
      <c r="Q50" s="26">
        <v>41000</v>
      </c>
      <c r="R50" s="26">
        <v>38.95</v>
      </c>
      <c r="S50" s="27">
        <v>47873.09415063272</v>
      </c>
      <c r="T50" s="27">
        <v>45920.753448275864</v>
      </c>
      <c r="U50" s="28">
        <v>-4920.753448275864</v>
      </c>
      <c r="V50" s="29">
        <v>4.343644068672413</v>
      </c>
      <c r="W50" s="29">
        <v>0.004132867810344828</v>
      </c>
      <c r="X50" s="30">
        <v>0.015704897679310346</v>
      </c>
      <c r="Y50" s="34">
        <v>28.4386738201896</v>
      </c>
      <c r="Z50" s="34" t="e">
        <v>#DIV/0!</v>
      </c>
      <c r="AA50" s="34">
        <v>0.7596060422960728</v>
      </c>
      <c r="AB50" s="34" t="e">
        <v>#DIV/0!</v>
      </c>
      <c r="AC50" s="34">
        <v>161.73342618457</v>
      </c>
      <c r="AD50" s="34" t="e">
        <v>#DIV/0!</v>
      </c>
      <c r="AE50" s="35">
        <v>9.28557461177586</v>
      </c>
      <c r="AF50" s="36">
        <v>0.028053095503854562</v>
      </c>
      <c r="AG50" s="27"/>
    </row>
    <row r="51" spans="1:33" ht="12.75">
      <c r="A51" s="22" t="s">
        <v>35</v>
      </c>
      <c r="B51" s="207" t="s">
        <v>133</v>
      </c>
      <c r="C51" s="208"/>
      <c r="D51" s="23">
        <v>530</v>
      </c>
      <c r="E51" s="24">
        <v>527</v>
      </c>
      <c r="F51" s="24">
        <v>60</v>
      </c>
      <c r="G51" s="25">
        <v>0</v>
      </c>
      <c r="H51" s="26">
        <v>9900</v>
      </c>
      <c r="I51" s="27">
        <v>13798.536117936117</v>
      </c>
      <c r="J51" s="28">
        <v>-3898.536117936117</v>
      </c>
      <c r="K51" s="29">
        <v>7.244231461916462</v>
      </c>
      <c r="L51" s="29">
        <v>0.0013798536117936118</v>
      </c>
      <c r="M51" s="30">
        <v>0.013798536117936118</v>
      </c>
      <c r="N51" s="31">
        <v>416.04</v>
      </c>
      <c r="O51" s="32">
        <v>284.15675785106896</v>
      </c>
      <c r="P51" s="33">
        <v>131.88324214893106</v>
      </c>
      <c r="Q51" s="26">
        <v>62000</v>
      </c>
      <c r="R51" s="26">
        <v>67410</v>
      </c>
      <c r="S51" s="27">
        <v>56920.15239719754</v>
      </c>
      <c r="T51" s="27">
        <v>53852.56855036855</v>
      </c>
      <c r="U51" s="28">
        <v>8147.431449631447</v>
      </c>
      <c r="V51" s="29">
        <v>5.093914459179361</v>
      </c>
      <c r="W51" s="29">
        <v>0.00484673116953317</v>
      </c>
      <c r="X51" s="30">
        <v>0.018417578444226045</v>
      </c>
      <c r="Y51" s="34">
        <v>26.034973807426635</v>
      </c>
      <c r="Z51" s="34" t="e">
        <v>#DIV/0!</v>
      </c>
      <c r="AA51" s="34">
        <v>0.5361448261340924</v>
      </c>
      <c r="AB51" s="34" t="e">
        <v>#DIV/0!</v>
      </c>
      <c r="AC51" s="34">
        <v>108.00787931157029</v>
      </c>
      <c r="AD51" s="34" t="e">
        <v>#DIV/0!</v>
      </c>
      <c r="AE51" s="35">
        <v>12.338145921095823</v>
      </c>
      <c r="AF51" s="36">
        <v>0.023279520605841174</v>
      </c>
      <c r="AG51" s="27"/>
    </row>
    <row r="52" spans="1:33" ht="12.75">
      <c r="A52" s="22" t="s">
        <v>35</v>
      </c>
      <c r="B52" s="207" t="s">
        <v>134</v>
      </c>
      <c r="C52" s="208"/>
      <c r="D52" s="23">
        <v>730</v>
      </c>
      <c r="E52" s="24">
        <v>730</v>
      </c>
      <c r="F52" s="24" t="s">
        <v>35</v>
      </c>
      <c r="G52" s="25">
        <v>0</v>
      </c>
      <c r="H52" s="26">
        <v>22000</v>
      </c>
      <c r="I52" s="27">
        <v>23930.97444348187</v>
      </c>
      <c r="J52" s="28">
        <v>-1930.9744434818713</v>
      </c>
      <c r="K52" s="29">
        <v>12.563761582827983</v>
      </c>
      <c r="L52" s="29">
        <v>0.002393097444348187</v>
      </c>
      <c r="M52" s="30">
        <v>0.023930974443481873</v>
      </c>
      <c r="N52" s="31">
        <v>350</v>
      </c>
      <c r="O52" s="32">
        <v>361.8454981296026</v>
      </c>
      <c r="P52" s="33">
        <v>-11.845498129602618</v>
      </c>
      <c r="Q52" s="26">
        <v>122681.11357165454</v>
      </c>
      <c r="R52" s="26">
        <v>104970</v>
      </c>
      <c r="S52" s="27">
        <v>152172.8183145198</v>
      </c>
      <c r="T52" s="27">
        <v>146525.88960963205</v>
      </c>
      <c r="U52" s="28">
        <v>-23844.776037977514</v>
      </c>
      <c r="V52" s="29">
        <v>5.825970377881112</v>
      </c>
      <c r="W52" s="29">
        <v>0.0017521715422198834</v>
      </c>
      <c r="X52" s="30">
        <v>0.003942385969994737</v>
      </c>
      <c r="Y52" s="34">
        <v>32.78215677189297</v>
      </c>
      <c r="Z52" s="34" t="e">
        <v>#DIV/0!</v>
      </c>
      <c r="AA52" s="34">
        <v>0.4956787645610995</v>
      </c>
      <c r="AB52" s="34" t="e">
        <v>#DIV/0!</v>
      </c>
      <c r="AC52" s="34">
        <v>208.45591549934218</v>
      </c>
      <c r="AD52" s="34" t="e">
        <v>#DIV/0!</v>
      </c>
      <c r="AE52" s="35">
        <v>18.389731960709096</v>
      </c>
      <c r="AF52" s="36">
        <v>0.02519141364480698</v>
      </c>
      <c r="AG52" s="27"/>
    </row>
    <row r="53" spans="1:33" ht="12.75">
      <c r="A53" s="22" t="s">
        <v>35</v>
      </c>
      <c r="B53" s="207" t="s">
        <v>135</v>
      </c>
      <c r="C53" s="208"/>
      <c r="D53" s="23">
        <v>458</v>
      </c>
      <c r="E53" s="24">
        <v>456</v>
      </c>
      <c r="F53" s="24" t="s">
        <v>35</v>
      </c>
      <c r="G53" s="25">
        <v>0</v>
      </c>
      <c r="H53" s="26">
        <v>14700</v>
      </c>
      <c r="I53" s="27">
        <v>13766</v>
      </c>
      <c r="J53" s="28">
        <v>934</v>
      </c>
      <c r="K53" s="29">
        <v>7.227150000000001</v>
      </c>
      <c r="L53" s="29">
        <v>0.0013766</v>
      </c>
      <c r="M53" s="30">
        <v>0.013766</v>
      </c>
      <c r="N53" s="31">
        <v>203.04</v>
      </c>
      <c r="O53" s="32">
        <v>309.221699012863</v>
      </c>
      <c r="P53" s="33">
        <v>-106.18169901286299</v>
      </c>
      <c r="Q53" s="26">
        <v>65313</v>
      </c>
      <c r="R53" s="26">
        <v>66600</v>
      </c>
      <c r="S53" s="27">
        <v>67359.82661504227</v>
      </c>
      <c r="T53" s="27">
        <v>63415</v>
      </c>
      <c r="U53" s="28">
        <v>1898</v>
      </c>
      <c r="V53" s="29">
        <v>5.998424849999999</v>
      </c>
      <c r="W53" s="29">
        <v>0.005707350000000001</v>
      </c>
      <c r="X53" s="30">
        <v>0.02168793</v>
      </c>
      <c r="Y53" s="34">
        <v>30.056768558951966</v>
      </c>
      <c r="Z53" s="34" t="e">
        <v>#DIV/0!</v>
      </c>
      <c r="AA53" s="34">
        <v>0.6751565480630196</v>
      </c>
      <c r="AB53" s="34" t="e">
        <v>#DIV/0!</v>
      </c>
      <c r="AC53" s="34">
        <v>147.7189180154436</v>
      </c>
      <c r="AD53" s="34" t="e">
        <v>#DIV/0!</v>
      </c>
      <c r="AE53" s="35">
        <v>13.225574850000001</v>
      </c>
      <c r="AF53" s="36">
        <v>0.028876800982532754</v>
      </c>
      <c r="AG53" s="27"/>
    </row>
    <row r="54" spans="1:33" ht="12.75">
      <c r="A54" s="22" t="s">
        <v>35</v>
      </c>
      <c r="B54" s="207" t="s">
        <v>136</v>
      </c>
      <c r="C54" s="208"/>
      <c r="D54" s="23">
        <v>398</v>
      </c>
      <c r="E54" s="24">
        <v>398</v>
      </c>
      <c r="F54" s="24" t="s">
        <v>35</v>
      </c>
      <c r="G54" s="25">
        <v>0</v>
      </c>
      <c r="H54" s="26">
        <v>12640</v>
      </c>
      <c r="I54" s="27">
        <v>13285.713978316433</v>
      </c>
      <c r="J54" s="28">
        <v>-645.713978316433</v>
      </c>
      <c r="K54" s="29">
        <v>6.974999838616128</v>
      </c>
      <c r="L54" s="29">
        <v>0.0013285713978316435</v>
      </c>
      <c r="M54" s="30">
        <v>0.013285713978316434</v>
      </c>
      <c r="N54" s="31">
        <v>300</v>
      </c>
      <c r="O54" s="32">
        <v>319.6107793209385</v>
      </c>
      <c r="P54" s="33">
        <v>-19.61077932093849</v>
      </c>
      <c r="Q54" s="26">
        <v>47000</v>
      </c>
      <c r="R54" s="26">
        <v>47150</v>
      </c>
      <c r="S54" s="27">
        <v>54370.1181965918</v>
      </c>
      <c r="T54" s="27">
        <v>52382.38415480615</v>
      </c>
      <c r="U54" s="28">
        <v>-5382.384154806146</v>
      </c>
      <c r="V54" s="29">
        <v>4.954849717203113</v>
      </c>
      <c r="W54" s="29">
        <v>0.0047144145739325535</v>
      </c>
      <c r="X54" s="30">
        <v>0.0179147753809437</v>
      </c>
      <c r="Y54" s="34">
        <v>33.381190900292545</v>
      </c>
      <c r="Z54" s="34" t="e">
        <v>#DIV/0!</v>
      </c>
      <c r="AA54" s="34">
        <v>0.8030421590978354</v>
      </c>
      <c r="AB54" s="34" t="e">
        <v>#DIV/0!</v>
      </c>
      <c r="AC54" s="34">
        <v>136.60833717736634</v>
      </c>
      <c r="AD54" s="34" t="e">
        <v>#DIV/0!</v>
      </c>
      <c r="AE54" s="35">
        <v>11.929849555819242</v>
      </c>
      <c r="AF54" s="36">
        <v>0.029974496371405132</v>
      </c>
      <c r="AG54" s="27"/>
    </row>
    <row r="55" spans="1:33" ht="12.75">
      <c r="A55" s="22" t="s">
        <v>35</v>
      </c>
      <c r="B55" s="207" t="s">
        <v>137</v>
      </c>
      <c r="C55" s="208"/>
      <c r="D55" s="23">
        <v>868</v>
      </c>
      <c r="E55" s="24">
        <v>868</v>
      </c>
      <c r="F55" s="24">
        <v>221</v>
      </c>
      <c r="G55" s="25">
        <v>0</v>
      </c>
      <c r="H55" s="26">
        <v>29000</v>
      </c>
      <c r="I55" s="27">
        <v>31609.94710147046</v>
      </c>
      <c r="J55" s="28">
        <v>-2609.9471014704613</v>
      </c>
      <c r="K55" s="29">
        <v>16.595222228271993</v>
      </c>
      <c r="L55" s="29">
        <v>0.003160994710147046</v>
      </c>
      <c r="M55" s="30">
        <v>0.03160994710147046</v>
      </c>
      <c r="N55" s="31">
        <v>570</v>
      </c>
      <c r="O55" s="32">
        <v>572.0241763381764</v>
      </c>
      <c r="P55" s="33">
        <v>-2.024176338176403</v>
      </c>
      <c r="Q55" s="26">
        <v>150000</v>
      </c>
      <c r="R55" s="26">
        <v>0</v>
      </c>
      <c r="S55" s="27">
        <v>157957.31970927704</v>
      </c>
      <c r="T55" s="27">
        <v>152113.26289940655</v>
      </c>
      <c r="U55" s="28">
        <v>-2113.2628994065453</v>
      </c>
      <c r="V55" s="29">
        <v>14.388393537654864</v>
      </c>
      <c r="W55" s="29">
        <v>0.01369019366094659</v>
      </c>
      <c r="X55" s="30">
        <v>0.05202273591159705</v>
      </c>
      <c r="Y55" s="34">
        <v>36.41698974823786</v>
      </c>
      <c r="Z55" s="34" t="e">
        <v>#DIV/0!</v>
      </c>
      <c r="AA55" s="34">
        <v>0.6590140280393737</v>
      </c>
      <c r="AB55" s="34" t="e">
        <v>#DIV/0!</v>
      </c>
      <c r="AC55" s="34">
        <v>181.97847892773854</v>
      </c>
      <c r="AD55" s="34" t="e">
        <v>#DIV/0!</v>
      </c>
      <c r="AE55" s="35">
        <v>30.983615765926857</v>
      </c>
      <c r="AF55" s="36">
        <v>0.03569540986857933</v>
      </c>
      <c r="AG55" s="27"/>
    </row>
    <row r="56" spans="1:33" ht="12.75">
      <c r="A56" s="37" t="s">
        <v>35</v>
      </c>
      <c r="B56" s="207" t="s">
        <v>138</v>
      </c>
      <c r="C56" s="208"/>
      <c r="D56" s="38">
        <v>1252</v>
      </c>
      <c r="E56" s="39">
        <v>1252</v>
      </c>
      <c r="F56" s="39" t="s">
        <v>35</v>
      </c>
      <c r="G56" s="40">
        <v>160</v>
      </c>
      <c r="H56" s="41">
        <v>35000</v>
      </c>
      <c r="I56" s="42">
        <v>40913.56360085163</v>
      </c>
      <c r="J56" s="43">
        <v>-5913.56360085163</v>
      </c>
      <c r="K56" s="44">
        <v>21.479620890447105</v>
      </c>
      <c r="L56" s="44">
        <v>0.004091356360085163</v>
      </c>
      <c r="M56" s="45">
        <v>0.04091356360085163</v>
      </c>
      <c r="N56" s="46">
        <v>650</v>
      </c>
      <c r="O56" s="47">
        <v>697.7780256268677</v>
      </c>
      <c r="P56" s="48">
        <v>-47.7780256268677</v>
      </c>
      <c r="Q56" s="26">
        <v>125000</v>
      </c>
      <c r="R56" s="26">
        <v>111180</v>
      </c>
      <c r="S56" s="27">
        <v>140914.4987712999</v>
      </c>
      <c r="T56" s="27">
        <v>133683.60044552747</v>
      </c>
      <c r="U56" s="43">
        <v>-8683.600445527467</v>
      </c>
      <c r="V56" s="44">
        <v>12.645131766142441</v>
      </c>
      <c r="W56" s="44">
        <v>0.012031524040097474</v>
      </c>
      <c r="X56" s="45">
        <v>0.0457197913523704</v>
      </c>
      <c r="Y56" s="34">
        <v>32.67856517639907</v>
      </c>
      <c r="Z56" s="34">
        <v>255.7097725053227</v>
      </c>
      <c r="AA56" s="34">
        <v>0.5573306913952617</v>
      </c>
      <c r="AB56" s="34">
        <v>4.361112660167923</v>
      </c>
      <c r="AC56" s="34">
        <v>112.55151659049513</v>
      </c>
      <c r="AD56" s="34">
        <v>880.7156173206243</v>
      </c>
      <c r="AE56" s="35">
        <v>34.12475265658955</v>
      </c>
      <c r="AF56" s="36">
        <v>0.027256192217723282</v>
      </c>
      <c r="AG56" s="27"/>
    </row>
    <row r="57" spans="1:33" ht="12.75">
      <c r="A57" s="22" t="s">
        <v>35</v>
      </c>
      <c r="B57" s="207" t="s">
        <v>139</v>
      </c>
      <c r="C57" s="208"/>
      <c r="D57" s="23">
        <v>699</v>
      </c>
      <c r="E57" s="24">
        <v>580</v>
      </c>
      <c r="F57" s="24" t="s">
        <v>35</v>
      </c>
      <c r="G57" s="25">
        <v>0</v>
      </c>
      <c r="H57" s="26">
        <v>34000</v>
      </c>
      <c r="I57" s="27">
        <v>35367.44406045773</v>
      </c>
      <c r="J57" s="28">
        <v>-1367.4440604577321</v>
      </c>
      <c r="K57" s="29">
        <v>18.56790813174031</v>
      </c>
      <c r="L57" s="29">
        <v>0.0035367444060457735</v>
      </c>
      <c r="M57" s="30">
        <v>0.035367444060457734</v>
      </c>
      <c r="N57" s="31">
        <v>370</v>
      </c>
      <c r="O57" s="32">
        <v>558.0559422316647</v>
      </c>
      <c r="P57" s="33">
        <v>-188.05594223166474</v>
      </c>
      <c r="Q57" s="26">
        <v>68000</v>
      </c>
      <c r="R57" s="26">
        <v>70250</v>
      </c>
      <c r="S57" s="27">
        <v>81015.26932981065</v>
      </c>
      <c r="T57" s="27">
        <v>79070.92674455684</v>
      </c>
      <c r="U57" s="28">
        <v>-11070.92674455684</v>
      </c>
      <c r="V57" s="29">
        <v>7.479318960767631</v>
      </c>
      <c r="W57" s="29">
        <v>0.007116383407010117</v>
      </c>
      <c r="X57" s="30">
        <v>0.027042256946638442</v>
      </c>
      <c r="Y57" s="34">
        <v>50.59720180322994</v>
      </c>
      <c r="Z57" s="34" t="e">
        <v>#DIV/0!</v>
      </c>
      <c r="AA57" s="34">
        <v>0.7983632936075318</v>
      </c>
      <c r="AB57" s="34" t="e">
        <v>#DIV/0!</v>
      </c>
      <c r="AC57" s="34">
        <v>139.6814988445011</v>
      </c>
      <c r="AD57" s="34" t="e">
        <v>#DIV/0!</v>
      </c>
      <c r="AE57" s="35">
        <v>26.047227092507942</v>
      </c>
      <c r="AF57" s="36">
        <v>0.037263558072257424</v>
      </c>
      <c r="AG57" s="27"/>
    </row>
    <row r="58" spans="1:33" ht="12.75">
      <c r="A58" s="22" t="s">
        <v>35</v>
      </c>
      <c r="B58" s="207" t="s">
        <v>140</v>
      </c>
      <c r="C58" s="208"/>
      <c r="D58" s="23">
        <v>554</v>
      </c>
      <c r="E58" s="24">
        <v>587</v>
      </c>
      <c r="F58" s="24">
        <v>40</v>
      </c>
      <c r="G58" s="25">
        <v>50</v>
      </c>
      <c r="H58" s="26">
        <v>15000</v>
      </c>
      <c r="I58" s="27">
        <v>15132.774806892454</v>
      </c>
      <c r="J58" s="28">
        <v>-132.77480689245385</v>
      </c>
      <c r="K58" s="29">
        <v>7.944706773618539</v>
      </c>
      <c r="L58" s="29">
        <v>0.0015132774806892455</v>
      </c>
      <c r="M58" s="30">
        <v>0.015132774806892454</v>
      </c>
      <c r="N58" s="31">
        <v>220</v>
      </c>
      <c r="O58" s="32">
        <v>291.63220439691025</v>
      </c>
      <c r="P58" s="33">
        <v>-71.63220439691025</v>
      </c>
      <c r="Q58" s="26">
        <v>61000</v>
      </c>
      <c r="R58" s="26">
        <v>66610</v>
      </c>
      <c r="S58" s="27">
        <v>56778.02534171776</v>
      </c>
      <c r="T58" s="27">
        <v>55036.94474153298</v>
      </c>
      <c r="U58" s="28">
        <v>5963.055258467022</v>
      </c>
      <c r="V58" s="29">
        <v>5.205944603101604</v>
      </c>
      <c r="W58" s="29">
        <v>0.004953325026737968</v>
      </c>
      <c r="X58" s="30">
        <v>0.01882263510160428</v>
      </c>
      <c r="Y58" s="34">
        <v>27.315477990780604</v>
      </c>
      <c r="Z58" s="34">
        <v>302.65549613784907</v>
      </c>
      <c r="AA58" s="34">
        <v>0.5264119212940618</v>
      </c>
      <c r="AB58" s="34">
        <v>5.832644087938205</v>
      </c>
      <c r="AC58" s="34">
        <v>96.72576719202344</v>
      </c>
      <c r="AD58" s="34">
        <v>1135.5605068343552</v>
      </c>
      <c r="AE58" s="35">
        <v>13.150651376720143</v>
      </c>
      <c r="AF58" s="36">
        <v>0.02373763786411578</v>
      </c>
      <c r="AG58" s="27"/>
    </row>
    <row r="59" spans="1:33" ht="12.75">
      <c r="A59" s="22" t="s">
        <v>35</v>
      </c>
      <c r="B59" s="207" t="s">
        <v>141</v>
      </c>
      <c r="C59" s="208"/>
      <c r="D59" s="23">
        <v>1050</v>
      </c>
      <c r="E59" s="24">
        <v>1050</v>
      </c>
      <c r="F59" s="24" t="s">
        <v>35</v>
      </c>
      <c r="G59" s="25">
        <v>0</v>
      </c>
      <c r="H59" s="26">
        <v>26060</v>
      </c>
      <c r="I59" s="27">
        <v>25718.257565901236</v>
      </c>
      <c r="J59" s="28">
        <v>341.7424340987636</v>
      </c>
      <c r="K59" s="29">
        <v>13.50208522209815</v>
      </c>
      <c r="L59" s="29">
        <v>0.002571825756590124</v>
      </c>
      <c r="M59" s="30">
        <v>0.025718257565901237</v>
      </c>
      <c r="N59" s="31">
        <v>70</v>
      </c>
      <c r="O59" s="32">
        <v>68</v>
      </c>
      <c r="P59" s="33">
        <v>2</v>
      </c>
      <c r="Q59" s="26">
        <v>120000</v>
      </c>
      <c r="R59" s="26">
        <v>0</v>
      </c>
      <c r="S59" s="27">
        <v>122494.45215684778</v>
      </c>
      <c r="T59" s="27">
        <v>116816</v>
      </c>
      <c r="U59" s="28">
        <v>3184</v>
      </c>
      <c r="V59" s="29">
        <v>11.04962544</v>
      </c>
      <c r="W59" s="29">
        <v>0.01051344</v>
      </c>
      <c r="X59" s="30">
        <v>0.039951072000000004</v>
      </c>
      <c r="Y59" s="34">
        <v>24.493578634191653</v>
      </c>
      <c r="Z59" s="34" t="e">
        <v>#DIV/0!</v>
      </c>
      <c r="AA59" s="34">
        <v>0.06476190476190476</v>
      </c>
      <c r="AB59" s="34" t="e">
        <v>#DIV/0!</v>
      </c>
      <c r="AC59" s="34">
        <v>116.66138300652169</v>
      </c>
      <c r="AD59" s="34" t="e">
        <v>#DIV/0!</v>
      </c>
      <c r="AE59" s="35">
        <v>24.551710662098152</v>
      </c>
      <c r="AF59" s="36">
        <v>0.02338258158295062</v>
      </c>
      <c r="AG59" s="27"/>
    </row>
    <row r="60" spans="1:33" ht="12.75">
      <c r="A60" s="22" t="s">
        <v>35</v>
      </c>
      <c r="B60" s="207" t="s">
        <v>142</v>
      </c>
      <c r="C60" s="208"/>
      <c r="D60" s="23">
        <v>601</v>
      </c>
      <c r="E60" s="24">
        <v>601</v>
      </c>
      <c r="F60" s="24" t="s">
        <v>35</v>
      </c>
      <c r="G60" s="25">
        <v>107</v>
      </c>
      <c r="H60" s="26">
        <v>15000</v>
      </c>
      <c r="I60" s="27">
        <v>16113.126224126667</v>
      </c>
      <c r="J60" s="28">
        <v>-1113.1262241266668</v>
      </c>
      <c r="K60" s="29">
        <v>8.4593912676665</v>
      </c>
      <c r="L60" s="29">
        <v>0.001611312622412667</v>
      </c>
      <c r="M60" s="30">
        <v>0.016113126224126667</v>
      </c>
      <c r="N60" s="31">
        <v>250</v>
      </c>
      <c r="O60" s="32">
        <v>268.46992424150204</v>
      </c>
      <c r="P60" s="33">
        <v>-18.469924241502042</v>
      </c>
      <c r="Q60" s="26">
        <v>56000</v>
      </c>
      <c r="R60" s="26">
        <v>48790</v>
      </c>
      <c r="S60" s="27">
        <v>62570.69353456457</v>
      </c>
      <c r="T60" s="27">
        <v>58257.400418761485</v>
      </c>
      <c r="U60" s="28">
        <v>-2257.4004187614846</v>
      </c>
      <c r="V60" s="29">
        <v>5.5105675056106485</v>
      </c>
      <c r="W60" s="29">
        <v>0.005243166037688534</v>
      </c>
      <c r="X60" s="30">
        <v>0.01992403094321643</v>
      </c>
      <c r="Y60" s="34">
        <v>26.810526163272325</v>
      </c>
      <c r="Z60" s="34">
        <v>150.58996471146418</v>
      </c>
      <c r="AA60" s="34">
        <v>0.44670536479451256</v>
      </c>
      <c r="AB60" s="34">
        <v>2.5090647125374024</v>
      </c>
      <c r="AC60" s="34">
        <v>104.11097093937532</v>
      </c>
      <c r="AD60" s="34">
        <v>584.7728367716314</v>
      </c>
      <c r="AE60" s="35">
        <v>13.969958773277149</v>
      </c>
      <c r="AF60" s="36">
        <v>0.023244523749213226</v>
      </c>
      <c r="AG60" s="27"/>
    </row>
    <row r="61" spans="1:33" ht="12.75">
      <c r="A61" s="22" t="s">
        <v>35</v>
      </c>
      <c r="B61" s="207" t="s">
        <v>143</v>
      </c>
      <c r="C61" s="208"/>
      <c r="D61" s="23">
        <v>278</v>
      </c>
      <c r="E61" s="24">
        <v>273</v>
      </c>
      <c r="F61" s="24" t="s">
        <v>35</v>
      </c>
      <c r="G61" s="25">
        <v>0</v>
      </c>
      <c r="H61" s="26">
        <v>6047.04</v>
      </c>
      <c r="I61" s="27">
        <v>9907.57809719527</v>
      </c>
      <c r="J61" s="28">
        <v>-3860.53809719527</v>
      </c>
      <c r="K61" s="29">
        <v>5.201478501027517</v>
      </c>
      <c r="L61" s="29">
        <v>0.0009907578097195272</v>
      </c>
      <c r="M61" s="30">
        <v>0.00990757809719527</v>
      </c>
      <c r="N61" s="31">
        <v>168</v>
      </c>
      <c r="O61" s="32">
        <v>226.95735370461364</v>
      </c>
      <c r="P61" s="33">
        <v>-58.95735370461364</v>
      </c>
      <c r="Q61" s="26">
        <v>29000</v>
      </c>
      <c r="R61" s="26">
        <v>27560</v>
      </c>
      <c r="S61" s="27">
        <v>25894.24170395921</v>
      </c>
      <c r="T61" s="27">
        <v>24608.485530089143</v>
      </c>
      <c r="U61" s="28">
        <v>4391.514469910857</v>
      </c>
      <c r="V61" s="29">
        <v>2.327716646291132</v>
      </c>
      <c r="W61" s="29">
        <v>0.0022147636977080235</v>
      </c>
      <c r="X61" s="30">
        <v>0.00841610205129049</v>
      </c>
      <c r="Y61" s="34">
        <v>35.63877013379594</v>
      </c>
      <c r="Z61" s="34" t="e">
        <v>#DIV/0!</v>
      </c>
      <c r="AA61" s="34">
        <v>0.8163933586496893</v>
      </c>
      <c r="AB61" s="34" t="e">
        <v>#DIV/0!</v>
      </c>
      <c r="AC61" s="34">
        <v>94.8507022123048</v>
      </c>
      <c r="AD61" s="34" t="e">
        <v>#DIV/0!</v>
      </c>
      <c r="AE61" s="35">
        <v>7.529195147318649</v>
      </c>
      <c r="AF61" s="36">
        <v>0.02708343578172176</v>
      </c>
      <c r="AG61" s="27"/>
    </row>
    <row r="62" spans="1:33" ht="12.75">
      <c r="A62" s="22" t="s">
        <v>35</v>
      </c>
      <c r="B62" s="207" t="s">
        <v>144</v>
      </c>
      <c r="C62" s="208"/>
      <c r="D62" s="23">
        <v>802</v>
      </c>
      <c r="E62" s="24">
        <v>802</v>
      </c>
      <c r="F62" s="24">
        <v>184</v>
      </c>
      <c r="G62" s="25">
        <v>0</v>
      </c>
      <c r="H62" s="26">
        <v>22300</v>
      </c>
      <c r="I62" s="27">
        <v>24735.784401671208</v>
      </c>
      <c r="J62" s="28">
        <v>-2435.784401671208</v>
      </c>
      <c r="K62" s="29">
        <v>12.986286810877386</v>
      </c>
      <c r="L62" s="29">
        <v>0.0024735784401671208</v>
      </c>
      <c r="M62" s="30">
        <v>0.024735784401671207</v>
      </c>
      <c r="N62" s="31">
        <v>416.04</v>
      </c>
      <c r="O62" s="32">
        <v>481.50914794045264</v>
      </c>
      <c r="P62" s="33">
        <v>-65.46914794045261</v>
      </c>
      <c r="Q62" s="26">
        <v>58000</v>
      </c>
      <c r="R62" s="26">
        <v>84160</v>
      </c>
      <c r="S62" s="27">
        <v>68307.36173304424</v>
      </c>
      <c r="T62" s="27">
        <v>66398.85480093677</v>
      </c>
      <c r="U62" s="28">
        <v>-8398.854800936766</v>
      </c>
      <c r="V62" s="29">
        <v>6.280667675620607</v>
      </c>
      <c r="W62" s="29">
        <v>0.005975896932084309</v>
      </c>
      <c r="X62" s="30">
        <v>0.022708408341920373</v>
      </c>
      <c r="Y62" s="34">
        <v>30.842623942233427</v>
      </c>
      <c r="Z62" s="34" t="e">
        <v>#DIV/0!</v>
      </c>
      <c r="AA62" s="34">
        <v>0.6003854712474471</v>
      </c>
      <c r="AB62" s="34" t="e">
        <v>#DIV/0!</v>
      </c>
      <c r="AC62" s="34">
        <v>85.17127398135192</v>
      </c>
      <c r="AD62" s="34" t="e">
        <v>#DIV/0!</v>
      </c>
      <c r="AE62" s="35">
        <v>19.266954486497994</v>
      </c>
      <c r="AF62" s="36">
        <v>0.02402363402306483</v>
      </c>
      <c r="AG62" s="27"/>
    </row>
    <row r="63" spans="1:33" ht="12.75">
      <c r="A63" s="22" t="s">
        <v>35</v>
      </c>
      <c r="B63" s="207" t="s">
        <v>145</v>
      </c>
      <c r="C63" s="208"/>
      <c r="D63" s="23">
        <v>981</v>
      </c>
      <c r="E63" s="24">
        <v>981</v>
      </c>
      <c r="F63" s="24" t="s">
        <v>35</v>
      </c>
      <c r="G63" s="25">
        <v>0</v>
      </c>
      <c r="H63" s="26">
        <v>10000</v>
      </c>
      <c r="I63" s="27">
        <v>11560</v>
      </c>
      <c r="J63" s="28">
        <v>-1560</v>
      </c>
      <c r="K63" s="29">
        <v>6.069</v>
      </c>
      <c r="L63" s="29">
        <v>0.0011560000000000001</v>
      </c>
      <c r="M63" s="30">
        <v>0.01156</v>
      </c>
      <c r="N63" s="31">
        <v>200</v>
      </c>
      <c r="O63" s="32">
        <v>206.4344262295082</v>
      </c>
      <c r="P63" s="33">
        <v>-6.434426229508205</v>
      </c>
      <c r="Q63" s="26">
        <v>79088.89591901297</v>
      </c>
      <c r="R63" s="26">
        <v>0</v>
      </c>
      <c r="S63" s="27">
        <v>78540.07516932652</v>
      </c>
      <c r="T63" s="27">
        <v>75048.44194875039</v>
      </c>
      <c r="U63" s="28">
        <v>4040.453970262577</v>
      </c>
      <c r="V63" s="29">
        <v>19.962885558367606</v>
      </c>
      <c r="W63" s="29">
        <v>0.006003875355900032</v>
      </c>
      <c r="X63" s="30">
        <v>0.01350871955077507</v>
      </c>
      <c r="Y63" s="34">
        <v>11.783893985728849</v>
      </c>
      <c r="Z63" s="34" t="e">
        <v>#DIV/0!</v>
      </c>
      <c r="AA63" s="34">
        <v>0.21043264651326016</v>
      </c>
      <c r="AB63" s="34" t="e">
        <v>#DIV/0!</v>
      </c>
      <c r="AC63" s="34">
        <v>80.06123870471613</v>
      </c>
      <c r="AD63" s="34" t="e">
        <v>#DIV/0!</v>
      </c>
      <c r="AE63" s="35">
        <v>26.031885558367605</v>
      </c>
      <c r="AF63" s="36">
        <v>0.026536070905573503</v>
      </c>
      <c r="AG63" s="27"/>
    </row>
    <row r="64" spans="1:33" ht="12.75">
      <c r="A64" s="22" t="s">
        <v>35</v>
      </c>
      <c r="B64" s="207" t="s">
        <v>146</v>
      </c>
      <c r="C64" s="208"/>
      <c r="D64" s="23">
        <v>402</v>
      </c>
      <c r="E64" s="24">
        <v>390</v>
      </c>
      <c r="F64" s="24" t="s">
        <v>35</v>
      </c>
      <c r="G64" s="25">
        <v>0</v>
      </c>
      <c r="H64" s="26">
        <v>19479</v>
      </c>
      <c r="I64" s="27">
        <v>21185.629722921913</v>
      </c>
      <c r="J64" s="28">
        <v>-1706.6297229219126</v>
      </c>
      <c r="K64" s="29">
        <v>11.122455604534006</v>
      </c>
      <c r="L64" s="29">
        <v>0.0021185629722921917</v>
      </c>
      <c r="M64" s="30">
        <v>0.021185629722921914</v>
      </c>
      <c r="N64" s="31">
        <v>430</v>
      </c>
      <c r="O64" s="32">
        <v>437.74034246575366</v>
      </c>
      <c r="P64" s="33">
        <v>-7.740342465753656</v>
      </c>
      <c r="Q64" s="26">
        <v>38000</v>
      </c>
      <c r="R64" s="26">
        <v>53878</v>
      </c>
      <c r="S64" s="27">
        <v>40754.922434114655</v>
      </c>
      <c r="T64" s="27">
        <v>38381.36015054089</v>
      </c>
      <c r="U64" s="28">
        <v>-381.36015054088784</v>
      </c>
      <c r="V64" s="29">
        <v>3.630492856639662</v>
      </c>
      <c r="W64" s="29">
        <v>0.0034543224135486802</v>
      </c>
      <c r="X64" s="30">
        <v>0.013126425171484983</v>
      </c>
      <c r="Y64" s="34">
        <v>52.70057145005451</v>
      </c>
      <c r="Z64" s="34" t="e">
        <v>#DIV/0!</v>
      </c>
      <c r="AA64" s="34">
        <v>1.0889063245416757</v>
      </c>
      <c r="AB64" s="34" t="e">
        <v>#DIV/0!</v>
      </c>
      <c r="AC64" s="34">
        <v>104.4998011131145</v>
      </c>
      <c r="AD64" s="34" t="e">
        <v>#DIV/0!</v>
      </c>
      <c r="AE64" s="35">
        <v>14.752948461173668</v>
      </c>
      <c r="AF64" s="36">
        <v>0.03669887676908873</v>
      </c>
      <c r="AG64" s="27"/>
    </row>
    <row r="65" spans="1:33" ht="12.75">
      <c r="A65" s="22" t="s">
        <v>35</v>
      </c>
      <c r="B65" s="207" t="s">
        <v>147</v>
      </c>
      <c r="C65" s="208"/>
      <c r="D65" s="23">
        <v>347</v>
      </c>
      <c r="E65" s="24">
        <v>347</v>
      </c>
      <c r="F65" s="24" t="s">
        <v>35</v>
      </c>
      <c r="G65" s="25">
        <v>0</v>
      </c>
      <c r="H65" s="26">
        <v>11900</v>
      </c>
      <c r="I65" s="27">
        <v>16432.265497497996</v>
      </c>
      <c r="J65" s="28">
        <v>-4532.265497497996</v>
      </c>
      <c r="K65" s="29">
        <v>8.626939386186448</v>
      </c>
      <c r="L65" s="29">
        <v>0.0016432265497497997</v>
      </c>
      <c r="M65" s="30">
        <v>0.016432265497498</v>
      </c>
      <c r="N65" s="31">
        <v>153</v>
      </c>
      <c r="O65" s="32">
        <v>248.6653520015776</v>
      </c>
      <c r="P65" s="33">
        <v>-95.66535200157759</v>
      </c>
      <c r="Q65" s="26">
        <v>54692.05469205469</v>
      </c>
      <c r="R65" s="26">
        <v>0</v>
      </c>
      <c r="S65" s="27">
        <v>54450.669667146365</v>
      </c>
      <c r="T65" s="27">
        <v>51543.325937752474</v>
      </c>
      <c r="U65" s="28">
        <v>3148.7287543022176</v>
      </c>
      <c r="V65" s="29">
        <v>10.566381817239257</v>
      </c>
      <c r="W65" s="29">
        <v>5.6697658531527726E-05</v>
      </c>
      <c r="X65" s="30">
        <v>0.011339531706305543</v>
      </c>
      <c r="Y65" s="34">
        <v>47.355231981262236</v>
      </c>
      <c r="Z65" s="34" t="e">
        <v>#DIV/0!</v>
      </c>
      <c r="AA65" s="34">
        <v>0.7166148472667943</v>
      </c>
      <c r="AB65" s="34" t="e">
        <v>#DIV/0!</v>
      </c>
      <c r="AC65" s="34">
        <v>156.9183563894708</v>
      </c>
      <c r="AD65" s="34" t="e">
        <v>#DIV/0!</v>
      </c>
      <c r="AE65" s="35">
        <v>19.193321203425704</v>
      </c>
      <c r="AF65" s="36">
        <v>0.0553121648513709</v>
      </c>
      <c r="AG65" s="27"/>
    </row>
    <row r="66" spans="1:33" ht="12.75">
      <c r="A66" s="22" t="s">
        <v>35</v>
      </c>
      <c r="B66" s="207" t="s">
        <v>148</v>
      </c>
      <c r="C66" s="208"/>
      <c r="D66" s="23">
        <v>318</v>
      </c>
      <c r="E66" s="24">
        <v>318</v>
      </c>
      <c r="F66" s="24">
        <v>70</v>
      </c>
      <c r="G66" s="25">
        <v>62</v>
      </c>
      <c r="H66" s="26">
        <v>12000</v>
      </c>
      <c r="I66" s="27">
        <v>10788.089825625992</v>
      </c>
      <c r="J66" s="28">
        <v>1211.9101743740084</v>
      </c>
      <c r="K66" s="29">
        <v>5.6637471584536465</v>
      </c>
      <c r="L66" s="29">
        <v>0.0010788089825625993</v>
      </c>
      <c r="M66" s="30">
        <v>0.010788089825625992</v>
      </c>
      <c r="N66" s="31">
        <v>250</v>
      </c>
      <c r="O66" s="32">
        <v>339.2767109277788</v>
      </c>
      <c r="P66" s="33">
        <v>-89.27671092777882</v>
      </c>
      <c r="Q66" s="26">
        <v>38000</v>
      </c>
      <c r="R66" s="26">
        <v>0</v>
      </c>
      <c r="S66" s="27">
        <v>40466.2930840939</v>
      </c>
      <c r="T66" s="27">
        <v>38897.63070891643</v>
      </c>
      <c r="U66" s="28">
        <v>-897.6307089164329</v>
      </c>
      <c r="V66" s="29">
        <v>3.679326888756405</v>
      </c>
      <c r="W66" s="29">
        <v>0.0035007867638024793</v>
      </c>
      <c r="X66" s="30">
        <v>0.01330298970244942</v>
      </c>
      <c r="Y66" s="34">
        <v>33.924810772408776</v>
      </c>
      <c r="Z66" s="34">
        <v>174.0014488004192</v>
      </c>
      <c r="AA66" s="34">
        <v>1.0669078959993046</v>
      </c>
      <c r="AB66" s="34">
        <v>5.4722050149641746</v>
      </c>
      <c r="AC66" s="34">
        <v>127.25249397513805</v>
      </c>
      <c r="AD66" s="34">
        <v>652.6821465176436</v>
      </c>
      <c r="AE66" s="35">
        <v>9.343074047210052</v>
      </c>
      <c r="AF66" s="36">
        <v>0.029380735997515887</v>
      </c>
      <c r="AG66" s="27"/>
    </row>
    <row r="67" spans="1:33" ht="12.75">
      <c r="A67" s="22" t="s">
        <v>35</v>
      </c>
      <c r="B67" s="207" t="s">
        <v>149</v>
      </c>
      <c r="C67" s="208"/>
      <c r="D67" s="23">
        <v>862</v>
      </c>
      <c r="E67" s="24">
        <v>689</v>
      </c>
      <c r="F67" s="24" t="s">
        <v>35</v>
      </c>
      <c r="G67" s="25">
        <v>0</v>
      </c>
      <c r="H67" s="26">
        <v>20000</v>
      </c>
      <c r="I67" s="27">
        <v>18544.95045654912</v>
      </c>
      <c r="J67" s="28">
        <v>1455.0495434508812</v>
      </c>
      <c r="K67" s="29">
        <v>9.736098989688287</v>
      </c>
      <c r="L67" s="29">
        <v>0.0018544950456549118</v>
      </c>
      <c r="M67" s="30">
        <v>0.01854495045654912</v>
      </c>
      <c r="N67" s="31">
        <v>390</v>
      </c>
      <c r="O67" s="32">
        <v>375.9831391687658</v>
      </c>
      <c r="P67" s="33">
        <v>14.016860831234226</v>
      </c>
      <c r="Q67" s="26">
        <v>110000</v>
      </c>
      <c r="R67" s="26">
        <v>0</v>
      </c>
      <c r="S67" s="27">
        <v>102417.71590422728</v>
      </c>
      <c r="T67" s="27">
        <v>98892.27348866499</v>
      </c>
      <c r="U67" s="28">
        <v>11107.726511335015</v>
      </c>
      <c r="V67" s="29">
        <v>9.354220149292821</v>
      </c>
      <c r="W67" s="29">
        <v>0.00890030461397985</v>
      </c>
      <c r="X67" s="30">
        <v>0.03382115753312343</v>
      </c>
      <c r="Y67" s="34">
        <v>21.513863638688072</v>
      </c>
      <c r="Z67" s="34" t="e">
        <v>#DIV/0!</v>
      </c>
      <c r="AA67" s="34">
        <v>0.4361753354626053</v>
      </c>
      <c r="AB67" s="34" t="e">
        <v>#DIV/0!</v>
      </c>
      <c r="AC67" s="34">
        <v>148.64690261861725</v>
      </c>
      <c r="AD67" s="34" t="e">
        <v>#DIV/0!</v>
      </c>
      <c r="AE67" s="35">
        <v>19.09031913898111</v>
      </c>
      <c r="AF67" s="36">
        <v>0.022146541924572053</v>
      </c>
      <c r="AG67" s="27"/>
    </row>
    <row r="68" spans="1:33" ht="12.75">
      <c r="A68" s="22" t="s">
        <v>35</v>
      </c>
      <c r="B68" s="207" t="s">
        <v>150</v>
      </c>
      <c r="C68" s="208"/>
      <c r="D68" s="23">
        <v>621</v>
      </c>
      <c r="E68" s="24">
        <v>621</v>
      </c>
      <c r="F68" s="24" t="s">
        <v>35</v>
      </c>
      <c r="G68" s="25">
        <v>125</v>
      </c>
      <c r="H68" s="26">
        <v>15000</v>
      </c>
      <c r="I68" s="27">
        <v>15511.400187576935</v>
      </c>
      <c r="J68" s="28">
        <v>-511.4001875769354</v>
      </c>
      <c r="K68" s="29">
        <v>8.14348509847789</v>
      </c>
      <c r="L68" s="29">
        <v>0.0015511400187576936</v>
      </c>
      <c r="M68" s="30">
        <v>0.015511400187576935</v>
      </c>
      <c r="N68" s="31">
        <v>440</v>
      </c>
      <c r="O68" s="32">
        <v>440.2721832522454</v>
      </c>
      <c r="P68" s="33">
        <v>-0.27218325224538376</v>
      </c>
      <c r="Q68" s="26">
        <v>60000</v>
      </c>
      <c r="R68" s="26">
        <v>0</v>
      </c>
      <c r="S68" s="27">
        <v>70450.45793131535</v>
      </c>
      <c r="T68" s="27">
        <v>66907.22066081793</v>
      </c>
      <c r="U68" s="28">
        <v>-6907.220660817926</v>
      </c>
      <c r="V68" s="29">
        <v>6.328754002306767</v>
      </c>
      <c r="W68" s="29">
        <v>0.006021649859473614</v>
      </c>
      <c r="X68" s="30">
        <v>0.022882269465999736</v>
      </c>
      <c r="Y68" s="34">
        <v>24.97810014102566</v>
      </c>
      <c r="Z68" s="34">
        <v>124.09120150061548</v>
      </c>
      <c r="AA68" s="34">
        <v>0.7089729198908944</v>
      </c>
      <c r="AB68" s="34">
        <v>3.522177466017963</v>
      </c>
      <c r="AC68" s="34">
        <v>113.44679215992811</v>
      </c>
      <c r="AD68" s="34">
        <v>563.6036634505228</v>
      </c>
      <c r="AE68" s="35">
        <v>14.472239100784659</v>
      </c>
      <c r="AF68" s="36">
        <v>0.023304732851505087</v>
      </c>
      <c r="AG68" s="27"/>
    </row>
    <row r="69" spans="1:33" ht="12.75">
      <c r="A69" s="22" t="s">
        <v>35</v>
      </c>
      <c r="B69" s="207" t="s">
        <v>151</v>
      </c>
      <c r="C69" s="208"/>
      <c r="D69" s="23">
        <v>1353</v>
      </c>
      <c r="E69" s="24">
        <v>1353</v>
      </c>
      <c r="F69" s="24" t="s">
        <v>35</v>
      </c>
      <c r="G69" s="25">
        <v>0</v>
      </c>
      <c r="H69" s="26">
        <v>44000</v>
      </c>
      <c r="I69" s="27">
        <v>48909</v>
      </c>
      <c r="J69" s="28">
        <v>-4909</v>
      </c>
      <c r="K69" s="29">
        <v>25.677225</v>
      </c>
      <c r="L69" s="29">
        <v>0.0048909</v>
      </c>
      <c r="M69" s="30">
        <v>0.048909</v>
      </c>
      <c r="N69" s="31">
        <v>970</v>
      </c>
      <c r="O69" s="32">
        <v>1053</v>
      </c>
      <c r="P69" s="33">
        <v>-83</v>
      </c>
      <c r="Q69" s="26">
        <v>170000</v>
      </c>
      <c r="R69" s="26">
        <v>0</v>
      </c>
      <c r="S69" s="27">
        <v>204290.31396594952</v>
      </c>
      <c r="T69" s="27">
        <v>194771</v>
      </c>
      <c r="U69" s="28">
        <v>-24771</v>
      </c>
      <c r="V69" s="29">
        <v>18.42338889</v>
      </c>
      <c r="W69" s="29">
        <v>0.01752939</v>
      </c>
      <c r="X69" s="30">
        <v>0.066611682</v>
      </c>
      <c r="Y69" s="34">
        <v>36.148558758314856</v>
      </c>
      <c r="Z69" s="34" t="e">
        <v>#DIV/0!</v>
      </c>
      <c r="AA69" s="34">
        <v>0.7782705099778271</v>
      </c>
      <c r="AB69" s="34" t="e">
        <v>#DIV/0!</v>
      </c>
      <c r="AC69" s="34">
        <v>150.9906237737986</v>
      </c>
      <c r="AD69" s="34" t="e">
        <v>#DIV/0!</v>
      </c>
      <c r="AE69" s="35">
        <v>44.10061389</v>
      </c>
      <c r="AF69" s="36">
        <v>0.03259468875831485</v>
      </c>
      <c r="AG69" s="27"/>
    </row>
    <row r="70" spans="1:33" ht="12.75">
      <c r="A70" s="22" t="s">
        <v>35</v>
      </c>
      <c r="B70" s="207" t="s">
        <v>152</v>
      </c>
      <c r="C70" s="208"/>
      <c r="D70" s="23">
        <v>310</v>
      </c>
      <c r="E70" s="24">
        <v>299</v>
      </c>
      <c r="F70" s="24" t="s">
        <v>35</v>
      </c>
      <c r="G70" s="25">
        <v>0</v>
      </c>
      <c r="H70" s="26">
        <v>5000</v>
      </c>
      <c r="I70" s="27">
        <v>6510.742140678328</v>
      </c>
      <c r="J70" s="28">
        <v>-1510.7421406783278</v>
      </c>
      <c r="K70" s="29">
        <v>3.4181396238561224</v>
      </c>
      <c r="L70" s="29">
        <v>0.0006510742140678329</v>
      </c>
      <c r="M70" s="30">
        <v>0.006510742140678328</v>
      </c>
      <c r="N70" s="31">
        <v>171</v>
      </c>
      <c r="O70" s="32">
        <v>262.8965639269404</v>
      </c>
      <c r="P70" s="33">
        <v>-91.89656392694042</v>
      </c>
      <c r="Q70" s="26">
        <v>39000</v>
      </c>
      <c r="R70" s="26">
        <v>45120</v>
      </c>
      <c r="S70" s="27">
        <v>39568.23922129387</v>
      </c>
      <c r="T70" s="27">
        <v>37261.63181603186</v>
      </c>
      <c r="U70" s="28">
        <v>1738.3681839681376</v>
      </c>
      <c r="V70" s="29">
        <v>3.5245777534784537</v>
      </c>
      <c r="W70" s="29">
        <v>0.0033535468634428686</v>
      </c>
      <c r="X70" s="30">
        <v>0.012743478081082898</v>
      </c>
      <c r="Y70" s="34">
        <v>21.002394002188154</v>
      </c>
      <c r="Z70" s="34" t="e">
        <v>#DIV/0!</v>
      </c>
      <c r="AA70" s="34">
        <v>0.8480534320223885</v>
      </c>
      <c r="AB70" s="34" t="e">
        <v>#DIV/0!</v>
      </c>
      <c r="AC70" s="34">
        <v>132.33524823175208</v>
      </c>
      <c r="AD70" s="34" t="e">
        <v>#DIV/0!</v>
      </c>
      <c r="AE70" s="35">
        <v>6.942717377334576</v>
      </c>
      <c r="AF70" s="36">
        <v>0.02239586250753089</v>
      </c>
      <c r="AG70" s="27"/>
    </row>
    <row r="71" spans="1:33" ht="12.75">
      <c r="A71" s="22" t="s">
        <v>35</v>
      </c>
      <c r="B71" s="207" t="s">
        <v>153</v>
      </c>
      <c r="C71" s="208"/>
      <c r="D71" s="23">
        <v>484</v>
      </c>
      <c r="E71" s="24">
        <v>484</v>
      </c>
      <c r="F71" s="24" t="s">
        <v>35</v>
      </c>
      <c r="G71" s="25">
        <v>0</v>
      </c>
      <c r="H71" s="26">
        <v>27000</v>
      </c>
      <c r="I71" s="27">
        <v>27165.61764059175</v>
      </c>
      <c r="J71" s="28">
        <v>-165.6176405917504</v>
      </c>
      <c r="K71" s="29">
        <v>14.26194926131067</v>
      </c>
      <c r="L71" s="29">
        <v>0.002716561764059175</v>
      </c>
      <c r="M71" s="30">
        <v>0.027165617640591753</v>
      </c>
      <c r="N71" s="31">
        <v>300</v>
      </c>
      <c r="O71" s="32">
        <v>271</v>
      </c>
      <c r="P71" s="33">
        <v>29</v>
      </c>
      <c r="Q71" s="26">
        <v>89100.0891000891</v>
      </c>
      <c r="R71" s="26">
        <v>7570</v>
      </c>
      <c r="S71" s="27">
        <v>95455.6257881945</v>
      </c>
      <c r="T71" s="27">
        <v>90627.95941947021</v>
      </c>
      <c r="U71" s="28">
        <v>-1527.8703193811089</v>
      </c>
      <c r="V71" s="29">
        <v>18.57873168099139</v>
      </c>
      <c r="W71" s="29">
        <v>9.969075536141722E-05</v>
      </c>
      <c r="X71" s="30">
        <v>0.019938151072283444</v>
      </c>
      <c r="Y71" s="34">
        <v>56.12730917477634</v>
      </c>
      <c r="Z71" s="34" t="e">
        <v>#DIV/0!</v>
      </c>
      <c r="AA71" s="34">
        <v>0.5599173553719008</v>
      </c>
      <c r="AB71" s="34" t="e">
        <v>#DIV/0!</v>
      </c>
      <c r="AC71" s="34">
        <v>197.22236733098038</v>
      </c>
      <c r="AD71" s="34" t="e">
        <v>#DIV/0!</v>
      </c>
      <c r="AE71" s="35">
        <v>32.84068094230206</v>
      </c>
      <c r="AF71" s="36">
        <v>0.06785264657500426</v>
      </c>
      <c r="AG71" s="27"/>
    </row>
    <row r="72" spans="1:33" ht="12.75">
      <c r="A72" s="22" t="s">
        <v>35</v>
      </c>
      <c r="B72" s="207" t="s">
        <v>154</v>
      </c>
      <c r="C72" s="208"/>
      <c r="D72" s="23">
        <v>183</v>
      </c>
      <c r="E72" s="24">
        <v>183</v>
      </c>
      <c r="F72" s="24" t="s">
        <v>35</v>
      </c>
      <c r="G72" s="25">
        <v>0</v>
      </c>
      <c r="H72" s="26">
        <v>25000</v>
      </c>
      <c r="I72" s="27">
        <v>21951.163113927938</v>
      </c>
      <c r="J72" s="28">
        <v>3048.836886072062</v>
      </c>
      <c r="K72" s="29">
        <v>11.524360634812169</v>
      </c>
      <c r="L72" s="29">
        <v>0.002195116311392794</v>
      </c>
      <c r="M72" s="30">
        <v>0.02195116311392794</v>
      </c>
      <c r="N72" s="31">
        <v>180</v>
      </c>
      <c r="O72" s="32">
        <v>168.36916090965423</v>
      </c>
      <c r="P72" s="33">
        <v>11.630839090345773</v>
      </c>
      <c r="Q72" s="26">
        <v>0</v>
      </c>
      <c r="R72" s="26">
        <v>0</v>
      </c>
      <c r="S72" s="27">
        <v>0</v>
      </c>
      <c r="T72" s="27">
        <v>0</v>
      </c>
      <c r="U72" s="28" t="s">
        <v>35</v>
      </c>
      <c r="V72" s="29">
        <v>0</v>
      </c>
      <c r="W72" s="29">
        <v>0</v>
      </c>
      <c r="X72" s="30">
        <v>0</v>
      </c>
      <c r="Y72" s="34">
        <v>119.9517110050707</v>
      </c>
      <c r="Z72" s="34" t="e">
        <v>#DIV/0!</v>
      </c>
      <c r="AA72" s="34">
        <v>0.9200500596155968</v>
      </c>
      <c r="AB72" s="34" t="e">
        <v>#DIV/0!</v>
      </c>
      <c r="AC72" s="34">
        <v>0</v>
      </c>
      <c r="AD72" s="34" t="e">
        <v>#DIV/0!</v>
      </c>
      <c r="AE72" s="35">
        <v>11.524360634812169</v>
      </c>
      <c r="AF72" s="36">
        <v>0.06297464827766212</v>
      </c>
      <c r="AG72" s="27"/>
    </row>
    <row r="73" spans="1:33" ht="12.75">
      <c r="A73" s="22" t="s">
        <v>35</v>
      </c>
      <c r="B73" s="207" t="s">
        <v>155</v>
      </c>
      <c r="C73" s="208"/>
      <c r="D73" s="23">
        <v>432</v>
      </c>
      <c r="E73" s="24">
        <v>432</v>
      </c>
      <c r="F73" s="24" t="s">
        <v>35</v>
      </c>
      <c r="G73" s="25">
        <v>56</v>
      </c>
      <c r="H73" s="26">
        <v>35000</v>
      </c>
      <c r="I73" s="27">
        <v>31042.896005412247</v>
      </c>
      <c r="J73" s="28">
        <v>3957.103994587753</v>
      </c>
      <c r="K73" s="29">
        <v>16.29752040284143</v>
      </c>
      <c r="L73" s="29">
        <v>0.003104289600541225</v>
      </c>
      <c r="M73" s="30">
        <v>0.031042896005412247</v>
      </c>
      <c r="N73" s="31">
        <v>230</v>
      </c>
      <c r="O73" s="32">
        <v>270.0754932991848</v>
      </c>
      <c r="P73" s="33">
        <v>-40.075493299184814</v>
      </c>
      <c r="Q73" s="26">
        <v>65000</v>
      </c>
      <c r="R73" s="26">
        <v>53430</v>
      </c>
      <c r="S73" s="27">
        <v>64602.55391332512</v>
      </c>
      <c r="T73" s="27">
        <v>61261.756974101576</v>
      </c>
      <c r="U73" s="28">
        <v>3738.243025898424</v>
      </c>
      <c r="V73" s="29">
        <v>5.794749592180268</v>
      </c>
      <c r="W73" s="29">
        <v>0.005513558127669143</v>
      </c>
      <c r="X73" s="30">
        <v>0.020951520885142738</v>
      </c>
      <c r="Y73" s="34">
        <v>71.8585555680839</v>
      </c>
      <c r="Z73" s="34">
        <v>554.3374286680759</v>
      </c>
      <c r="AA73" s="34">
        <v>0.6251747530073722</v>
      </c>
      <c r="AB73" s="34">
        <v>4.822776666056872</v>
      </c>
      <c r="AC73" s="34">
        <v>149.54294887343778</v>
      </c>
      <c r="AD73" s="34">
        <v>1153.61703416652</v>
      </c>
      <c r="AE73" s="35">
        <v>22.0922699950217</v>
      </c>
      <c r="AF73" s="36">
        <v>0.051139513877365046</v>
      </c>
      <c r="AG73" s="27"/>
    </row>
    <row r="74" ht="13.5" thickBot="1"/>
    <row r="75" spans="1:33" ht="13.5" thickBot="1">
      <c r="A75" s="71"/>
      <c r="B75" s="71" t="s">
        <v>71</v>
      </c>
      <c r="C75" s="72"/>
      <c r="D75" s="75">
        <f>SUM(D7:D74)</f>
        <v>48542</v>
      </c>
      <c r="E75" s="75">
        <f>SUM(E7:E74)</f>
        <v>47521</v>
      </c>
      <c r="F75" s="76"/>
      <c r="G75" s="75">
        <f>SUM(G7:G74)</f>
        <v>2510</v>
      </c>
      <c r="H75" s="73">
        <f aca="true" t="shared" si="0" ref="H75:X75">SUM(H7:H73)</f>
        <v>1630442.08</v>
      </c>
      <c r="I75" s="73">
        <f t="shared" si="0"/>
        <v>1680401.7949773415</v>
      </c>
      <c r="J75" s="73">
        <f t="shared" si="0"/>
        <v>-49959.71497734162</v>
      </c>
      <c r="K75" s="73">
        <f t="shared" si="0"/>
        <v>882.2109423631043</v>
      </c>
      <c r="L75" s="73">
        <f t="shared" si="0"/>
        <v>0.16804017949773425</v>
      </c>
      <c r="M75" s="73">
        <f t="shared" si="0"/>
        <v>1.6804017949773413</v>
      </c>
      <c r="N75" s="73">
        <f t="shared" si="0"/>
        <v>24025.120000000003</v>
      </c>
      <c r="O75" s="73">
        <f t="shared" si="0"/>
        <v>27262.737623385252</v>
      </c>
      <c r="P75" s="73">
        <f t="shared" si="0"/>
        <v>-3237.6176233852557</v>
      </c>
      <c r="Q75" s="73">
        <f t="shared" si="0"/>
        <v>4884967.296275536</v>
      </c>
      <c r="R75" s="73">
        <f t="shared" si="0"/>
        <v>2585676.9</v>
      </c>
      <c r="S75" s="73">
        <f t="shared" si="0"/>
        <v>5239793.201001683</v>
      </c>
      <c r="T75" s="73">
        <f t="shared" si="0"/>
        <v>5012431.991811142</v>
      </c>
      <c r="U75" s="73">
        <f t="shared" si="0"/>
        <v>-127464.69553560753</v>
      </c>
      <c r="V75" s="73">
        <f t="shared" si="0"/>
        <v>496.75285859695117</v>
      </c>
      <c r="W75" s="73">
        <f t="shared" si="0"/>
        <v>0.42231172453939136</v>
      </c>
      <c r="X75" s="73">
        <f t="shared" si="0"/>
        <v>1.61916195539947</v>
      </c>
      <c r="Y75" s="70">
        <f>I75/D75</f>
        <v>34.61748166489517</v>
      </c>
      <c r="Z75" s="70"/>
      <c r="AA75" s="70">
        <f>O75/D75</f>
        <v>0.5616319398332423</v>
      </c>
      <c r="AB75" s="70"/>
      <c r="AC75" s="77">
        <f>S75/E75</f>
        <v>110.26268809582466</v>
      </c>
      <c r="AD75" s="70"/>
      <c r="AE75" s="78">
        <f>K75+V75</f>
        <v>1378.9638009600556</v>
      </c>
      <c r="AF75" s="70">
        <f>(K75/D75)+(V75/E75)</f>
        <v>0.028627511318167334</v>
      </c>
      <c r="AG75" s="73">
        <f>SUM(AG7:AG74)</f>
        <v>0</v>
      </c>
    </row>
  </sheetData>
  <sheetProtection/>
  <mergeCells count="84">
    <mergeCell ref="Y4:AF4"/>
    <mergeCell ref="Y5:Z5"/>
    <mergeCell ref="AA5:AB5"/>
    <mergeCell ref="AC5:AD5"/>
    <mergeCell ref="AE5:AF5"/>
    <mergeCell ref="V5:X5"/>
    <mergeCell ref="B41:C41"/>
    <mergeCell ref="B35:C35"/>
    <mergeCell ref="B36:C36"/>
    <mergeCell ref="B37:C37"/>
    <mergeCell ref="B38:C38"/>
    <mergeCell ref="B16:C16"/>
    <mergeCell ref="B17:C17"/>
    <mergeCell ref="B26:C26"/>
    <mergeCell ref="B22:C22"/>
    <mergeCell ref="B23:C23"/>
    <mergeCell ref="B24:C24"/>
    <mergeCell ref="B25:C25"/>
    <mergeCell ref="A1:X1"/>
    <mergeCell ref="A2:X2"/>
    <mergeCell ref="H4:M4"/>
    <mergeCell ref="Q5:U5"/>
    <mergeCell ref="B45:C45"/>
    <mergeCell ref="Q4:X4"/>
    <mergeCell ref="B18:C18"/>
    <mergeCell ref="B7:C7"/>
    <mergeCell ref="B8:C8"/>
    <mergeCell ref="B9:C9"/>
    <mergeCell ref="B10:C10"/>
    <mergeCell ref="B11:C11"/>
    <mergeCell ref="B27:C27"/>
    <mergeCell ref="B28:C28"/>
    <mergeCell ref="B14:C14"/>
    <mergeCell ref="B15:C15"/>
    <mergeCell ref="B31:C31"/>
    <mergeCell ref="B39:C39"/>
    <mergeCell ref="B40:C40"/>
    <mergeCell ref="B34:C34"/>
    <mergeCell ref="B32:C32"/>
    <mergeCell ref="B33:C33"/>
    <mergeCell ref="A4:C4"/>
    <mergeCell ref="N4:P4"/>
    <mergeCell ref="N5:P5"/>
    <mergeCell ref="K5:M5"/>
    <mergeCell ref="B21:C21"/>
    <mergeCell ref="B48:C48"/>
    <mergeCell ref="B49:C49"/>
    <mergeCell ref="B50:C50"/>
    <mergeCell ref="B47:C47"/>
    <mergeCell ref="H5:J5"/>
    <mergeCell ref="B6:C6"/>
    <mergeCell ref="B19:C19"/>
    <mergeCell ref="B20:C20"/>
    <mergeCell ref="B12:C12"/>
    <mergeCell ref="B13:C13"/>
    <mergeCell ref="B46:C46"/>
    <mergeCell ref="B42:C42"/>
    <mergeCell ref="B43:C43"/>
    <mergeCell ref="B44:C44"/>
    <mergeCell ref="B29:C29"/>
    <mergeCell ref="B30:C30"/>
    <mergeCell ref="B51:C51"/>
    <mergeCell ref="B52:C52"/>
    <mergeCell ref="B73:C73"/>
    <mergeCell ref="B64:C64"/>
    <mergeCell ref="B53:C53"/>
    <mergeCell ref="B54:C54"/>
    <mergeCell ref="B55:C55"/>
    <mergeCell ref="B56:C56"/>
    <mergeCell ref="B57:C57"/>
    <mergeCell ref="B65:C65"/>
    <mergeCell ref="B66:C66"/>
    <mergeCell ref="B58:C58"/>
    <mergeCell ref="B59:C59"/>
    <mergeCell ref="B60:C60"/>
    <mergeCell ref="B61:C61"/>
    <mergeCell ref="B62:C62"/>
    <mergeCell ref="B63:C63"/>
    <mergeCell ref="B67:C67"/>
    <mergeCell ref="B72:C72"/>
    <mergeCell ref="B68:C68"/>
    <mergeCell ref="B69:C69"/>
    <mergeCell ref="B70:C70"/>
    <mergeCell ref="B71:C71"/>
  </mergeCells>
  <printOptions/>
  <pageMargins left="0.17" right="0.29" top="0.26" bottom="0.17" header="0.19" footer="0"/>
  <pageSetup fitToHeight="1" fitToWidth="1"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G75"/>
  <sheetViews>
    <sheetView zoomScalePageLayoutView="0" workbookViewId="0" topLeftCell="X40">
      <selection activeCell="V3" sqref="V1:Y65536"/>
    </sheetView>
  </sheetViews>
  <sheetFormatPr defaultColWidth="9.140625" defaultRowHeight="12.75"/>
  <cols>
    <col min="1" max="1" width="8.7109375" style="0" customWidth="1"/>
    <col min="3" max="3" width="23.28125" style="0" customWidth="1"/>
    <col min="11" max="14" width="9.421875" style="0" customWidth="1"/>
    <col min="17" max="17" width="10.140625" style="0" bestFit="1" customWidth="1"/>
    <col min="18" max="18" width="11.00390625" style="0" customWidth="1"/>
    <col min="22" max="25" width="9.28125" style="0" customWidth="1"/>
    <col min="26" max="26" width="0" style="0" hidden="1" customWidth="1"/>
    <col min="28" max="28" width="0" style="0" hidden="1" customWidth="1"/>
    <col min="30" max="30" width="0" style="0" hidden="1" customWidth="1"/>
    <col min="33" max="33" width="0" style="0" hidden="1" customWidth="1"/>
  </cols>
  <sheetData>
    <row r="1" spans="1:33" ht="27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1"/>
      <c r="Z1" s="1"/>
      <c r="AA1" s="1"/>
      <c r="AB1" s="1"/>
      <c r="AC1" s="1"/>
      <c r="AD1" s="1"/>
      <c r="AE1" s="1"/>
      <c r="AF1" s="1"/>
      <c r="AG1" s="1"/>
    </row>
    <row r="2" spans="1:33" ht="27">
      <c r="A2" s="214" t="s">
        <v>156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1"/>
      <c r="Z2" s="1"/>
      <c r="AA2" s="1"/>
      <c r="AB2" s="1"/>
      <c r="AC2" s="1"/>
      <c r="AD2" s="1"/>
      <c r="AE2" s="1"/>
      <c r="AF2" s="1"/>
      <c r="AG2" s="1"/>
    </row>
    <row r="3" spans="1:24" ht="13.5" thickBot="1">
      <c r="A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2" ht="12.75">
      <c r="A4" s="200" t="s">
        <v>3</v>
      </c>
      <c r="B4" s="201"/>
      <c r="C4" s="202"/>
      <c r="D4" s="5"/>
      <c r="E4" s="6"/>
      <c r="F4" s="6"/>
      <c r="G4" s="7"/>
      <c r="H4" s="200" t="s">
        <v>4</v>
      </c>
      <c r="I4" s="201"/>
      <c r="J4" s="201"/>
      <c r="K4" s="201"/>
      <c r="L4" s="201"/>
      <c r="M4" s="202"/>
      <c r="N4" s="200" t="s">
        <v>5</v>
      </c>
      <c r="O4" s="201"/>
      <c r="P4" s="202"/>
      <c r="Q4" s="200" t="s">
        <v>6</v>
      </c>
      <c r="R4" s="201"/>
      <c r="S4" s="201"/>
      <c r="T4" s="201"/>
      <c r="U4" s="201"/>
      <c r="V4" s="201"/>
      <c r="W4" s="201"/>
      <c r="X4" s="202"/>
      <c r="Y4" s="200" t="s">
        <v>7</v>
      </c>
      <c r="Z4" s="201"/>
      <c r="AA4" s="201"/>
      <c r="AB4" s="201"/>
      <c r="AC4" s="201"/>
      <c r="AD4" s="201"/>
      <c r="AE4" s="201"/>
      <c r="AF4" s="202"/>
    </row>
    <row r="5" spans="1:32" ht="15.75" customHeight="1">
      <c r="A5" s="8"/>
      <c r="B5" s="9"/>
      <c r="C5" s="10"/>
      <c r="D5" s="11"/>
      <c r="E5" s="12"/>
      <c r="F5" s="12"/>
      <c r="G5" s="10"/>
      <c r="H5" s="197" t="s">
        <v>8</v>
      </c>
      <c r="I5" s="198"/>
      <c r="J5" s="199"/>
      <c r="K5" s="204" t="s">
        <v>9</v>
      </c>
      <c r="L5" s="204"/>
      <c r="M5" s="205"/>
      <c r="N5" s="197" t="s">
        <v>214</v>
      </c>
      <c r="O5" s="198"/>
      <c r="P5" s="219"/>
      <c r="Q5" s="197" t="str">
        <f>'[1]Data'!U52</f>
        <v>[ kWh ]</v>
      </c>
      <c r="R5" s="198"/>
      <c r="S5" s="198"/>
      <c r="T5" s="198"/>
      <c r="U5" s="199"/>
      <c r="V5" s="203" t="s">
        <v>9</v>
      </c>
      <c r="W5" s="204"/>
      <c r="X5" s="205"/>
      <c r="Y5" s="206" t="s">
        <v>10</v>
      </c>
      <c r="Z5" s="196"/>
      <c r="AA5" s="196" t="s">
        <v>11</v>
      </c>
      <c r="AB5" s="196"/>
      <c r="AC5" s="196" t="s">
        <v>6</v>
      </c>
      <c r="AD5" s="196"/>
      <c r="AE5" s="196" t="s">
        <v>12</v>
      </c>
      <c r="AF5" s="196"/>
    </row>
    <row r="6" spans="1:32" s="21" customFormat="1" ht="54" customHeight="1">
      <c r="A6" s="13" t="str">
        <f>'[1]Data'!H59</f>
        <v>Ejendom nr.</v>
      </c>
      <c r="B6" s="217" t="str">
        <f>'[1]Data'!H58</f>
        <v>Bygning</v>
      </c>
      <c r="C6" s="218"/>
      <c r="D6" s="13" t="s">
        <v>15</v>
      </c>
      <c r="E6" s="14" t="s">
        <v>16</v>
      </c>
      <c r="F6" s="14" t="s">
        <v>17</v>
      </c>
      <c r="G6" s="15" t="s">
        <v>18</v>
      </c>
      <c r="H6" s="13" t="str">
        <f>'[1]Data'!H61</f>
        <v>Budget</v>
      </c>
      <c r="I6" s="14" t="str">
        <f>'[1]Data'!H60</f>
        <v>Forbrug</v>
      </c>
      <c r="J6" s="16" t="str">
        <f>'[1]Data'!H62</f>
        <v>Overskud</v>
      </c>
      <c r="K6" s="14" t="s">
        <v>22</v>
      </c>
      <c r="L6" s="14" t="s">
        <v>23</v>
      </c>
      <c r="M6" s="15" t="s">
        <v>24</v>
      </c>
      <c r="N6" s="13" t="str">
        <f>'[1]Data'!H61</f>
        <v>Budget</v>
      </c>
      <c r="O6" s="14" t="str">
        <f>'[1]Data'!H60</f>
        <v>Forbrug</v>
      </c>
      <c r="P6" s="15" t="str">
        <f>'[1]Data'!H62</f>
        <v>Overskud</v>
      </c>
      <c r="Q6" s="17" t="str">
        <f>'[1]Data'!H61</f>
        <v>Budget</v>
      </c>
      <c r="R6" s="18" t="s">
        <v>25</v>
      </c>
      <c r="S6" s="19" t="str">
        <f>'[1]Data'!H63</f>
        <v>Graddagekorr. forbrug</v>
      </c>
      <c r="T6" s="19" t="str">
        <f>'[1]Data'!H60</f>
        <v>Forbrug</v>
      </c>
      <c r="U6" s="16" t="str">
        <f>'[1]Data'!H62</f>
        <v>Overskud</v>
      </c>
      <c r="V6" s="14" t="s">
        <v>22</v>
      </c>
      <c r="W6" s="14" t="s">
        <v>23</v>
      </c>
      <c r="X6" s="15" t="s">
        <v>24</v>
      </c>
      <c r="Y6" s="20" t="s">
        <v>27</v>
      </c>
      <c r="Z6" s="20" t="s">
        <v>28</v>
      </c>
      <c r="AA6" s="20" t="s">
        <v>29</v>
      </c>
      <c r="AB6" s="20" t="s">
        <v>30</v>
      </c>
      <c r="AC6" s="20" t="s">
        <v>31</v>
      </c>
      <c r="AD6" s="20" t="s">
        <v>32</v>
      </c>
      <c r="AE6" s="20" t="s">
        <v>33</v>
      </c>
      <c r="AF6" s="20" t="s">
        <v>34</v>
      </c>
    </row>
    <row r="7" spans="1:33" s="70" customFormat="1" ht="12.75" customHeight="1">
      <c r="A7" s="22" t="s">
        <v>35</v>
      </c>
      <c r="B7" s="207" t="s">
        <v>89</v>
      </c>
      <c r="C7" s="208"/>
      <c r="D7" s="23">
        <v>930</v>
      </c>
      <c r="E7" s="24">
        <v>907</v>
      </c>
      <c r="F7" s="24" t="s">
        <v>35</v>
      </c>
      <c r="G7" s="25">
        <v>120</v>
      </c>
      <c r="H7" s="26">
        <v>48500</v>
      </c>
      <c r="I7" s="27">
        <v>45859.79273284931</v>
      </c>
      <c r="J7" s="28">
        <v>2640.2072671506903</v>
      </c>
      <c r="K7" s="29">
        <v>24.076391184745887</v>
      </c>
      <c r="L7" s="29">
        <v>0.004585979273284932</v>
      </c>
      <c r="M7" s="30">
        <v>0.045859792732849305</v>
      </c>
      <c r="N7" s="31">
        <v>410</v>
      </c>
      <c r="O7" s="32">
        <v>353.1847084861754</v>
      </c>
      <c r="P7" s="33">
        <v>56.815291513824604</v>
      </c>
      <c r="Q7" s="26">
        <v>120000</v>
      </c>
      <c r="R7" s="26">
        <v>121460</v>
      </c>
      <c r="S7" s="27">
        <v>128363.93380763354</v>
      </c>
      <c r="T7" s="27">
        <v>152176.63422154338</v>
      </c>
      <c r="U7" s="28">
        <v>-32176.634221543383</v>
      </c>
      <c r="V7" s="29">
        <v>14.39438783101579</v>
      </c>
      <c r="W7" s="29">
        <v>0.013695897079938908</v>
      </c>
      <c r="X7" s="30">
        <v>0.052044408903767846</v>
      </c>
      <c r="Y7" s="34">
        <v>49.311605089085276</v>
      </c>
      <c r="Z7" s="34">
        <v>382.16493944041093</v>
      </c>
      <c r="AA7" s="34">
        <v>0.3797685037485757</v>
      </c>
      <c r="AB7" s="34">
        <v>2.9432059040514615</v>
      </c>
      <c r="AC7" s="34">
        <v>141.5258366126059</v>
      </c>
      <c r="AD7" s="34">
        <v>1069.699448396946</v>
      </c>
      <c r="AE7" s="35">
        <v>38.47077901576168</v>
      </c>
      <c r="AF7" s="36">
        <v>0.04136642904920611</v>
      </c>
      <c r="AG7" s="27"/>
    </row>
    <row r="8" spans="1:33" s="70" customFormat="1" ht="12.75" customHeight="1">
      <c r="A8" s="22" t="s">
        <v>35</v>
      </c>
      <c r="B8" s="207" t="s">
        <v>90</v>
      </c>
      <c r="C8" s="208"/>
      <c r="D8" s="23">
        <v>764</v>
      </c>
      <c r="E8" s="24">
        <v>764</v>
      </c>
      <c r="F8" s="24" t="s">
        <v>35</v>
      </c>
      <c r="G8" s="25">
        <v>0</v>
      </c>
      <c r="H8" s="26">
        <v>11600</v>
      </c>
      <c r="I8" s="27">
        <v>9990.134799774394</v>
      </c>
      <c r="J8" s="28">
        <v>1609.8652002256058</v>
      </c>
      <c r="K8" s="29">
        <v>5.2448207698815565</v>
      </c>
      <c r="L8" s="29">
        <v>0.0009990134799774395</v>
      </c>
      <c r="M8" s="30">
        <v>0.009990134799774394</v>
      </c>
      <c r="N8" s="31">
        <v>300</v>
      </c>
      <c r="O8" s="32">
        <v>183.3470577176161</v>
      </c>
      <c r="P8" s="33">
        <v>116.65294228238389</v>
      </c>
      <c r="Q8" s="26">
        <v>66000</v>
      </c>
      <c r="R8" s="26">
        <v>0</v>
      </c>
      <c r="S8" s="27">
        <v>53631.81867063966</v>
      </c>
      <c r="T8" s="27">
        <v>64290.92969870875</v>
      </c>
      <c r="U8" s="28">
        <v>1709.070301291249</v>
      </c>
      <c r="V8" s="29">
        <v>6.081279040200861</v>
      </c>
      <c r="W8" s="29">
        <v>0.005786183672883788</v>
      </c>
      <c r="X8" s="30">
        <v>0.021987497956958396</v>
      </c>
      <c r="Y8" s="34">
        <v>13.076092669861772</v>
      </c>
      <c r="Z8" s="34" t="e">
        <v>#DIV/0!</v>
      </c>
      <c r="AA8" s="34">
        <v>0.23998305983981166</v>
      </c>
      <c r="AB8" s="34" t="e">
        <v>#DIV/0!</v>
      </c>
      <c r="AC8" s="34">
        <v>70.19871553748646</v>
      </c>
      <c r="AD8" s="34" t="e">
        <v>#DIV/0!</v>
      </c>
      <c r="AE8" s="35">
        <v>11.326099810082418</v>
      </c>
      <c r="AF8" s="36">
        <v>0.014824737971312067</v>
      </c>
      <c r="AG8" s="27"/>
    </row>
    <row r="9" spans="1:33" s="70" customFormat="1" ht="12.75" customHeight="1">
      <c r="A9" s="22" t="s">
        <v>35</v>
      </c>
      <c r="B9" s="207" t="s">
        <v>91</v>
      </c>
      <c r="C9" s="208"/>
      <c r="D9" s="23">
        <v>432</v>
      </c>
      <c r="E9" s="24">
        <v>363</v>
      </c>
      <c r="F9" s="24" t="s">
        <v>35</v>
      </c>
      <c r="G9" s="25">
        <v>0</v>
      </c>
      <c r="H9" s="26">
        <v>33714</v>
      </c>
      <c r="I9" s="27">
        <v>30756.069658323875</v>
      </c>
      <c r="J9" s="28">
        <v>2957.930341676125</v>
      </c>
      <c r="K9" s="29">
        <v>16.146936570620035</v>
      </c>
      <c r="L9" s="29">
        <v>0.0030756069658323874</v>
      </c>
      <c r="M9" s="30">
        <v>0.03075606965832388</v>
      </c>
      <c r="N9" s="31">
        <v>200</v>
      </c>
      <c r="O9" s="32">
        <v>244.6536279854922</v>
      </c>
      <c r="P9" s="33">
        <v>-44.65362798549219</v>
      </c>
      <c r="Q9" s="26">
        <v>40000</v>
      </c>
      <c r="R9" s="26">
        <v>0</v>
      </c>
      <c r="S9" s="27">
        <v>29555.493309674577</v>
      </c>
      <c r="T9" s="27">
        <v>35637.51197501002</v>
      </c>
      <c r="U9" s="28">
        <v>4362.48802498998</v>
      </c>
      <c r="V9" s="29">
        <v>3.370952257716197</v>
      </c>
      <c r="W9" s="29">
        <v>0.003207376077750902</v>
      </c>
      <c r="X9" s="30">
        <v>0.012188029095453428</v>
      </c>
      <c r="Y9" s="34">
        <v>71.19460569056453</v>
      </c>
      <c r="Z9" s="34" t="e">
        <v>#DIV/0!</v>
      </c>
      <c r="AA9" s="34">
        <v>0.5663278425590097</v>
      </c>
      <c r="AB9" s="34" t="e">
        <v>#DIV/0!</v>
      </c>
      <c r="AC9" s="34">
        <v>81.42009176218892</v>
      </c>
      <c r="AD9" s="34" t="e">
        <v>#DIV/0!</v>
      </c>
      <c r="AE9" s="35">
        <v>19.517888828336233</v>
      </c>
      <c r="AF9" s="36">
        <v>0.04518029821374128</v>
      </c>
      <c r="AG9" s="27"/>
    </row>
    <row r="10" spans="1:33" s="70" customFormat="1" ht="12.75" customHeight="1">
      <c r="A10" s="22" t="s">
        <v>35</v>
      </c>
      <c r="B10" s="207" t="s">
        <v>92</v>
      </c>
      <c r="C10" s="208"/>
      <c r="D10" s="23">
        <v>1012</v>
      </c>
      <c r="E10" s="24">
        <v>1230</v>
      </c>
      <c r="F10" s="24" t="s">
        <v>35</v>
      </c>
      <c r="G10" s="25">
        <v>350</v>
      </c>
      <c r="H10" s="26">
        <v>36748</v>
      </c>
      <c r="I10" s="27">
        <v>35172.05715471868</v>
      </c>
      <c r="J10" s="28">
        <v>1575.9428452813227</v>
      </c>
      <c r="K10" s="29">
        <v>18.46533000622731</v>
      </c>
      <c r="L10" s="29">
        <v>0.003517205715471868</v>
      </c>
      <c r="M10" s="30">
        <v>0.03517205715471868</v>
      </c>
      <c r="N10" s="31">
        <v>550</v>
      </c>
      <c r="O10" s="32">
        <v>533.2356567874131</v>
      </c>
      <c r="P10" s="33">
        <v>16.764343212586937</v>
      </c>
      <c r="Q10" s="26">
        <v>116000</v>
      </c>
      <c r="R10" s="26">
        <v>0</v>
      </c>
      <c r="S10" s="27">
        <v>124513.39908713911</v>
      </c>
      <c r="T10" s="27">
        <v>148623.32785330294</v>
      </c>
      <c r="U10" s="28">
        <v>-32623.327853302937</v>
      </c>
      <c r="V10" s="29">
        <v>14.058280581643924</v>
      </c>
      <c r="W10" s="29">
        <v>0.013376099506797266</v>
      </c>
      <c r="X10" s="30">
        <v>0.0508291781258296</v>
      </c>
      <c r="Y10" s="34">
        <v>34.75499718845719</v>
      </c>
      <c r="Z10" s="34">
        <v>100.49159187062479</v>
      </c>
      <c r="AA10" s="34">
        <v>0.5269127043353884</v>
      </c>
      <c r="AB10" s="34">
        <v>1.5235304479640372</v>
      </c>
      <c r="AC10" s="34">
        <v>101.23040576190172</v>
      </c>
      <c r="AD10" s="34">
        <v>355.75256882039747</v>
      </c>
      <c r="AE10" s="35">
        <v>32.52361058787123</v>
      </c>
      <c r="AF10" s="36">
        <v>0.03213795512635497</v>
      </c>
      <c r="AG10" s="27"/>
    </row>
    <row r="11" spans="1:33" s="70" customFormat="1" ht="12.75" customHeight="1">
      <c r="A11" s="22" t="s">
        <v>35</v>
      </c>
      <c r="B11" s="207" t="s">
        <v>93</v>
      </c>
      <c r="C11" s="208"/>
      <c r="D11" s="23">
        <v>361</v>
      </c>
      <c r="E11" s="24">
        <v>361</v>
      </c>
      <c r="F11" s="24" t="s">
        <v>35</v>
      </c>
      <c r="G11" s="25">
        <v>0</v>
      </c>
      <c r="H11" s="26">
        <v>4000</v>
      </c>
      <c r="I11" s="27">
        <v>4427.338104949407</v>
      </c>
      <c r="J11" s="28">
        <v>-427.33810494940735</v>
      </c>
      <c r="K11" s="29">
        <v>2.324352505098439</v>
      </c>
      <c r="L11" s="29">
        <v>0.00044273381049494075</v>
      </c>
      <c r="M11" s="30">
        <v>0.004427338104949407</v>
      </c>
      <c r="N11" s="31">
        <v>200</v>
      </c>
      <c r="O11" s="32">
        <v>165.61593066122836</v>
      </c>
      <c r="P11" s="33">
        <v>34.38406933877164</v>
      </c>
      <c r="Q11" s="26">
        <v>50000</v>
      </c>
      <c r="R11" s="26">
        <v>0</v>
      </c>
      <c r="S11" s="27">
        <v>46830.0849008385</v>
      </c>
      <c r="T11" s="27">
        <v>56001.36202839439</v>
      </c>
      <c r="U11" s="28">
        <v>-6001.362028394389</v>
      </c>
      <c r="V11" s="29">
        <v>5.2971688342658245</v>
      </c>
      <c r="W11" s="29">
        <v>0.005040122582555495</v>
      </c>
      <c r="X11" s="30">
        <v>0.019152465813710884</v>
      </c>
      <c r="Y11" s="34">
        <v>12.264094473544064</v>
      </c>
      <c r="Z11" s="34" t="e">
        <v>#DIV/0!</v>
      </c>
      <c r="AA11" s="34">
        <v>0.45876989102833343</v>
      </c>
      <c r="AB11" s="34" t="e">
        <v>#DIV/0!</v>
      </c>
      <c r="AC11" s="34">
        <v>129.7232268721288</v>
      </c>
      <c r="AD11" s="34" t="e">
        <v>#DIV/0!</v>
      </c>
      <c r="AE11" s="35">
        <v>7.621521339364263</v>
      </c>
      <c r="AF11" s="36">
        <v>0.021112247477463333</v>
      </c>
      <c r="AG11" s="27"/>
    </row>
    <row r="12" spans="1:33" s="70" customFormat="1" ht="12.75" customHeight="1">
      <c r="A12" s="22" t="s">
        <v>35</v>
      </c>
      <c r="B12" s="207" t="s">
        <v>94</v>
      </c>
      <c r="C12" s="208"/>
      <c r="D12" s="23">
        <v>1335</v>
      </c>
      <c r="E12" s="24">
        <v>1335</v>
      </c>
      <c r="F12" s="24" t="s">
        <v>35</v>
      </c>
      <c r="G12" s="25">
        <v>0</v>
      </c>
      <c r="H12" s="26">
        <v>150000</v>
      </c>
      <c r="I12" s="27">
        <v>194665</v>
      </c>
      <c r="J12" s="28">
        <v>-44665</v>
      </c>
      <c r="K12" s="29">
        <v>102.199125</v>
      </c>
      <c r="L12" s="29">
        <v>0.0194665</v>
      </c>
      <c r="M12" s="30">
        <v>0.194665</v>
      </c>
      <c r="N12" s="31">
        <v>950</v>
      </c>
      <c r="O12" s="32">
        <v>1011.448276024413</v>
      </c>
      <c r="P12" s="33">
        <v>-61.44827602441296</v>
      </c>
      <c r="Q12" s="26">
        <v>0</v>
      </c>
      <c r="R12" s="26">
        <v>142704</v>
      </c>
      <c r="S12" s="27">
        <v>0</v>
      </c>
      <c r="T12" s="27">
        <v>0</v>
      </c>
      <c r="U12" s="28" t="s">
        <v>35</v>
      </c>
      <c r="V12" s="29">
        <v>0</v>
      </c>
      <c r="W12" s="29">
        <v>0</v>
      </c>
      <c r="X12" s="30">
        <v>0</v>
      </c>
      <c r="Y12" s="34">
        <v>145.81647940074907</v>
      </c>
      <c r="Z12" s="34" t="e">
        <v>#DIV/0!</v>
      </c>
      <c r="AA12" s="34">
        <v>0.7576391580707214</v>
      </c>
      <c r="AB12" s="34" t="e">
        <v>#DIV/0!</v>
      </c>
      <c r="AC12" s="34">
        <v>0</v>
      </c>
      <c r="AD12" s="34" t="e">
        <v>#DIV/0!</v>
      </c>
      <c r="AE12" s="35">
        <v>102.199125</v>
      </c>
      <c r="AF12" s="36">
        <v>0.07655365168539326</v>
      </c>
      <c r="AG12" s="27"/>
    </row>
    <row r="13" spans="1:33" s="70" customFormat="1" ht="12.75" customHeight="1">
      <c r="A13" s="22" t="s">
        <v>35</v>
      </c>
      <c r="B13" s="207" t="s">
        <v>95</v>
      </c>
      <c r="C13" s="208"/>
      <c r="D13" s="23">
        <v>240</v>
      </c>
      <c r="E13" s="24">
        <v>240</v>
      </c>
      <c r="F13" s="24" t="s">
        <v>35</v>
      </c>
      <c r="G13" s="25">
        <v>0</v>
      </c>
      <c r="H13" s="26">
        <v>9100</v>
      </c>
      <c r="I13" s="27">
        <v>8799.447476707248</v>
      </c>
      <c r="J13" s="28">
        <v>300.5525232927521</v>
      </c>
      <c r="K13" s="29">
        <v>4.619709925271305</v>
      </c>
      <c r="L13" s="29">
        <v>0.0008799447476707248</v>
      </c>
      <c r="M13" s="30">
        <v>0.008799447476707248</v>
      </c>
      <c r="N13" s="31">
        <v>190</v>
      </c>
      <c r="O13" s="32">
        <v>195.54131931859368</v>
      </c>
      <c r="P13" s="33">
        <v>-5.541319318593679</v>
      </c>
      <c r="Q13" s="26">
        <v>39561</v>
      </c>
      <c r="R13" s="26">
        <v>0</v>
      </c>
      <c r="S13" s="27">
        <v>42203.41989306646</v>
      </c>
      <c r="T13" s="27">
        <v>50179.0549751615</v>
      </c>
      <c r="U13" s="28">
        <v>-10618.054975161504</v>
      </c>
      <c r="V13" s="29">
        <v>4.746436810100526</v>
      </c>
      <c r="W13" s="29">
        <v>0.004516114947764536</v>
      </c>
      <c r="X13" s="30">
        <v>0.017161236801505237</v>
      </c>
      <c r="Y13" s="34">
        <v>36.6643644862802</v>
      </c>
      <c r="Z13" s="34" t="e">
        <v>#DIV/0!</v>
      </c>
      <c r="AA13" s="34">
        <v>0.814755497160807</v>
      </c>
      <c r="AB13" s="34" t="e">
        <v>#DIV/0!</v>
      </c>
      <c r="AC13" s="34">
        <v>175.8475828877769</v>
      </c>
      <c r="AD13" s="34" t="e">
        <v>#DIV/0!</v>
      </c>
      <c r="AE13" s="35">
        <v>9.366146735371832</v>
      </c>
      <c r="AF13" s="36">
        <v>0.03902561139738263</v>
      </c>
      <c r="AG13" s="27"/>
    </row>
    <row r="14" spans="1:33" s="70" customFormat="1" ht="12.75" customHeight="1">
      <c r="A14" s="22" t="s">
        <v>35</v>
      </c>
      <c r="B14" s="207" t="s">
        <v>96</v>
      </c>
      <c r="C14" s="208"/>
      <c r="D14" s="23">
        <v>505</v>
      </c>
      <c r="E14" s="24">
        <v>505</v>
      </c>
      <c r="F14" s="24" t="s">
        <v>35</v>
      </c>
      <c r="G14" s="25">
        <v>80</v>
      </c>
      <c r="H14" s="26">
        <v>21000</v>
      </c>
      <c r="I14" s="27">
        <v>23277.341463414632</v>
      </c>
      <c r="J14" s="28">
        <v>-2277.341463414632</v>
      </c>
      <c r="K14" s="29">
        <v>12.220604268292682</v>
      </c>
      <c r="L14" s="29">
        <v>0.0023277341463414634</v>
      </c>
      <c r="M14" s="30">
        <v>0.023277341463414633</v>
      </c>
      <c r="N14" s="31">
        <v>330</v>
      </c>
      <c r="O14" s="32">
        <v>454.4390243902439</v>
      </c>
      <c r="P14" s="33">
        <v>-124.4390243902439</v>
      </c>
      <c r="Q14" s="26">
        <v>39000</v>
      </c>
      <c r="R14" s="26">
        <v>48450</v>
      </c>
      <c r="S14" s="27">
        <v>37848.541402358125</v>
      </c>
      <c r="T14" s="27">
        <v>44878.07048248439</v>
      </c>
      <c r="U14" s="28">
        <v>-5878.070482484392</v>
      </c>
      <c r="V14" s="29">
        <v>4.2450166869381984</v>
      </c>
      <c r="W14" s="29">
        <v>0.004039026343423595</v>
      </c>
      <c r="X14" s="30">
        <v>0.015348300105009663</v>
      </c>
      <c r="Y14" s="34">
        <v>46.09374547210818</v>
      </c>
      <c r="Z14" s="34">
        <v>290.9667682926829</v>
      </c>
      <c r="AA14" s="34">
        <v>0.8998792562183048</v>
      </c>
      <c r="AB14" s="34">
        <v>5.680487804878049</v>
      </c>
      <c r="AC14" s="34">
        <v>74.94760673734282</v>
      </c>
      <c r="AD14" s="34">
        <v>473.10676752947654</v>
      </c>
      <c r="AE14" s="35">
        <v>16.465620955230882</v>
      </c>
      <c r="AF14" s="36">
        <v>0.032605190010358186</v>
      </c>
      <c r="AG14" s="27"/>
    </row>
    <row r="15" spans="1:33" s="70" customFormat="1" ht="12.75" customHeight="1">
      <c r="A15" s="22" t="s">
        <v>35</v>
      </c>
      <c r="B15" s="207" t="s">
        <v>97</v>
      </c>
      <c r="C15" s="208"/>
      <c r="D15" s="23">
        <v>723</v>
      </c>
      <c r="E15" s="24">
        <v>680</v>
      </c>
      <c r="F15" s="24" t="s">
        <v>35</v>
      </c>
      <c r="G15" s="25">
        <v>0</v>
      </c>
      <c r="H15" s="26">
        <v>21500</v>
      </c>
      <c r="I15" s="27">
        <v>20685.786717940915</v>
      </c>
      <c r="J15" s="28">
        <v>814.213282059085</v>
      </c>
      <c r="K15" s="29">
        <v>10.86003802691898</v>
      </c>
      <c r="L15" s="29">
        <v>0.0020685786717940914</v>
      </c>
      <c r="M15" s="30">
        <v>0.020685786717940913</v>
      </c>
      <c r="N15" s="31">
        <v>600</v>
      </c>
      <c r="O15" s="32">
        <v>615.0148966104201</v>
      </c>
      <c r="P15" s="33">
        <v>-15.014896610420124</v>
      </c>
      <c r="Q15" s="26">
        <v>92000</v>
      </c>
      <c r="R15" s="26">
        <v>0</v>
      </c>
      <c r="S15" s="27">
        <v>89889.3294294641</v>
      </c>
      <c r="T15" s="27">
        <v>106264.97089458286</v>
      </c>
      <c r="U15" s="28">
        <v>-14264.97089458286</v>
      </c>
      <c r="V15" s="29">
        <v>10.051603596918593</v>
      </c>
      <c r="W15" s="29">
        <v>0.009563847380512459</v>
      </c>
      <c r="X15" s="30">
        <v>0.03634262004594734</v>
      </c>
      <c r="Y15" s="34">
        <v>28.611046636156175</v>
      </c>
      <c r="Z15" s="34" t="e">
        <v>#DIV/0!</v>
      </c>
      <c r="AA15" s="34">
        <v>0.8506430105261689</v>
      </c>
      <c r="AB15" s="34" t="e">
        <v>#DIV/0!</v>
      </c>
      <c r="AC15" s="34">
        <v>132.1901903374472</v>
      </c>
      <c r="AD15" s="34" t="e">
        <v>#DIV/0!</v>
      </c>
      <c r="AE15" s="35">
        <v>20.911641623837575</v>
      </c>
      <c r="AF15" s="36">
        <v>0.028923432398115595</v>
      </c>
      <c r="AG15" s="27"/>
    </row>
    <row r="16" spans="1:33" s="70" customFormat="1" ht="12.75" customHeight="1">
      <c r="A16" s="22" t="s">
        <v>35</v>
      </c>
      <c r="B16" s="207" t="s">
        <v>98</v>
      </c>
      <c r="C16" s="208"/>
      <c r="D16" s="23">
        <v>1990</v>
      </c>
      <c r="E16" s="24">
        <v>1929</v>
      </c>
      <c r="F16" s="24" t="s">
        <v>35</v>
      </c>
      <c r="G16" s="25">
        <v>0</v>
      </c>
      <c r="H16" s="26">
        <v>64741</v>
      </c>
      <c r="I16" s="27">
        <v>74078.37034414432</v>
      </c>
      <c r="J16" s="28">
        <v>-9337.370344144321</v>
      </c>
      <c r="K16" s="29">
        <v>38.89114443067576</v>
      </c>
      <c r="L16" s="29">
        <v>0.007407837034414432</v>
      </c>
      <c r="M16" s="30">
        <v>0.0740783703441443</v>
      </c>
      <c r="N16" s="31">
        <v>1092</v>
      </c>
      <c r="O16" s="32">
        <v>1071.2318100474217</v>
      </c>
      <c r="P16" s="33">
        <v>20.76818995257827</v>
      </c>
      <c r="Q16" s="26">
        <v>199509.80702309398</v>
      </c>
      <c r="R16" s="26">
        <v>0</v>
      </c>
      <c r="S16" s="27">
        <v>198039.88612877048</v>
      </c>
      <c r="T16" s="27">
        <v>235795.8500471912</v>
      </c>
      <c r="U16" s="28">
        <v>-36286.04302409722</v>
      </c>
      <c r="V16" s="29">
        <v>27.902991412353373</v>
      </c>
      <c r="W16" s="29">
        <v>0.020894979169996605</v>
      </c>
      <c r="X16" s="30">
        <v>0.07535049390127967</v>
      </c>
      <c r="Y16" s="34">
        <v>37.22531173072579</v>
      </c>
      <c r="Z16" s="34" t="e">
        <v>#DIV/0!</v>
      </c>
      <c r="AA16" s="34">
        <v>0.5383074422348852</v>
      </c>
      <c r="AB16" s="34" t="e">
        <v>#DIV/0!</v>
      </c>
      <c r="AC16" s="34">
        <v>102.66453402217236</v>
      </c>
      <c r="AD16" s="34" t="e">
        <v>#DIV/0!</v>
      </c>
      <c r="AE16" s="35">
        <v>66.79413584302912</v>
      </c>
      <c r="AF16" s="36">
        <v>0.03356489238343172</v>
      </c>
      <c r="AG16" s="27"/>
    </row>
    <row r="17" spans="1:33" s="70" customFormat="1" ht="12.75" customHeight="1">
      <c r="A17" s="22" t="s">
        <v>35</v>
      </c>
      <c r="B17" s="207" t="s">
        <v>99</v>
      </c>
      <c r="C17" s="208"/>
      <c r="D17" s="23">
        <v>866</v>
      </c>
      <c r="E17" s="24">
        <v>866</v>
      </c>
      <c r="F17" s="24" t="s">
        <v>35</v>
      </c>
      <c r="G17" s="25">
        <v>0</v>
      </c>
      <c r="H17" s="26">
        <v>20500</v>
      </c>
      <c r="I17" s="27">
        <v>24919.030918196622</v>
      </c>
      <c r="J17" s="28">
        <v>-4419.030918196622</v>
      </c>
      <c r="K17" s="29">
        <v>13.082491232053227</v>
      </c>
      <c r="L17" s="29">
        <v>0.0024919030918196627</v>
      </c>
      <c r="M17" s="30">
        <v>0.024919030918196625</v>
      </c>
      <c r="N17" s="31">
        <v>590</v>
      </c>
      <c r="O17" s="32">
        <v>512.9773002955369</v>
      </c>
      <c r="P17" s="33">
        <v>77.0226997044631</v>
      </c>
      <c r="Q17" s="26">
        <v>111000</v>
      </c>
      <c r="R17" s="26">
        <v>0</v>
      </c>
      <c r="S17" s="27">
        <v>102312.7770084862</v>
      </c>
      <c r="T17" s="27">
        <v>120673.1544182248</v>
      </c>
      <c r="U17" s="28">
        <v>-9673.154418224804</v>
      </c>
      <c r="V17" s="29">
        <v>11.414473676419883</v>
      </c>
      <c r="W17" s="29">
        <v>0.010860583897640233</v>
      </c>
      <c r="X17" s="30">
        <v>0.041270218811032884</v>
      </c>
      <c r="Y17" s="34">
        <v>28.774862492143907</v>
      </c>
      <c r="Z17" s="34" t="e">
        <v>#DIV/0!</v>
      </c>
      <c r="AA17" s="34">
        <v>0.592352540756971</v>
      </c>
      <c r="AB17" s="34" t="e">
        <v>#DIV/0!</v>
      </c>
      <c r="AC17" s="34">
        <v>118.14408430541131</v>
      </c>
      <c r="AD17" s="34" t="e">
        <v>#DIV/0!</v>
      </c>
      <c r="AE17" s="35">
        <v>24.49696490847311</v>
      </c>
      <c r="AF17" s="36">
        <v>0.02828748834696664</v>
      </c>
      <c r="AG17" s="27"/>
    </row>
    <row r="18" spans="1:33" s="70" customFormat="1" ht="12.75" customHeight="1">
      <c r="A18" s="22" t="s">
        <v>35</v>
      </c>
      <c r="B18" s="207" t="s">
        <v>100</v>
      </c>
      <c r="C18" s="208"/>
      <c r="D18" s="23">
        <v>2730</v>
      </c>
      <c r="E18" s="24">
        <v>2760</v>
      </c>
      <c r="F18" s="24" t="s">
        <v>35</v>
      </c>
      <c r="G18" s="25">
        <v>0</v>
      </c>
      <c r="H18" s="26">
        <v>80000</v>
      </c>
      <c r="I18" s="27">
        <v>89888.46848676729</v>
      </c>
      <c r="J18" s="28">
        <v>-9888.468486767291</v>
      </c>
      <c r="K18" s="29">
        <v>47.19144595555283</v>
      </c>
      <c r="L18" s="29">
        <v>0.00898884684867673</v>
      </c>
      <c r="M18" s="30">
        <v>0.08988846848676729</v>
      </c>
      <c r="N18" s="31">
        <v>1200</v>
      </c>
      <c r="O18" s="32">
        <v>1583.7111502521627</v>
      </c>
      <c r="P18" s="33">
        <v>-383.7111502521627</v>
      </c>
      <c r="Q18" s="26">
        <v>228000</v>
      </c>
      <c r="R18" s="26">
        <v>0</v>
      </c>
      <c r="S18" s="27">
        <v>234794.44689839863</v>
      </c>
      <c r="T18" s="27">
        <v>281228.23390626704</v>
      </c>
      <c r="U18" s="28">
        <v>-53228.233906267036</v>
      </c>
      <c r="V18" s="29">
        <v>26.6013786451938</v>
      </c>
      <c r="W18" s="29">
        <v>0.025310541051564037</v>
      </c>
      <c r="X18" s="30">
        <v>0.09618005599594333</v>
      </c>
      <c r="Y18" s="34">
        <v>32.92617893288179</v>
      </c>
      <c r="Z18" s="34" t="e">
        <v>#DIV/0!</v>
      </c>
      <c r="AA18" s="34">
        <v>0.5801139744513416</v>
      </c>
      <c r="AB18" s="34" t="e">
        <v>#DIV/0!</v>
      </c>
      <c r="AC18" s="34">
        <v>85.07045177478211</v>
      </c>
      <c r="AD18" s="34" t="e">
        <v>#DIV/0!</v>
      </c>
      <c r="AE18" s="35">
        <v>73.79282460074663</v>
      </c>
      <c r="AF18" s="36">
        <v>0.027030338681592173</v>
      </c>
      <c r="AG18" s="27"/>
    </row>
    <row r="19" spans="1:33" s="70" customFormat="1" ht="12.75" customHeight="1">
      <c r="A19" s="22" t="s">
        <v>35</v>
      </c>
      <c r="B19" s="207" t="s">
        <v>101</v>
      </c>
      <c r="C19" s="208"/>
      <c r="D19" s="23">
        <v>1023</v>
      </c>
      <c r="E19" s="24">
        <v>680</v>
      </c>
      <c r="F19" s="24" t="s">
        <v>35</v>
      </c>
      <c r="G19" s="25">
        <v>0</v>
      </c>
      <c r="H19" s="26">
        <v>33500</v>
      </c>
      <c r="I19" s="27">
        <v>36756.28525706399</v>
      </c>
      <c r="J19" s="28">
        <v>-3256.285257063988</v>
      </c>
      <c r="K19" s="29">
        <v>19.297049759958593</v>
      </c>
      <c r="L19" s="29">
        <v>0.0036756285257063988</v>
      </c>
      <c r="M19" s="30">
        <v>0.036756285257063995</v>
      </c>
      <c r="N19" s="31">
        <v>900</v>
      </c>
      <c r="O19" s="32">
        <v>930.3705323148677</v>
      </c>
      <c r="P19" s="33">
        <v>-30.37053231486766</v>
      </c>
      <c r="Q19" s="26">
        <v>95000</v>
      </c>
      <c r="R19" s="26">
        <v>79840</v>
      </c>
      <c r="S19" s="27">
        <v>90446.17233891513</v>
      </c>
      <c r="T19" s="27">
        <v>107993.01239937721</v>
      </c>
      <c r="U19" s="28">
        <v>-12993.012399377214</v>
      </c>
      <c r="V19" s="29">
        <v>10.215059042857089</v>
      </c>
      <c r="W19" s="29">
        <v>0.00971937111594395</v>
      </c>
      <c r="X19" s="30">
        <v>0.03693361024058701</v>
      </c>
      <c r="Y19" s="34">
        <v>35.92989761198826</v>
      </c>
      <c r="Z19" s="34" t="e">
        <v>#DIV/0!</v>
      </c>
      <c r="AA19" s="34">
        <v>0.9094531107672216</v>
      </c>
      <c r="AB19" s="34" t="e">
        <v>#DIV/0!</v>
      </c>
      <c r="AC19" s="34">
        <v>133.00907696899284</v>
      </c>
      <c r="AD19" s="34" t="e">
        <v>#DIV/0!</v>
      </c>
      <c r="AE19" s="35">
        <v>29.512108802815682</v>
      </c>
      <c r="AF19" s="36">
        <v>0.028848591205098417</v>
      </c>
      <c r="AG19" s="27"/>
    </row>
    <row r="20" spans="1:33" s="70" customFormat="1" ht="12.75" customHeight="1">
      <c r="A20" s="22" t="s">
        <v>35</v>
      </c>
      <c r="B20" s="207" t="s">
        <v>102</v>
      </c>
      <c r="C20" s="208"/>
      <c r="D20" s="23">
        <v>346</v>
      </c>
      <c r="E20" s="24">
        <v>346</v>
      </c>
      <c r="F20" s="24">
        <v>45</v>
      </c>
      <c r="G20" s="25">
        <v>0</v>
      </c>
      <c r="H20" s="26">
        <v>6800</v>
      </c>
      <c r="I20" s="27">
        <v>6759.90961038961</v>
      </c>
      <c r="J20" s="28">
        <v>40.09038961039005</v>
      </c>
      <c r="K20" s="29">
        <v>3.5489525454545454</v>
      </c>
      <c r="L20" s="29">
        <v>0.0006759909610389611</v>
      </c>
      <c r="M20" s="30">
        <v>0.00675990961038961</v>
      </c>
      <c r="N20" s="31">
        <v>170</v>
      </c>
      <c r="O20" s="32">
        <v>202.19719129014092</v>
      </c>
      <c r="P20" s="33">
        <v>-32.19719129014092</v>
      </c>
      <c r="Q20" s="26">
        <v>42000</v>
      </c>
      <c r="R20" s="26">
        <v>50600</v>
      </c>
      <c r="S20" s="27">
        <v>43593.444764611</v>
      </c>
      <c r="T20" s="27">
        <v>52168.93506493507</v>
      </c>
      <c r="U20" s="28">
        <v>-10168.935064935067</v>
      </c>
      <c r="V20" s="29">
        <v>4.934659567792208</v>
      </c>
      <c r="W20" s="29">
        <v>0.004695204155844157</v>
      </c>
      <c r="X20" s="30">
        <v>0.017841775792207793</v>
      </c>
      <c r="Y20" s="34">
        <v>19.537311012686732</v>
      </c>
      <c r="Z20" s="34" t="e">
        <v>#DIV/0!</v>
      </c>
      <c r="AA20" s="34">
        <v>0.5843849459252628</v>
      </c>
      <c r="AB20" s="34" t="e">
        <v>#DIV/0!</v>
      </c>
      <c r="AC20" s="34">
        <v>125.99261492662139</v>
      </c>
      <c r="AD20" s="34" t="e">
        <v>#DIV/0!</v>
      </c>
      <c r="AE20" s="35">
        <v>8.483612113246753</v>
      </c>
      <c r="AF20" s="36">
        <v>0.02451911015389235</v>
      </c>
      <c r="AG20" s="27"/>
    </row>
    <row r="21" spans="1:33" s="70" customFormat="1" ht="12.75" customHeight="1">
      <c r="A21" s="22" t="s">
        <v>35</v>
      </c>
      <c r="B21" s="207" t="s">
        <v>103</v>
      </c>
      <c r="C21" s="208"/>
      <c r="D21" s="23">
        <v>294</v>
      </c>
      <c r="E21" s="24">
        <v>294</v>
      </c>
      <c r="F21" s="24">
        <v>90</v>
      </c>
      <c r="G21" s="25">
        <v>60</v>
      </c>
      <c r="H21" s="26">
        <v>6153</v>
      </c>
      <c r="I21" s="27">
        <v>6704.773786124282</v>
      </c>
      <c r="J21" s="28">
        <v>-551.7737861242822</v>
      </c>
      <c r="K21" s="29">
        <v>3.5200062377152483</v>
      </c>
      <c r="L21" s="29">
        <v>0.0006704773786124282</v>
      </c>
      <c r="M21" s="30">
        <v>0.006704773786124283</v>
      </c>
      <c r="N21" s="31">
        <v>170</v>
      </c>
      <c r="O21" s="32">
        <v>228.69935993912569</v>
      </c>
      <c r="P21" s="33">
        <v>-58.699359939125685</v>
      </c>
      <c r="Q21" s="26">
        <v>32000</v>
      </c>
      <c r="R21" s="26">
        <v>36090</v>
      </c>
      <c r="S21" s="27">
        <v>35929.31059878078</v>
      </c>
      <c r="T21" s="27">
        <v>42835.4909212033</v>
      </c>
      <c r="U21" s="28">
        <v>-10835.490921203302</v>
      </c>
      <c r="V21" s="29">
        <v>4.05180908623662</v>
      </c>
      <c r="W21" s="29">
        <v>0.003855194182908298</v>
      </c>
      <c r="X21" s="30">
        <v>0.01464973789505153</v>
      </c>
      <c r="Y21" s="34">
        <v>22.80535301402817</v>
      </c>
      <c r="Z21" s="34">
        <v>111.74622976873803</v>
      </c>
      <c r="AA21" s="34">
        <v>0.7778889793847812</v>
      </c>
      <c r="AB21" s="34">
        <v>3.811655998985428</v>
      </c>
      <c r="AC21" s="34">
        <v>122.2085394516353</v>
      </c>
      <c r="AD21" s="34">
        <v>598.821843313013</v>
      </c>
      <c r="AE21" s="35">
        <v>7.571815323951869</v>
      </c>
      <c r="AF21" s="36">
        <v>0.025754473890992752</v>
      </c>
      <c r="AG21" s="27"/>
    </row>
    <row r="22" spans="1:33" s="70" customFormat="1" ht="12.75" customHeight="1">
      <c r="A22" s="22" t="s">
        <v>35</v>
      </c>
      <c r="B22" s="207" t="s">
        <v>104</v>
      </c>
      <c r="C22" s="208"/>
      <c r="D22" s="23">
        <v>470</v>
      </c>
      <c r="E22" s="24">
        <v>461</v>
      </c>
      <c r="F22" s="24" t="s">
        <v>35</v>
      </c>
      <c r="G22" s="25">
        <v>0</v>
      </c>
      <c r="H22" s="26">
        <v>25000</v>
      </c>
      <c r="I22" s="27">
        <v>23975.903384935424</v>
      </c>
      <c r="J22" s="28">
        <v>1024.0966150645763</v>
      </c>
      <c r="K22" s="29">
        <v>12.587349277091098</v>
      </c>
      <c r="L22" s="29">
        <v>0.0023975903384935424</v>
      </c>
      <c r="M22" s="30">
        <v>0.023975903384935424</v>
      </c>
      <c r="N22" s="31">
        <v>250</v>
      </c>
      <c r="O22" s="32">
        <v>435.4945982617222</v>
      </c>
      <c r="P22" s="33">
        <v>-185.49459826172222</v>
      </c>
      <c r="Q22" s="26">
        <v>80000</v>
      </c>
      <c r="R22" s="26">
        <v>70510</v>
      </c>
      <c r="S22" s="27">
        <v>79442.82792814002</v>
      </c>
      <c r="T22" s="27">
        <v>93996.6978176473</v>
      </c>
      <c r="U22" s="28">
        <v>-13996.697817647306</v>
      </c>
      <c r="V22" s="29">
        <v>8.891147646571257</v>
      </c>
      <c r="W22" s="29">
        <v>0.008459702803588258</v>
      </c>
      <c r="X22" s="30">
        <v>0.03214687065363538</v>
      </c>
      <c r="Y22" s="34">
        <v>51.012560393479625</v>
      </c>
      <c r="Z22" s="34" t="e">
        <v>#DIV/0!</v>
      </c>
      <c r="AA22" s="34">
        <v>0.9265842516206856</v>
      </c>
      <c r="AB22" s="34" t="e">
        <v>#DIV/0!</v>
      </c>
      <c r="AC22" s="34">
        <v>172.32717554911068</v>
      </c>
      <c r="AD22" s="34" t="e">
        <v>#DIV/0!</v>
      </c>
      <c r="AE22" s="35">
        <v>21.478496923662355</v>
      </c>
      <c r="AF22" s="36">
        <v>0.04569892962481352</v>
      </c>
      <c r="AG22" s="27"/>
    </row>
    <row r="23" spans="1:33" s="70" customFormat="1" ht="12.75" customHeight="1">
      <c r="A23" s="22" t="s">
        <v>35</v>
      </c>
      <c r="B23" s="207" t="s">
        <v>105</v>
      </c>
      <c r="C23" s="208"/>
      <c r="D23" s="23">
        <v>1270</v>
      </c>
      <c r="E23" s="24">
        <v>1270</v>
      </c>
      <c r="F23" s="24" t="s">
        <v>35</v>
      </c>
      <c r="G23" s="25">
        <v>0</v>
      </c>
      <c r="H23" s="26">
        <v>35400</v>
      </c>
      <c r="I23" s="27">
        <v>34828.81214474083</v>
      </c>
      <c r="J23" s="28">
        <v>571.1878552591734</v>
      </c>
      <c r="K23" s="29">
        <v>18.285126375988934</v>
      </c>
      <c r="L23" s="29">
        <v>0.0034828812144740828</v>
      </c>
      <c r="M23" s="30">
        <v>0.03482881214474083</v>
      </c>
      <c r="N23" s="31">
        <v>300</v>
      </c>
      <c r="O23" s="32">
        <v>357.29852481592116</v>
      </c>
      <c r="P23" s="33">
        <v>-57.298524815921155</v>
      </c>
      <c r="Q23" s="26">
        <v>82450</v>
      </c>
      <c r="R23" s="26">
        <v>0</v>
      </c>
      <c r="S23" s="27">
        <v>75034.26757392586</v>
      </c>
      <c r="T23" s="27">
        <v>89947.41294262336</v>
      </c>
      <c r="U23" s="28">
        <v>-7497.412942623356</v>
      </c>
      <c r="V23" s="29">
        <v>8.508125790242742</v>
      </c>
      <c r="W23" s="29">
        <v>0.008095267164836103</v>
      </c>
      <c r="X23" s="30">
        <v>0.03076201522637719</v>
      </c>
      <c r="Y23" s="34">
        <v>27.42426153129199</v>
      </c>
      <c r="Z23" s="34" t="e">
        <v>#DIV/0!</v>
      </c>
      <c r="AA23" s="34">
        <v>0.28133742111489857</v>
      </c>
      <c r="AB23" s="34" t="e">
        <v>#DIV/0!</v>
      </c>
      <c r="AC23" s="34">
        <v>59.08210045191012</v>
      </c>
      <c r="AD23" s="34" t="e">
        <v>#DIV/0!</v>
      </c>
      <c r="AE23" s="35">
        <v>26.793252166231674</v>
      </c>
      <c r="AF23" s="36">
        <v>0.02109704894978872</v>
      </c>
      <c r="AG23" s="27"/>
    </row>
    <row r="24" spans="1:33" s="70" customFormat="1" ht="12.75" customHeight="1">
      <c r="A24" s="22" t="s">
        <v>35</v>
      </c>
      <c r="B24" s="207" t="s">
        <v>106</v>
      </c>
      <c r="C24" s="208"/>
      <c r="D24" s="23">
        <v>649</v>
      </c>
      <c r="E24" s="24">
        <v>649</v>
      </c>
      <c r="F24" s="24">
        <v>243</v>
      </c>
      <c r="G24" s="25">
        <v>100</v>
      </c>
      <c r="H24" s="26">
        <v>10500</v>
      </c>
      <c r="I24" s="27">
        <v>13697.154319665442</v>
      </c>
      <c r="J24" s="28">
        <v>-3197.154319665442</v>
      </c>
      <c r="K24" s="29">
        <v>7.191006017824358</v>
      </c>
      <c r="L24" s="29">
        <v>0.0013697154319665444</v>
      </c>
      <c r="M24" s="30">
        <v>0.013697154319665441</v>
      </c>
      <c r="N24" s="31">
        <v>230</v>
      </c>
      <c r="O24" s="32">
        <v>226.55219213246295</v>
      </c>
      <c r="P24" s="33">
        <v>3.447807867537051</v>
      </c>
      <c r="Q24" s="26">
        <v>62000</v>
      </c>
      <c r="R24" s="26">
        <v>76440</v>
      </c>
      <c r="S24" s="27">
        <v>55631.47695330807</v>
      </c>
      <c r="T24" s="27">
        <v>66214.92444554238</v>
      </c>
      <c r="U24" s="28">
        <v>-4214.924445542376</v>
      </c>
      <c r="V24" s="29">
        <v>6.263269703303853</v>
      </c>
      <c r="W24" s="29">
        <v>0.005959343200098815</v>
      </c>
      <c r="X24" s="30">
        <v>0.022645504160375494</v>
      </c>
      <c r="Y24" s="34">
        <v>21.105014360039203</v>
      </c>
      <c r="Z24" s="34">
        <v>136.9715431966544</v>
      </c>
      <c r="AA24" s="34">
        <v>0.34907887847837127</v>
      </c>
      <c r="AB24" s="34">
        <v>2.2655219213246296</v>
      </c>
      <c r="AC24" s="34">
        <v>85.71876263991999</v>
      </c>
      <c r="AD24" s="34">
        <v>556.3147695330807</v>
      </c>
      <c r="AE24" s="35">
        <v>13.45427572112821</v>
      </c>
      <c r="AF24" s="36">
        <v>0.02073077923132236</v>
      </c>
      <c r="AG24" s="27"/>
    </row>
    <row r="25" spans="1:33" s="70" customFormat="1" ht="12.75" customHeight="1">
      <c r="A25" s="22" t="s">
        <v>35</v>
      </c>
      <c r="B25" s="207" t="s">
        <v>107</v>
      </c>
      <c r="C25" s="208"/>
      <c r="D25" s="23">
        <v>441</v>
      </c>
      <c r="E25" s="24">
        <v>441</v>
      </c>
      <c r="F25" s="24" t="s">
        <v>35</v>
      </c>
      <c r="G25" s="25">
        <v>45</v>
      </c>
      <c r="H25" s="26">
        <v>13930</v>
      </c>
      <c r="I25" s="27">
        <v>14376.226942545549</v>
      </c>
      <c r="J25" s="28">
        <v>-446.2269425455488</v>
      </c>
      <c r="K25" s="29">
        <v>7.547519144836414</v>
      </c>
      <c r="L25" s="29">
        <v>0.0014376226942545548</v>
      </c>
      <c r="M25" s="30">
        <v>0.01437622694254555</v>
      </c>
      <c r="N25" s="31">
        <v>370</v>
      </c>
      <c r="O25" s="32">
        <v>506.86739961954817</v>
      </c>
      <c r="P25" s="33">
        <v>-136.86739961954817</v>
      </c>
      <c r="Q25" s="26">
        <v>62200</v>
      </c>
      <c r="R25" s="26">
        <v>47420</v>
      </c>
      <c r="S25" s="27">
        <v>55809.569589869934</v>
      </c>
      <c r="T25" s="27">
        <v>66629.76751548554</v>
      </c>
      <c r="U25" s="28">
        <v>-4429.767515485539</v>
      </c>
      <c r="V25" s="29">
        <v>6.302509709289777</v>
      </c>
      <c r="W25" s="29">
        <v>0.0059966790763937</v>
      </c>
      <c r="X25" s="30">
        <v>0.022787380490296057</v>
      </c>
      <c r="Y25" s="34">
        <v>32.599154064729134</v>
      </c>
      <c r="Z25" s="34">
        <v>319.4717098343455</v>
      </c>
      <c r="AA25" s="34">
        <v>1.1493591828107668</v>
      </c>
      <c r="AB25" s="34">
        <v>11.263719991545514</v>
      </c>
      <c r="AC25" s="34">
        <v>126.55231199516992</v>
      </c>
      <c r="AD25" s="34">
        <v>1240.2126575526652</v>
      </c>
      <c r="AE25" s="35">
        <v>13.85002885412619</v>
      </c>
      <c r="AF25" s="36">
        <v>0.03140596112046755</v>
      </c>
      <c r="AG25" s="27"/>
    </row>
    <row r="26" spans="1:33" s="70" customFormat="1" ht="12.75" customHeight="1">
      <c r="A26" s="37" t="s">
        <v>35</v>
      </c>
      <c r="B26" s="207" t="s">
        <v>108</v>
      </c>
      <c r="C26" s="208"/>
      <c r="D26" s="38">
        <v>665</v>
      </c>
      <c r="E26" s="39">
        <v>518</v>
      </c>
      <c r="F26" s="39" t="s">
        <v>35</v>
      </c>
      <c r="G26" s="40">
        <v>70</v>
      </c>
      <c r="H26" s="41">
        <v>11000</v>
      </c>
      <c r="I26" s="42">
        <v>13778.94110819642</v>
      </c>
      <c r="J26" s="43">
        <v>-2778.941108196421</v>
      </c>
      <c r="K26" s="44">
        <v>7.233944081803122</v>
      </c>
      <c r="L26" s="44">
        <v>0.001377894110819642</v>
      </c>
      <c r="M26" s="45">
        <v>0.01377894110819642</v>
      </c>
      <c r="N26" s="46">
        <v>190</v>
      </c>
      <c r="O26" s="47">
        <v>275.4020130597469</v>
      </c>
      <c r="P26" s="48">
        <v>-85.40201305974688</v>
      </c>
      <c r="Q26" s="26">
        <v>80000</v>
      </c>
      <c r="R26" s="26">
        <v>75.95</v>
      </c>
      <c r="S26" s="27">
        <v>84786.20329291433</v>
      </c>
      <c r="T26" s="27">
        <v>101775.55156844096</v>
      </c>
      <c r="U26" s="43">
        <v>-21775.551568440962</v>
      </c>
      <c r="V26" s="44">
        <v>9.62694942285883</v>
      </c>
      <c r="W26" s="44">
        <v>0.009159799641159688</v>
      </c>
      <c r="X26" s="45">
        <v>0.03480723863640681</v>
      </c>
      <c r="Y26" s="34">
        <v>20.72021219277657</v>
      </c>
      <c r="Z26" s="34">
        <v>196.84201583137744</v>
      </c>
      <c r="AA26" s="34">
        <v>0.4141383655033788</v>
      </c>
      <c r="AB26" s="34">
        <v>3.9343144722820984</v>
      </c>
      <c r="AC26" s="34">
        <v>163.67992913690026</v>
      </c>
      <c r="AD26" s="34">
        <v>1211.2314756130618</v>
      </c>
      <c r="AE26" s="35">
        <v>16.860893504661952</v>
      </c>
      <c r="AF26" s="36">
        <v>0.025354727074679628</v>
      </c>
      <c r="AG26" s="27"/>
    </row>
    <row r="27" spans="1:33" s="70" customFormat="1" ht="12.75" customHeight="1">
      <c r="A27" s="22" t="s">
        <v>35</v>
      </c>
      <c r="B27" s="207" t="s">
        <v>109</v>
      </c>
      <c r="C27" s="208"/>
      <c r="D27" s="23">
        <v>932</v>
      </c>
      <c r="E27" s="24">
        <v>915</v>
      </c>
      <c r="F27" s="24" t="s">
        <v>35</v>
      </c>
      <c r="G27" s="25">
        <v>0</v>
      </c>
      <c r="H27" s="26">
        <v>14200</v>
      </c>
      <c r="I27" s="27">
        <v>17503.385873234234</v>
      </c>
      <c r="J27" s="28">
        <v>-3303.385873234234</v>
      </c>
      <c r="K27" s="29">
        <v>9.189277583447973</v>
      </c>
      <c r="L27" s="29">
        <v>0.0017503385873234233</v>
      </c>
      <c r="M27" s="30">
        <v>0.017503385873234238</v>
      </c>
      <c r="N27" s="31">
        <v>245</v>
      </c>
      <c r="O27" s="32">
        <v>253.8361012913142</v>
      </c>
      <c r="P27" s="33">
        <v>-8.836101291314208</v>
      </c>
      <c r="Q27" s="26">
        <v>98000</v>
      </c>
      <c r="R27" s="26">
        <v>0</v>
      </c>
      <c r="S27" s="27">
        <v>96745.29006590474</v>
      </c>
      <c r="T27" s="27">
        <v>116273.17023004318</v>
      </c>
      <c r="U27" s="28">
        <v>-18273.17023004318</v>
      </c>
      <c r="V27" s="29">
        <v>10.998279172059783</v>
      </c>
      <c r="W27" s="29">
        <v>0.010464585320703887</v>
      </c>
      <c r="X27" s="30">
        <v>0.03976542421867477</v>
      </c>
      <c r="Y27" s="34">
        <v>18.780456945530293</v>
      </c>
      <c r="Z27" s="34" t="e">
        <v>#DIV/0!</v>
      </c>
      <c r="AA27" s="34">
        <v>0.27235633185763325</v>
      </c>
      <c r="AB27" s="34" t="e">
        <v>#DIV/0!</v>
      </c>
      <c r="AC27" s="34">
        <v>105.73255744907622</v>
      </c>
      <c r="AD27" s="34" t="e">
        <v>#DIV/0!</v>
      </c>
      <c r="AE27" s="35">
        <v>20.187556755507757</v>
      </c>
      <c r="AF27" s="36">
        <v>0.021660468621789438</v>
      </c>
      <c r="AG27" s="27"/>
    </row>
    <row r="28" spans="1:33" s="70" customFormat="1" ht="12.75" customHeight="1">
      <c r="A28" s="22" t="s">
        <v>35</v>
      </c>
      <c r="B28" s="207" t="s">
        <v>110</v>
      </c>
      <c r="C28" s="208"/>
      <c r="D28" s="23">
        <v>459</v>
      </c>
      <c r="E28" s="24">
        <v>459</v>
      </c>
      <c r="F28" s="24" t="s">
        <v>35</v>
      </c>
      <c r="G28" s="25">
        <v>0</v>
      </c>
      <c r="H28" s="26">
        <v>14000</v>
      </c>
      <c r="I28" s="27">
        <v>13763.30844399229</v>
      </c>
      <c r="J28" s="28">
        <v>236.69155600771046</v>
      </c>
      <c r="K28" s="29">
        <v>7.225736933095953</v>
      </c>
      <c r="L28" s="29">
        <v>0.001376330844399229</v>
      </c>
      <c r="M28" s="30">
        <v>0.013763308443992291</v>
      </c>
      <c r="N28" s="31">
        <v>167</v>
      </c>
      <c r="O28" s="32">
        <v>174.46397382810426</v>
      </c>
      <c r="P28" s="33">
        <v>-7.463973828104258</v>
      </c>
      <c r="Q28" s="26">
        <v>47000</v>
      </c>
      <c r="R28" s="26">
        <v>0</v>
      </c>
      <c r="S28" s="27">
        <v>52906.21059305661</v>
      </c>
      <c r="T28" s="27">
        <v>63320.69593751659</v>
      </c>
      <c r="U28" s="28">
        <v>-16320.69593751659</v>
      </c>
      <c r="V28" s="29">
        <v>5.989504628729693</v>
      </c>
      <c r="W28" s="29">
        <v>0.005698862634376494</v>
      </c>
      <c r="X28" s="30">
        <v>0.021655678010630678</v>
      </c>
      <c r="Y28" s="34">
        <v>29.985421446606296</v>
      </c>
      <c r="Z28" s="34" t="e">
        <v>#DIV/0!</v>
      </c>
      <c r="AA28" s="34">
        <v>0.3800958035470681</v>
      </c>
      <c r="AB28" s="34" t="e">
        <v>#DIV/0!</v>
      </c>
      <c r="AC28" s="34">
        <v>115.26407536613641</v>
      </c>
      <c r="AD28" s="34" t="e">
        <v>#DIV/0!</v>
      </c>
      <c r="AE28" s="35">
        <v>13.215241561825646</v>
      </c>
      <c r="AF28" s="36">
        <v>0.02879137595168986</v>
      </c>
      <c r="AG28" s="27"/>
    </row>
    <row r="29" spans="1:33" s="70" customFormat="1" ht="12.75" customHeight="1">
      <c r="A29" s="22" t="s">
        <v>35</v>
      </c>
      <c r="B29" s="207" t="s">
        <v>111</v>
      </c>
      <c r="C29" s="208"/>
      <c r="D29" s="23">
        <v>498</v>
      </c>
      <c r="E29" s="24">
        <v>458</v>
      </c>
      <c r="F29" s="24">
        <v>40</v>
      </c>
      <c r="G29" s="25">
        <v>0</v>
      </c>
      <c r="H29" s="26">
        <v>9500</v>
      </c>
      <c r="I29" s="27">
        <v>9157.56646894209</v>
      </c>
      <c r="J29" s="28">
        <v>342.43353105790993</v>
      </c>
      <c r="K29" s="29">
        <v>4.807722396194597</v>
      </c>
      <c r="L29" s="29">
        <v>0.0009157566468942091</v>
      </c>
      <c r="M29" s="30">
        <v>0.009157566468942089</v>
      </c>
      <c r="N29" s="31">
        <v>185</v>
      </c>
      <c r="O29" s="32">
        <v>248.40320654739327</v>
      </c>
      <c r="P29" s="33">
        <v>-63.40320654739327</v>
      </c>
      <c r="Q29" s="26">
        <v>38500</v>
      </c>
      <c r="R29" s="26">
        <v>55750</v>
      </c>
      <c r="S29" s="27">
        <v>43485.088578561874</v>
      </c>
      <c r="T29" s="27">
        <v>52130.03282835991</v>
      </c>
      <c r="U29" s="28">
        <v>-13630.032828359908</v>
      </c>
      <c r="V29" s="29">
        <v>4.930979805234563</v>
      </c>
      <c r="W29" s="29">
        <v>0.004691702954552392</v>
      </c>
      <c r="X29" s="30">
        <v>0.01782847122729909</v>
      </c>
      <c r="Y29" s="34">
        <v>18.388687688638736</v>
      </c>
      <c r="Z29" s="34" t="e">
        <v>#DIV/0!</v>
      </c>
      <c r="AA29" s="34">
        <v>0.49880161957307884</v>
      </c>
      <c r="AB29" s="34" t="e">
        <v>#DIV/0!</v>
      </c>
      <c r="AC29" s="34">
        <v>94.9456082501351</v>
      </c>
      <c r="AD29" s="34" t="e">
        <v>#DIV/0!</v>
      </c>
      <c r="AE29" s="35">
        <v>9.73870220142916</v>
      </c>
      <c r="AF29" s="36">
        <v>0.01955562691050032</v>
      </c>
      <c r="AG29" s="27"/>
    </row>
    <row r="30" spans="1:33" s="70" customFormat="1" ht="12.75" customHeight="1">
      <c r="A30" s="22" t="s">
        <v>35</v>
      </c>
      <c r="B30" s="207" t="s">
        <v>112</v>
      </c>
      <c r="C30" s="208"/>
      <c r="D30" s="23">
        <v>576</v>
      </c>
      <c r="E30" s="24">
        <v>576</v>
      </c>
      <c r="F30" s="24" t="s">
        <v>35</v>
      </c>
      <c r="G30" s="25">
        <v>0</v>
      </c>
      <c r="H30" s="26">
        <v>7620</v>
      </c>
      <c r="I30" s="27">
        <v>6456.477933062688</v>
      </c>
      <c r="J30" s="28">
        <v>1163.522066937312</v>
      </c>
      <c r="K30" s="29">
        <v>3.3896509148579113</v>
      </c>
      <c r="L30" s="29">
        <v>0.0006456477933062687</v>
      </c>
      <c r="M30" s="30">
        <v>0.006456477933062688</v>
      </c>
      <c r="N30" s="31">
        <v>145</v>
      </c>
      <c r="O30" s="32">
        <v>149.29129888437814</v>
      </c>
      <c r="P30" s="33">
        <v>-4.291298884378136</v>
      </c>
      <c r="Q30" s="26">
        <v>50800</v>
      </c>
      <c r="R30" s="26">
        <v>59380</v>
      </c>
      <c r="S30" s="27">
        <v>57791.68298315511</v>
      </c>
      <c r="T30" s="27">
        <v>68155.46229353237</v>
      </c>
      <c r="U30" s="28">
        <v>-17355.46229353237</v>
      </c>
      <c r="V30" s="29">
        <v>6.446825178345226</v>
      </c>
      <c r="W30" s="29">
        <v>0.006133991606417914</v>
      </c>
      <c r="X30" s="30">
        <v>0.023309168104388073</v>
      </c>
      <c r="Y30" s="34">
        <v>11.209163078233834</v>
      </c>
      <c r="Z30" s="34" t="e">
        <v>#DIV/0!</v>
      </c>
      <c r="AA30" s="34">
        <v>0.2591862827853787</v>
      </c>
      <c r="AB30" s="34" t="e">
        <v>#DIV/0!</v>
      </c>
      <c r="AC30" s="34">
        <v>100.33278295686651</v>
      </c>
      <c r="AD30" s="34" t="e">
        <v>#DIV/0!</v>
      </c>
      <c r="AE30" s="35">
        <v>9.836476093203137</v>
      </c>
      <c r="AF30" s="36">
        <v>0.01707721543958878</v>
      </c>
      <c r="AG30" s="27"/>
    </row>
    <row r="31" spans="1:33" s="70" customFormat="1" ht="12.75" customHeight="1">
      <c r="A31" s="22" t="s">
        <v>35</v>
      </c>
      <c r="B31" s="207" t="s">
        <v>113</v>
      </c>
      <c r="C31" s="208"/>
      <c r="D31" s="23">
        <v>392</v>
      </c>
      <c r="E31" s="24">
        <v>338</v>
      </c>
      <c r="F31" s="24" t="s">
        <v>35</v>
      </c>
      <c r="G31" s="25">
        <v>0</v>
      </c>
      <c r="H31" s="26">
        <v>14630</v>
      </c>
      <c r="I31" s="27">
        <v>12652.15456850835</v>
      </c>
      <c r="J31" s="28">
        <v>1977.8454314916507</v>
      </c>
      <c r="K31" s="29">
        <v>6.642381148466884</v>
      </c>
      <c r="L31" s="29">
        <v>0.0012652154568508348</v>
      </c>
      <c r="M31" s="30">
        <v>0.012652154568508349</v>
      </c>
      <c r="N31" s="31">
        <v>240</v>
      </c>
      <c r="O31" s="32">
        <v>279.54699375857103</v>
      </c>
      <c r="P31" s="33">
        <v>-39.546993758571034</v>
      </c>
      <c r="Q31" s="26">
        <v>41500</v>
      </c>
      <c r="R31" s="26">
        <v>48320</v>
      </c>
      <c r="S31" s="27">
        <v>43207.38837663254</v>
      </c>
      <c r="T31" s="27">
        <v>52043.50104384132</v>
      </c>
      <c r="U31" s="28">
        <v>-10543.501043841323</v>
      </c>
      <c r="V31" s="29">
        <v>0</v>
      </c>
      <c r="W31" s="29">
        <v>0</v>
      </c>
      <c r="X31" s="30">
        <v>0</v>
      </c>
      <c r="Y31" s="34">
        <v>32.27590451150089</v>
      </c>
      <c r="Z31" s="34" t="e">
        <v>#DIV/0!</v>
      </c>
      <c r="AA31" s="34">
        <v>0.7131300861188037</v>
      </c>
      <c r="AB31" s="34" t="e">
        <v>#DIV/0!</v>
      </c>
      <c r="AC31" s="34">
        <v>127.8325099900371</v>
      </c>
      <c r="AD31" s="34" t="e">
        <v>#DIV/0!</v>
      </c>
      <c r="AE31" s="35">
        <v>6.642381148466884</v>
      </c>
      <c r="AF31" s="36">
        <v>0.016944849868537972</v>
      </c>
      <c r="AG31" s="27"/>
    </row>
    <row r="32" spans="1:33" s="70" customFormat="1" ht="12.75" customHeight="1">
      <c r="A32" s="22" t="s">
        <v>35</v>
      </c>
      <c r="B32" s="207" t="s">
        <v>114</v>
      </c>
      <c r="C32" s="208"/>
      <c r="D32" s="23">
        <v>790</v>
      </c>
      <c r="E32" s="24">
        <v>790</v>
      </c>
      <c r="F32" s="24" t="s">
        <v>35</v>
      </c>
      <c r="G32" s="25">
        <v>70</v>
      </c>
      <c r="H32" s="26">
        <v>31800</v>
      </c>
      <c r="I32" s="27">
        <v>37661.18001586043</v>
      </c>
      <c r="J32" s="28">
        <v>-5861.180015860431</v>
      </c>
      <c r="K32" s="29">
        <v>19.77211950832673</v>
      </c>
      <c r="L32" s="29">
        <v>0.0037661180015860435</v>
      </c>
      <c r="M32" s="30">
        <v>0.03766118001586043</v>
      </c>
      <c r="N32" s="31">
        <v>320</v>
      </c>
      <c r="O32" s="32">
        <v>334.39911199208774</v>
      </c>
      <c r="P32" s="33">
        <v>-14.39911199208774</v>
      </c>
      <c r="Q32" s="26">
        <v>95000</v>
      </c>
      <c r="R32" s="26">
        <v>81250</v>
      </c>
      <c r="S32" s="27">
        <v>84699.36875491848</v>
      </c>
      <c r="T32" s="27">
        <v>101855.55100512365</v>
      </c>
      <c r="U32" s="28">
        <v>-6855.551005123649</v>
      </c>
      <c r="V32" s="29">
        <v>9.634516569574643</v>
      </c>
      <c r="W32" s="29">
        <v>0.00916699959046113</v>
      </c>
      <c r="X32" s="30">
        <v>0.03483459844375229</v>
      </c>
      <c r="Y32" s="34">
        <v>47.67237976691194</v>
      </c>
      <c r="Z32" s="34">
        <v>538.0168573694348</v>
      </c>
      <c r="AA32" s="34">
        <v>0.4232900151798579</v>
      </c>
      <c r="AB32" s="34">
        <v>4.777130171315539</v>
      </c>
      <c r="AC32" s="34">
        <v>107.21439082901074</v>
      </c>
      <c r="AD32" s="34">
        <v>1209.9909822131212</v>
      </c>
      <c r="AE32" s="35">
        <v>29.40663607790137</v>
      </c>
      <c r="AF32" s="36">
        <v>0.03722358997202705</v>
      </c>
      <c r="AG32" s="27"/>
    </row>
    <row r="33" spans="1:33" s="70" customFormat="1" ht="12.75" customHeight="1">
      <c r="A33" s="22" t="s">
        <v>35</v>
      </c>
      <c r="B33" s="207" t="s">
        <v>115</v>
      </c>
      <c r="C33" s="208"/>
      <c r="D33" s="23">
        <v>615</v>
      </c>
      <c r="E33" s="24">
        <v>615</v>
      </c>
      <c r="F33" s="24">
        <v>68</v>
      </c>
      <c r="G33" s="25">
        <v>105</v>
      </c>
      <c r="H33" s="26">
        <v>18000</v>
      </c>
      <c r="I33" s="27">
        <v>19814.77522100528</v>
      </c>
      <c r="J33" s="28">
        <v>-1814.7752210052786</v>
      </c>
      <c r="K33" s="29">
        <v>10.402756991027772</v>
      </c>
      <c r="L33" s="29">
        <v>0.001981477522100528</v>
      </c>
      <c r="M33" s="30">
        <v>0.01981477522100528</v>
      </c>
      <c r="N33" s="31">
        <v>260</v>
      </c>
      <c r="O33" s="32">
        <v>199.61402196986046</v>
      </c>
      <c r="P33" s="33">
        <v>60.38597803013954</v>
      </c>
      <c r="Q33" s="26">
        <v>70000</v>
      </c>
      <c r="R33" s="26">
        <v>78820</v>
      </c>
      <c r="S33" s="27">
        <v>91943.54580346307</v>
      </c>
      <c r="T33" s="27">
        <v>110009.46551483875</v>
      </c>
      <c r="U33" s="28">
        <v>-40009.465514838754</v>
      </c>
      <c r="V33" s="29">
        <v>10.405795343048595</v>
      </c>
      <c r="W33" s="29">
        <v>0.009900851896335489</v>
      </c>
      <c r="X33" s="30">
        <v>0.037623237206074855</v>
      </c>
      <c r="Y33" s="34">
        <v>32.21914670082159</v>
      </c>
      <c r="Z33" s="34">
        <v>188.71214496195503</v>
      </c>
      <c r="AA33" s="34">
        <v>0.3245756454794479</v>
      </c>
      <c r="AB33" s="34">
        <v>1.9010859235224806</v>
      </c>
      <c r="AC33" s="34">
        <v>149.5017004934359</v>
      </c>
      <c r="AD33" s="34">
        <v>875.6528171758388</v>
      </c>
      <c r="AE33" s="35">
        <v>20.808552334076367</v>
      </c>
      <c r="AF33" s="36">
        <v>0.03383504444565263</v>
      </c>
      <c r="AG33" s="27"/>
    </row>
    <row r="34" spans="1:33" s="70" customFormat="1" ht="12.75" customHeight="1">
      <c r="A34" s="22" t="s">
        <v>35</v>
      </c>
      <c r="B34" s="207" t="s">
        <v>116</v>
      </c>
      <c r="C34" s="208"/>
      <c r="D34" s="23">
        <v>698</v>
      </c>
      <c r="E34" s="24">
        <v>698</v>
      </c>
      <c r="F34" s="24" t="s">
        <v>35</v>
      </c>
      <c r="G34" s="25">
        <v>120</v>
      </c>
      <c r="H34" s="26">
        <v>22194</v>
      </c>
      <c r="I34" s="27">
        <v>18279.96524230655</v>
      </c>
      <c r="J34" s="28">
        <v>3914.034757693451</v>
      </c>
      <c r="K34" s="29">
        <v>9.596981752210938</v>
      </c>
      <c r="L34" s="29">
        <v>0.0018279965242306551</v>
      </c>
      <c r="M34" s="30">
        <v>0.01827996524230655</v>
      </c>
      <c r="N34" s="31">
        <v>345</v>
      </c>
      <c r="O34" s="32">
        <v>364.45626350210387</v>
      </c>
      <c r="P34" s="33">
        <v>-19.456263502103866</v>
      </c>
      <c r="Q34" s="26">
        <v>57000</v>
      </c>
      <c r="R34" s="26">
        <v>47900</v>
      </c>
      <c r="S34" s="27">
        <v>50216.61224310825</v>
      </c>
      <c r="T34" s="27">
        <v>59879.59722987537</v>
      </c>
      <c r="U34" s="28">
        <v>-2879.5972298753695</v>
      </c>
      <c r="V34" s="29">
        <v>5.6640111019739106</v>
      </c>
      <c r="W34" s="29">
        <v>0.005389163750688784</v>
      </c>
      <c r="X34" s="30">
        <v>0.02047882225261738</v>
      </c>
      <c r="Y34" s="34">
        <v>26.18906195172858</v>
      </c>
      <c r="Z34" s="34">
        <v>152.3330436858879</v>
      </c>
      <c r="AA34" s="34">
        <v>0.5221436439858221</v>
      </c>
      <c r="AB34" s="34">
        <v>3.037135529184199</v>
      </c>
      <c r="AC34" s="34">
        <v>71.94357054886568</v>
      </c>
      <c r="AD34" s="34">
        <v>418.47176869256873</v>
      </c>
      <c r="AE34" s="35">
        <v>15.260992854184849</v>
      </c>
      <c r="AF34" s="36">
        <v>0.021863886610580013</v>
      </c>
      <c r="AG34" s="27"/>
    </row>
    <row r="35" spans="1:33" s="70" customFormat="1" ht="12.75" customHeight="1">
      <c r="A35" s="22" t="s">
        <v>35</v>
      </c>
      <c r="B35" s="207" t="s">
        <v>117</v>
      </c>
      <c r="C35" s="208"/>
      <c r="D35" s="23">
        <v>1064</v>
      </c>
      <c r="E35" s="24">
        <v>1064</v>
      </c>
      <c r="F35" s="24" t="s">
        <v>35</v>
      </c>
      <c r="G35" s="25">
        <v>0</v>
      </c>
      <c r="H35" s="26">
        <v>55000</v>
      </c>
      <c r="I35" s="27">
        <v>53488.01321210689</v>
      </c>
      <c r="J35" s="28">
        <v>1511.9867878931109</v>
      </c>
      <c r="K35" s="29">
        <v>28.081206936356118</v>
      </c>
      <c r="L35" s="29">
        <v>0.005348801321210689</v>
      </c>
      <c r="M35" s="30">
        <v>0.053488013212106895</v>
      </c>
      <c r="N35" s="31">
        <v>680</v>
      </c>
      <c r="O35" s="32">
        <v>833.588092959092</v>
      </c>
      <c r="P35" s="33">
        <v>-153.58809295909202</v>
      </c>
      <c r="Q35" s="26">
        <v>108000</v>
      </c>
      <c r="R35" s="26">
        <v>108140</v>
      </c>
      <c r="S35" s="27">
        <v>112489.49913477925</v>
      </c>
      <c r="T35" s="27">
        <v>136491.64150034596</v>
      </c>
      <c r="U35" s="28">
        <v>-28491.641500345955</v>
      </c>
      <c r="V35" s="29">
        <v>12.910744369517722</v>
      </c>
      <c r="W35" s="29">
        <v>0.012284247735031138</v>
      </c>
      <c r="X35" s="30">
        <v>0.046680141393118324</v>
      </c>
      <c r="Y35" s="34">
        <v>50.27068910912302</v>
      </c>
      <c r="Z35" s="34" t="e">
        <v>#DIV/0!</v>
      </c>
      <c r="AA35" s="34">
        <v>0.7834474557886203</v>
      </c>
      <c r="AB35" s="34" t="e">
        <v>#DIV/0!</v>
      </c>
      <c r="AC35" s="34">
        <v>105.7232134725369</v>
      </c>
      <c r="AD35" s="34" t="e">
        <v>#DIV/0!</v>
      </c>
      <c r="AE35" s="35">
        <v>40.99195130587384</v>
      </c>
      <c r="AF35" s="36">
        <v>0.03852627002431752</v>
      </c>
      <c r="AG35" s="27"/>
    </row>
    <row r="36" spans="1:33" s="70" customFormat="1" ht="12.75" customHeight="1">
      <c r="A36" s="22" t="s">
        <v>35</v>
      </c>
      <c r="B36" s="207" t="s">
        <v>118</v>
      </c>
      <c r="C36" s="208"/>
      <c r="D36" s="23">
        <v>621</v>
      </c>
      <c r="E36" s="24">
        <v>546</v>
      </c>
      <c r="F36" s="24" t="s">
        <v>35</v>
      </c>
      <c r="G36" s="25">
        <v>0</v>
      </c>
      <c r="H36" s="26">
        <v>19000</v>
      </c>
      <c r="I36" s="27">
        <v>21479.403642714984</v>
      </c>
      <c r="J36" s="28">
        <v>-2479.403642714984</v>
      </c>
      <c r="K36" s="29">
        <v>11.276686912425367</v>
      </c>
      <c r="L36" s="29">
        <v>0.0021479403642714985</v>
      </c>
      <c r="M36" s="30">
        <v>0.021479403642714986</v>
      </c>
      <c r="N36" s="31">
        <v>380</v>
      </c>
      <c r="O36" s="32">
        <v>368.95122263421723</v>
      </c>
      <c r="P36" s="33">
        <v>11.048777365782769</v>
      </c>
      <c r="Q36" s="26">
        <v>60000</v>
      </c>
      <c r="R36" s="26">
        <v>0</v>
      </c>
      <c r="S36" s="27">
        <v>57601.10275011059</v>
      </c>
      <c r="T36" s="27">
        <v>68151.97896210288</v>
      </c>
      <c r="U36" s="28">
        <v>-8151.978962102876</v>
      </c>
      <c r="V36" s="29">
        <v>6.44649569002531</v>
      </c>
      <c r="W36" s="29">
        <v>0.006133678106589259</v>
      </c>
      <c r="X36" s="30">
        <v>0.023307976805039186</v>
      </c>
      <c r="Y36" s="34">
        <v>34.58841166298709</v>
      </c>
      <c r="Z36" s="34" t="e">
        <v>#DIV/0!</v>
      </c>
      <c r="AA36" s="34">
        <v>0.5941243520679826</v>
      </c>
      <c r="AB36" s="34" t="e">
        <v>#DIV/0!</v>
      </c>
      <c r="AC36" s="34">
        <v>105.49652518335273</v>
      </c>
      <c r="AD36" s="34" t="e">
        <v>#DIV/0!</v>
      </c>
      <c r="AE36" s="35">
        <v>17.723182602450677</v>
      </c>
      <c r="AF36" s="36">
        <v>0.028539746541788532</v>
      </c>
      <c r="AG36" s="27"/>
    </row>
    <row r="37" spans="1:33" ht="12.75">
      <c r="A37" s="22" t="s">
        <v>35</v>
      </c>
      <c r="B37" s="207" t="s">
        <v>119</v>
      </c>
      <c r="C37" s="208"/>
      <c r="D37" s="23">
        <v>877</v>
      </c>
      <c r="E37" s="24">
        <v>877</v>
      </c>
      <c r="F37" s="24">
        <v>76</v>
      </c>
      <c r="G37" s="25">
        <v>0</v>
      </c>
      <c r="H37" s="26">
        <v>5300</v>
      </c>
      <c r="I37" s="27">
        <v>10417.874052398181</v>
      </c>
      <c r="J37" s="28">
        <v>-5117.874052398181</v>
      </c>
      <c r="K37" s="29">
        <v>5.4693838775090455</v>
      </c>
      <c r="L37" s="29">
        <v>0.0010417874052398182</v>
      </c>
      <c r="M37" s="30">
        <v>0.010417874052398182</v>
      </c>
      <c r="N37" s="31">
        <v>300</v>
      </c>
      <c r="O37" s="32">
        <v>222.9745965111075</v>
      </c>
      <c r="P37" s="33">
        <v>77.0254034888925</v>
      </c>
      <c r="Q37" s="26">
        <v>80000</v>
      </c>
      <c r="R37" s="26">
        <v>91480</v>
      </c>
      <c r="S37" s="27">
        <v>75669.8585787373</v>
      </c>
      <c r="T37" s="27">
        <v>91005.24370563355</v>
      </c>
      <c r="U37" s="28">
        <v>-11005.243705633548</v>
      </c>
      <c r="V37" s="29">
        <v>8.608186002115875</v>
      </c>
      <c r="W37" s="29">
        <v>0.00819047193350702</v>
      </c>
      <c r="X37" s="30">
        <v>0.031123793347326675</v>
      </c>
      <c r="Y37" s="34">
        <v>11.878989797489375</v>
      </c>
      <c r="Z37" s="34" t="e">
        <v>#DIV/0!</v>
      </c>
      <c r="AA37" s="34">
        <v>0.2542469743570211</v>
      </c>
      <c r="AB37" s="34" t="e">
        <v>#DIV/0!</v>
      </c>
      <c r="AC37" s="34">
        <v>86.28262095637092</v>
      </c>
      <c r="AD37" s="34" t="e">
        <v>#DIV/0!</v>
      </c>
      <c r="AE37" s="35">
        <v>14.077569879624921</v>
      </c>
      <c r="AF37" s="36">
        <v>0.016051961094213137</v>
      </c>
      <c r="AG37" s="27"/>
    </row>
    <row r="38" spans="1:33" ht="12.75">
      <c r="A38" s="22" t="s">
        <v>35</v>
      </c>
      <c r="B38" s="207" t="s">
        <v>120</v>
      </c>
      <c r="C38" s="208"/>
      <c r="D38" s="23">
        <v>520</v>
      </c>
      <c r="E38" s="24">
        <v>484</v>
      </c>
      <c r="F38" s="24" t="s">
        <v>35</v>
      </c>
      <c r="G38" s="25">
        <v>0</v>
      </c>
      <c r="H38" s="26">
        <v>33200</v>
      </c>
      <c r="I38" s="27">
        <v>36663.16223962767</v>
      </c>
      <c r="J38" s="28">
        <v>-3463.1622396276725</v>
      </c>
      <c r="K38" s="29">
        <v>19.24816017580453</v>
      </c>
      <c r="L38" s="29">
        <v>0.0036663162239627674</v>
      </c>
      <c r="M38" s="30">
        <v>0.03666316223962767</v>
      </c>
      <c r="N38" s="31">
        <v>220</v>
      </c>
      <c r="O38" s="32">
        <v>228.84277913753658</v>
      </c>
      <c r="P38" s="33">
        <v>-8.842779137536581</v>
      </c>
      <c r="Q38" s="26">
        <v>34601.391964568174</v>
      </c>
      <c r="R38" s="26">
        <v>0</v>
      </c>
      <c r="S38" s="27">
        <v>40837.14864210355</v>
      </c>
      <c r="T38" s="27">
        <v>40933.198545322724</v>
      </c>
      <c r="U38" s="28">
        <v>-6331.80658075455</v>
      </c>
      <c r="V38" s="29">
        <v>10.888230813055845</v>
      </c>
      <c r="W38" s="29">
        <v>0.003274655883625818</v>
      </c>
      <c r="X38" s="30">
        <v>0.007367975738158091</v>
      </c>
      <c r="Y38" s="34">
        <v>70.50608123005321</v>
      </c>
      <c r="Z38" s="34" t="e">
        <v>#DIV/0!</v>
      </c>
      <c r="AA38" s="34">
        <v>0.4400822675721857</v>
      </c>
      <c r="AB38" s="34" t="e">
        <v>#DIV/0!</v>
      </c>
      <c r="AC38" s="34">
        <v>84.37427405393296</v>
      </c>
      <c r="AD38" s="34" t="e">
        <v>#DIV/0!</v>
      </c>
      <c r="AE38" s="35">
        <v>30.136390988860374</v>
      </c>
      <c r="AF38" s="36">
        <v>0.05795459805550072</v>
      </c>
      <c r="AG38" s="27"/>
    </row>
    <row r="39" spans="1:33" ht="12.75">
      <c r="A39" s="22" t="s">
        <v>35</v>
      </c>
      <c r="B39" s="207" t="s">
        <v>121</v>
      </c>
      <c r="C39" s="208"/>
      <c r="D39" s="23">
        <v>439</v>
      </c>
      <c r="E39" s="24">
        <v>439</v>
      </c>
      <c r="F39" s="24" t="s">
        <v>35</v>
      </c>
      <c r="G39" s="25">
        <v>0</v>
      </c>
      <c r="H39" s="26">
        <v>10400</v>
      </c>
      <c r="I39" s="27">
        <v>9927.950562184673</v>
      </c>
      <c r="J39" s="28">
        <v>472.0494378153271</v>
      </c>
      <c r="K39" s="29">
        <v>5.212174045146953</v>
      </c>
      <c r="L39" s="29">
        <v>0.0009927950562184673</v>
      </c>
      <c r="M39" s="30">
        <v>0.009927950562184673</v>
      </c>
      <c r="N39" s="31">
        <v>240</v>
      </c>
      <c r="O39" s="32">
        <v>214.93805701048692</v>
      </c>
      <c r="P39" s="33">
        <v>25.061942989513085</v>
      </c>
      <c r="Q39" s="26">
        <v>38000</v>
      </c>
      <c r="R39" s="26">
        <v>71870</v>
      </c>
      <c r="S39" s="27">
        <v>46231.30459702936</v>
      </c>
      <c r="T39" s="27">
        <v>55089.836117957646</v>
      </c>
      <c r="U39" s="28">
        <v>-17089.836117957646</v>
      </c>
      <c r="V39" s="29">
        <v>5.210947598397612</v>
      </c>
      <c r="W39" s="29">
        <v>0.0049580852506161885</v>
      </c>
      <c r="X39" s="30">
        <v>0.018840723952341515</v>
      </c>
      <c r="Y39" s="34">
        <v>22.61492155395142</v>
      </c>
      <c r="Z39" s="34" t="e">
        <v>#DIV/0!</v>
      </c>
      <c r="AA39" s="34">
        <v>0.48960833032001577</v>
      </c>
      <c r="AB39" s="34" t="e">
        <v>#DIV/0!</v>
      </c>
      <c r="AC39" s="34">
        <v>105.31048883150196</v>
      </c>
      <c r="AD39" s="34" t="e">
        <v>#DIV/0!</v>
      </c>
      <c r="AE39" s="35">
        <v>10.423121643544565</v>
      </c>
      <c r="AF39" s="36">
        <v>0.023742873903290582</v>
      </c>
      <c r="AG39" s="27"/>
    </row>
    <row r="40" spans="1:33" ht="12.75">
      <c r="A40" s="22" t="s">
        <v>35</v>
      </c>
      <c r="B40" s="207" t="s">
        <v>122</v>
      </c>
      <c r="C40" s="208"/>
      <c r="D40" s="23">
        <v>325</v>
      </c>
      <c r="E40" s="24">
        <v>325</v>
      </c>
      <c r="F40" s="24" t="s">
        <v>35</v>
      </c>
      <c r="G40" s="25">
        <v>0</v>
      </c>
      <c r="H40" s="26">
        <v>11000</v>
      </c>
      <c r="I40" s="27">
        <v>12784.263833615165</v>
      </c>
      <c r="J40" s="28">
        <v>-1784.263833615165</v>
      </c>
      <c r="K40" s="29">
        <v>6.711738512647962</v>
      </c>
      <c r="L40" s="29">
        <v>0.0012784263833615166</v>
      </c>
      <c r="M40" s="30">
        <v>0.012784263833615165</v>
      </c>
      <c r="N40" s="31">
        <v>180</v>
      </c>
      <c r="O40" s="32">
        <v>203.78745109314988</v>
      </c>
      <c r="P40" s="33">
        <v>-23.787451093149883</v>
      </c>
      <c r="Q40" s="26">
        <v>44000</v>
      </c>
      <c r="R40" s="26">
        <v>38860</v>
      </c>
      <c r="S40" s="27">
        <v>38245.44561309675</v>
      </c>
      <c r="T40" s="27">
        <v>45805.27489393437</v>
      </c>
      <c r="U40" s="28">
        <v>-1805.2748939343728</v>
      </c>
      <c r="V40" s="29">
        <v>4.332720952217252</v>
      </c>
      <c r="W40" s="29">
        <v>0.004122474740454094</v>
      </c>
      <c r="X40" s="30">
        <v>0.015665404013725556</v>
      </c>
      <c r="Y40" s="34">
        <v>39.33619641112359</v>
      </c>
      <c r="Z40" s="34" t="e">
        <v>#DIV/0!</v>
      </c>
      <c r="AA40" s="34">
        <v>0.6270383110558458</v>
      </c>
      <c r="AB40" s="34" t="e">
        <v>#DIV/0!</v>
      </c>
      <c r="AC40" s="34">
        <v>117.67829419414385</v>
      </c>
      <c r="AD40" s="34" t="e">
        <v>#DIV/0!</v>
      </c>
      <c r="AE40" s="35">
        <v>11.044459464865213</v>
      </c>
      <c r="AF40" s="36">
        <v>0.03398295219958527</v>
      </c>
      <c r="AG40" s="27"/>
    </row>
    <row r="41" spans="1:33" ht="12.75">
      <c r="A41" s="22" t="s">
        <v>35</v>
      </c>
      <c r="B41" s="207" t="s">
        <v>123</v>
      </c>
      <c r="C41" s="208"/>
      <c r="D41" s="23">
        <v>1512</v>
      </c>
      <c r="E41" s="24">
        <v>1512</v>
      </c>
      <c r="F41" s="24" t="s">
        <v>35</v>
      </c>
      <c r="G41" s="25">
        <v>160</v>
      </c>
      <c r="H41" s="26">
        <v>28650</v>
      </c>
      <c r="I41" s="27">
        <v>26587.845020697776</v>
      </c>
      <c r="J41" s="28">
        <v>2062.154979302224</v>
      </c>
      <c r="K41" s="29">
        <v>13.958618635866333</v>
      </c>
      <c r="L41" s="29">
        <v>0.0026587845020697777</v>
      </c>
      <c r="M41" s="30">
        <v>0.02658784502069778</v>
      </c>
      <c r="N41" s="31">
        <v>335</v>
      </c>
      <c r="O41" s="32">
        <v>420.0648084505188</v>
      </c>
      <c r="P41" s="33">
        <v>-85.0648084505188</v>
      </c>
      <c r="Q41" s="26">
        <v>106000</v>
      </c>
      <c r="R41" s="26">
        <v>0</v>
      </c>
      <c r="S41" s="27">
        <v>82122.14365880653</v>
      </c>
      <c r="T41" s="27">
        <v>98693.0363205835</v>
      </c>
      <c r="U41" s="28">
        <v>7306.963679416498</v>
      </c>
      <c r="V41" s="29">
        <v>9.335374305563994</v>
      </c>
      <c r="W41" s="29">
        <v>0.008882373268852517</v>
      </c>
      <c r="X41" s="30">
        <v>0.03375301842163956</v>
      </c>
      <c r="Y41" s="34">
        <v>17.584553585117575</v>
      </c>
      <c r="Z41" s="34">
        <v>166.1740313793611</v>
      </c>
      <c r="AA41" s="34">
        <v>0.27782064050960237</v>
      </c>
      <c r="AB41" s="34">
        <v>2.6254050528157427</v>
      </c>
      <c r="AC41" s="34">
        <v>54.31358707593024</v>
      </c>
      <c r="AD41" s="34">
        <v>513.2633978675408</v>
      </c>
      <c r="AE41" s="35">
        <v>23.293992941430325</v>
      </c>
      <c r="AF41" s="36">
        <v>0.015406079987718469</v>
      </c>
      <c r="AG41" s="27"/>
    </row>
    <row r="42" spans="1:33" ht="12.75">
      <c r="A42" s="22" t="s">
        <v>35</v>
      </c>
      <c r="B42" s="207" t="s">
        <v>124</v>
      </c>
      <c r="C42" s="208"/>
      <c r="D42" s="23">
        <v>663</v>
      </c>
      <c r="E42" s="24">
        <v>663</v>
      </c>
      <c r="F42" s="24">
        <v>129</v>
      </c>
      <c r="G42" s="25">
        <v>0</v>
      </c>
      <c r="H42" s="26">
        <v>23000</v>
      </c>
      <c r="I42" s="27">
        <v>25430.893863746172</v>
      </c>
      <c r="J42" s="28">
        <v>-2430.8938637461724</v>
      </c>
      <c r="K42" s="29">
        <v>13.35121927846674</v>
      </c>
      <c r="L42" s="29">
        <v>0.0025430893863746173</v>
      </c>
      <c r="M42" s="30">
        <v>0.025430893863746175</v>
      </c>
      <c r="N42" s="31">
        <v>300</v>
      </c>
      <c r="O42" s="32">
        <v>348.96998308906427</v>
      </c>
      <c r="P42" s="33">
        <v>-48.96998308906427</v>
      </c>
      <c r="Q42" s="26">
        <v>65000</v>
      </c>
      <c r="R42" s="26">
        <v>72150</v>
      </c>
      <c r="S42" s="27">
        <v>73372.56353265759</v>
      </c>
      <c r="T42" s="27">
        <v>86668.86322274117</v>
      </c>
      <c r="U42" s="28">
        <v>-21668.863222741173</v>
      </c>
      <c r="V42" s="29">
        <v>8.198007772239086</v>
      </c>
      <c r="W42" s="29">
        <v>0.007800197690046706</v>
      </c>
      <c r="X42" s="30">
        <v>0.02964075122217748</v>
      </c>
      <c r="Y42" s="34">
        <v>38.35730597850102</v>
      </c>
      <c r="Z42" s="34" t="e">
        <v>#DIV/0!</v>
      </c>
      <c r="AA42" s="34">
        <v>0.5263498990785284</v>
      </c>
      <c r="AB42" s="34" t="e">
        <v>#DIV/0!</v>
      </c>
      <c r="AC42" s="34">
        <v>110.66751664050918</v>
      </c>
      <c r="AD42" s="34" t="e">
        <v>#DIV/0!</v>
      </c>
      <c r="AE42" s="35">
        <v>21.549227050705824</v>
      </c>
      <c r="AF42" s="36">
        <v>0.032502604903025374</v>
      </c>
      <c r="AG42" s="27"/>
    </row>
    <row r="43" spans="1:33" ht="12.75">
      <c r="A43" s="22" t="s">
        <v>35</v>
      </c>
      <c r="B43" s="207" t="s">
        <v>125</v>
      </c>
      <c r="C43" s="208"/>
      <c r="D43" s="23">
        <v>419</v>
      </c>
      <c r="E43" s="24">
        <v>497</v>
      </c>
      <c r="F43" s="24">
        <v>78</v>
      </c>
      <c r="G43" s="25">
        <v>120</v>
      </c>
      <c r="H43" s="26">
        <v>19000</v>
      </c>
      <c r="I43" s="27">
        <v>20608.573915009045</v>
      </c>
      <c r="J43" s="28">
        <v>-1608.5739150090449</v>
      </c>
      <c r="K43" s="29">
        <v>10.819501305379749</v>
      </c>
      <c r="L43" s="29">
        <v>0.0020608573915009043</v>
      </c>
      <c r="M43" s="30">
        <v>0.020608573915009046</v>
      </c>
      <c r="N43" s="31">
        <v>230</v>
      </c>
      <c r="O43" s="32">
        <v>221.12929475587703</v>
      </c>
      <c r="P43" s="33">
        <v>8.870705244122973</v>
      </c>
      <c r="Q43" s="26">
        <v>23000</v>
      </c>
      <c r="R43" s="26">
        <v>26550</v>
      </c>
      <c r="S43" s="27">
        <v>25041.429478133883</v>
      </c>
      <c r="T43" s="27">
        <v>30142.4055153707</v>
      </c>
      <c r="U43" s="28">
        <v>-7142.405515370701</v>
      </c>
      <c r="V43" s="29">
        <v>2.8511701376989143</v>
      </c>
      <c r="W43" s="29">
        <v>0.0027128164963833635</v>
      </c>
      <c r="X43" s="30">
        <v>0.01030870268625678</v>
      </c>
      <c r="Y43" s="34">
        <v>49.18514060861347</v>
      </c>
      <c r="Z43" s="34">
        <v>171.7381159584087</v>
      </c>
      <c r="AA43" s="34">
        <v>0.5277548800856253</v>
      </c>
      <c r="AB43" s="34">
        <v>1.8427441229656418</v>
      </c>
      <c r="AC43" s="34">
        <v>50.385169976124516</v>
      </c>
      <c r="AD43" s="34">
        <v>208.67857898444902</v>
      </c>
      <c r="AE43" s="35">
        <v>13.670671443078664</v>
      </c>
      <c r="AF43" s="36">
        <v>0.03262690081880349</v>
      </c>
      <c r="AG43" s="27"/>
    </row>
    <row r="44" spans="1:33" ht="12.75">
      <c r="A44" s="22" t="s">
        <v>35</v>
      </c>
      <c r="B44" s="207" t="s">
        <v>126</v>
      </c>
      <c r="C44" s="208"/>
      <c r="D44" s="23">
        <v>1471</v>
      </c>
      <c r="E44" s="24">
        <v>1471</v>
      </c>
      <c r="F44" s="24" t="s">
        <v>35</v>
      </c>
      <c r="G44" s="25">
        <v>250</v>
      </c>
      <c r="H44" s="26">
        <v>46200</v>
      </c>
      <c r="I44" s="27">
        <v>45843.696831204135</v>
      </c>
      <c r="J44" s="28">
        <v>356.3031687958646</v>
      </c>
      <c r="K44" s="29">
        <v>24.06794083638217</v>
      </c>
      <c r="L44" s="29">
        <v>0.004584369683120414</v>
      </c>
      <c r="M44" s="30">
        <v>0.045843696831204137</v>
      </c>
      <c r="N44" s="31">
        <v>830</v>
      </c>
      <c r="O44" s="32">
        <v>1006.4907979230645</v>
      </c>
      <c r="P44" s="33">
        <v>-176.49079792306452</v>
      </c>
      <c r="Q44" s="26">
        <v>125000</v>
      </c>
      <c r="R44" s="26">
        <v>127230</v>
      </c>
      <c r="S44" s="27">
        <v>130778.18287595476</v>
      </c>
      <c r="T44" s="27">
        <v>154778.15544905455</v>
      </c>
      <c r="U44" s="28">
        <v>-29778.155449054553</v>
      </c>
      <c r="V44" s="29">
        <v>14.64046572392607</v>
      </c>
      <c r="W44" s="29">
        <v>0.013930033990414913</v>
      </c>
      <c r="X44" s="30">
        <v>0.05293412916357666</v>
      </c>
      <c r="Y44" s="34">
        <v>31.164987648677183</v>
      </c>
      <c r="Z44" s="34">
        <v>183.37478732481654</v>
      </c>
      <c r="AA44" s="34">
        <v>0.6842221603827767</v>
      </c>
      <c r="AB44" s="34">
        <v>4.0259631916922585</v>
      </c>
      <c r="AC44" s="34">
        <v>88.90427115972452</v>
      </c>
      <c r="AD44" s="34">
        <v>523.1127315038191</v>
      </c>
      <c r="AE44" s="35">
        <v>38.70840656030824</v>
      </c>
      <c r="AF44" s="36">
        <v>0.026314348443445438</v>
      </c>
      <c r="AG44" s="27"/>
    </row>
    <row r="45" spans="1:33" ht="12.75">
      <c r="A45" s="22" t="s">
        <v>35</v>
      </c>
      <c r="B45" s="207" t="s">
        <v>127</v>
      </c>
      <c r="C45" s="208"/>
      <c r="D45" s="23">
        <v>693</v>
      </c>
      <c r="E45" s="24">
        <v>693</v>
      </c>
      <c r="F45" s="24" t="s">
        <v>35</v>
      </c>
      <c r="G45" s="25">
        <v>200</v>
      </c>
      <c r="H45" s="26">
        <v>23920</v>
      </c>
      <c r="I45" s="27">
        <v>21335.868099060506</v>
      </c>
      <c r="J45" s="28">
        <v>2584.131900939494</v>
      </c>
      <c r="K45" s="29">
        <v>11.201330752006767</v>
      </c>
      <c r="L45" s="29">
        <v>0.002133586809906051</v>
      </c>
      <c r="M45" s="30">
        <v>0.021335868099060504</v>
      </c>
      <c r="N45" s="31">
        <v>350</v>
      </c>
      <c r="O45" s="32">
        <v>289.63755434925326</v>
      </c>
      <c r="P45" s="33">
        <v>60.362445650746736</v>
      </c>
      <c r="Q45" s="26">
        <v>53600</v>
      </c>
      <c r="R45" s="26">
        <v>52220</v>
      </c>
      <c r="S45" s="27">
        <v>53523.14123946243</v>
      </c>
      <c r="T45" s="27">
        <v>64200.09910234135</v>
      </c>
      <c r="U45" s="28">
        <v>-10600.099102341352</v>
      </c>
      <c r="V45" s="29">
        <v>6.072687374090468</v>
      </c>
      <c r="W45" s="29">
        <v>0.005778008919210723</v>
      </c>
      <c r="X45" s="30">
        <v>0.021956433893000747</v>
      </c>
      <c r="Y45" s="34">
        <v>30.787688454632764</v>
      </c>
      <c r="Z45" s="34">
        <v>106.67934049530253</v>
      </c>
      <c r="AA45" s="34">
        <v>0.41794740887338133</v>
      </c>
      <c r="AB45" s="34">
        <v>1.4481877717462663</v>
      </c>
      <c r="AC45" s="34">
        <v>77.23397004251433</v>
      </c>
      <c r="AD45" s="34">
        <v>267.61570619731214</v>
      </c>
      <c r="AE45" s="35">
        <v>17.274018126097236</v>
      </c>
      <c r="AF45" s="36">
        <v>0.024926433082391394</v>
      </c>
      <c r="AG45" s="27"/>
    </row>
    <row r="46" spans="1:33" ht="12.75">
      <c r="A46" s="22" t="s">
        <v>35</v>
      </c>
      <c r="B46" s="207" t="s">
        <v>128</v>
      </c>
      <c r="C46" s="208"/>
      <c r="D46" s="23">
        <v>622</v>
      </c>
      <c r="E46" s="24">
        <v>622</v>
      </c>
      <c r="F46" s="24" t="s">
        <v>35</v>
      </c>
      <c r="G46" s="25">
        <v>0</v>
      </c>
      <c r="H46" s="26">
        <v>29560</v>
      </c>
      <c r="I46" s="27">
        <v>30080</v>
      </c>
      <c r="J46" s="28">
        <v>-520</v>
      </c>
      <c r="K46" s="29">
        <v>15.792</v>
      </c>
      <c r="L46" s="29">
        <v>0.003008</v>
      </c>
      <c r="M46" s="30">
        <v>0.030080000000000003</v>
      </c>
      <c r="N46" s="31">
        <v>320</v>
      </c>
      <c r="O46" s="32">
        <v>440</v>
      </c>
      <c r="P46" s="33">
        <v>-120</v>
      </c>
      <c r="Q46" s="26">
        <v>85000</v>
      </c>
      <c r="R46" s="26">
        <v>0</v>
      </c>
      <c r="S46" s="27">
        <v>74543.1554916947</v>
      </c>
      <c r="T46" s="27">
        <v>84890</v>
      </c>
      <c r="U46" s="28">
        <v>110</v>
      </c>
      <c r="V46" s="29">
        <v>8.029745099999998</v>
      </c>
      <c r="W46" s="29">
        <v>0.0076400999999999995</v>
      </c>
      <c r="X46" s="30">
        <v>0.029032379999999997</v>
      </c>
      <c r="Y46" s="34">
        <v>48.360128617363344</v>
      </c>
      <c r="Z46" s="34" t="e">
        <v>#DIV/0!</v>
      </c>
      <c r="AA46" s="34">
        <v>0.707395498392283</v>
      </c>
      <c r="AB46" s="34" t="e">
        <v>#DIV/0!</v>
      </c>
      <c r="AC46" s="34">
        <v>119.84430143359278</v>
      </c>
      <c r="AD46" s="34" t="e">
        <v>#DIV/0!</v>
      </c>
      <c r="AE46" s="35">
        <v>23.821745099999998</v>
      </c>
      <c r="AF46" s="36">
        <v>0.03829862556270096</v>
      </c>
      <c r="AG46" s="27"/>
    </row>
    <row r="47" spans="1:33" ht="12.75">
      <c r="A47" s="22" t="s">
        <v>35</v>
      </c>
      <c r="B47" s="207" t="s">
        <v>129</v>
      </c>
      <c r="C47" s="208"/>
      <c r="D47" s="23">
        <v>320</v>
      </c>
      <c r="E47" s="24">
        <v>320</v>
      </c>
      <c r="F47" s="24" t="s">
        <v>35</v>
      </c>
      <c r="G47" s="25">
        <v>0</v>
      </c>
      <c r="H47" s="26">
        <v>18000</v>
      </c>
      <c r="I47" s="27">
        <v>17039.94052439032</v>
      </c>
      <c r="J47" s="28">
        <v>960.0594756096798</v>
      </c>
      <c r="K47" s="29">
        <v>8.945968775304918</v>
      </c>
      <c r="L47" s="29">
        <v>0.001703994052439032</v>
      </c>
      <c r="M47" s="30">
        <v>0.01703994052439032</v>
      </c>
      <c r="N47" s="31">
        <v>240</v>
      </c>
      <c r="O47" s="32">
        <v>295.7412171396197</v>
      </c>
      <c r="P47" s="33">
        <v>-55.74121713961972</v>
      </c>
      <c r="Q47" s="26">
        <v>33000</v>
      </c>
      <c r="R47" s="26">
        <v>30420</v>
      </c>
      <c r="S47" s="27">
        <v>31783.219796960395</v>
      </c>
      <c r="T47" s="27">
        <v>37965.08948486597</v>
      </c>
      <c r="U47" s="28">
        <v>-4965.089484865966</v>
      </c>
      <c r="V47" s="29">
        <v>3.591117814373471</v>
      </c>
      <c r="W47" s="29">
        <v>0.003416858053637937</v>
      </c>
      <c r="X47" s="30">
        <v>0.01298406060382416</v>
      </c>
      <c r="Y47" s="34">
        <v>53.24981413871975</v>
      </c>
      <c r="Z47" s="34" t="e">
        <v>#DIV/0!</v>
      </c>
      <c r="AA47" s="34">
        <v>0.9241913035613116</v>
      </c>
      <c r="AB47" s="34" t="e">
        <v>#DIV/0!</v>
      </c>
      <c r="AC47" s="34">
        <v>99.32256186550123</v>
      </c>
      <c r="AD47" s="34" t="e">
        <v>#DIV/0!</v>
      </c>
      <c r="AE47" s="35">
        <v>12.537086589678388</v>
      </c>
      <c r="AF47" s="36">
        <v>0.03917839559274496</v>
      </c>
      <c r="AG47" s="27"/>
    </row>
    <row r="48" spans="1:33" ht="12.75">
      <c r="A48" s="22" t="s">
        <v>35</v>
      </c>
      <c r="B48" s="207" t="s">
        <v>130</v>
      </c>
      <c r="C48" s="208"/>
      <c r="D48" s="23">
        <v>798</v>
      </c>
      <c r="E48" s="24">
        <v>695</v>
      </c>
      <c r="F48" s="24" t="s">
        <v>35</v>
      </c>
      <c r="G48" s="25">
        <v>0</v>
      </c>
      <c r="H48" s="26">
        <v>15000</v>
      </c>
      <c r="I48" s="27">
        <v>20753.117564462515</v>
      </c>
      <c r="J48" s="28">
        <v>-5753.117564462515</v>
      </c>
      <c r="K48" s="29">
        <v>10.89538672134282</v>
      </c>
      <c r="L48" s="29">
        <v>0.0020753117564462514</v>
      </c>
      <c r="M48" s="30">
        <v>0.020753117564462513</v>
      </c>
      <c r="N48" s="31">
        <v>240</v>
      </c>
      <c r="O48" s="32">
        <v>382.8655122998349</v>
      </c>
      <c r="P48" s="33">
        <v>-142.8655122998349</v>
      </c>
      <c r="Q48" s="26">
        <v>60000</v>
      </c>
      <c r="R48" s="26">
        <v>0</v>
      </c>
      <c r="S48" s="27">
        <v>62944.39875649586</v>
      </c>
      <c r="T48" s="27">
        <v>75630.16373081303</v>
      </c>
      <c r="U48" s="28">
        <v>-15630.16373081303</v>
      </c>
      <c r="V48" s="29">
        <v>7.153857187297604</v>
      </c>
      <c r="W48" s="29">
        <v>0.006806714735773173</v>
      </c>
      <c r="X48" s="30">
        <v>0.025865515995938056</v>
      </c>
      <c r="Y48" s="34">
        <v>26.006412988048265</v>
      </c>
      <c r="Z48" s="34" t="e">
        <v>#DIV/0!</v>
      </c>
      <c r="AA48" s="34">
        <v>0.47978134373412895</v>
      </c>
      <c r="AB48" s="34" t="e">
        <v>#DIV/0!</v>
      </c>
      <c r="AC48" s="34">
        <v>90.5674802251739</v>
      </c>
      <c r="AD48" s="34" t="e">
        <v>#DIV/0!</v>
      </c>
      <c r="AE48" s="35">
        <v>18.049243908640424</v>
      </c>
      <c r="AF48" s="36">
        <v>0.022618100136140882</v>
      </c>
      <c r="AG48" s="27"/>
    </row>
    <row r="49" spans="1:33" ht="12.75">
      <c r="A49" s="22" t="s">
        <v>35</v>
      </c>
      <c r="B49" s="207" t="s">
        <v>131</v>
      </c>
      <c r="C49" s="208"/>
      <c r="D49" s="23">
        <v>874</v>
      </c>
      <c r="E49" s="24">
        <v>874</v>
      </c>
      <c r="F49" s="24">
        <v>134</v>
      </c>
      <c r="G49" s="25">
        <v>100</v>
      </c>
      <c r="H49" s="26">
        <v>32000</v>
      </c>
      <c r="I49" s="27">
        <v>30701.746815078917</v>
      </c>
      <c r="J49" s="28">
        <v>1298.2531849210827</v>
      </c>
      <c r="K49" s="29">
        <v>16.118417077916433</v>
      </c>
      <c r="L49" s="29">
        <v>0.003070174681507892</v>
      </c>
      <c r="M49" s="30">
        <v>0.030701746815078916</v>
      </c>
      <c r="N49" s="31">
        <v>347</v>
      </c>
      <c r="O49" s="32">
        <v>322.37705987216833</v>
      </c>
      <c r="P49" s="33">
        <v>24.62294012783167</v>
      </c>
      <c r="Q49" s="26">
        <v>89000</v>
      </c>
      <c r="R49" s="26">
        <v>67030</v>
      </c>
      <c r="S49" s="27">
        <v>100988.99430410018</v>
      </c>
      <c r="T49" s="27">
        <v>100988.99430410018</v>
      </c>
      <c r="U49" s="28">
        <v>-11988.994304100182</v>
      </c>
      <c r="V49" s="29">
        <v>9.552548971224835</v>
      </c>
      <c r="W49" s="29">
        <v>0.009089009487369019</v>
      </c>
      <c r="X49" s="30">
        <v>0.03453823605200227</v>
      </c>
      <c r="Y49" s="34">
        <v>35.127856767824845</v>
      </c>
      <c r="Z49" s="34">
        <v>307.01746815078917</v>
      </c>
      <c r="AA49" s="34">
        <v>0.3688524712496205</v>
      </c>
      <c r="AB49" s="34">
        <v>3.2237705987216834</v>
      </c>
      <c r="AC49" s="34">
        <v>115.54804840286062</v>
      </c>
      <c r="AD49" s="34">
        <v>1009.8899430410019</v>
      </c>
      <c r="AE49" s="35">
        <v>25.67096604914127</v>
      </c>
      <c r="AF49" s="36">
        <v>0.029371814701534635</v>
      </c>
      <c r="AG49" s="27"/>
    </row>
    <row r="50" spans="1:33" ht="12.75">
      <c r="A50" s="22" t="s">
        <v>35</v>
      </c>
      <c r="B50" s="207" t="s">
        <v>132</v>
      </c>
      <c r="C50" s="208"/>
      <c r="D50" s="23">
        <v>331</v>
      </c>
      <c r="E50" s="24">
        <v>296</v>
      </c>
      <c r="F50" s="24" t="s">
        <v>35</v>
      </c>
      <c r="G50" s="25">
        <v>0</v>
      </c>
      <c r="H50" s="26">
        <v>7971</v>
      </c>
      <c r="I50" s="27">
        <v>7695.434760897278</v>
      </c>
      <c r="J50" s="28">
        <v>275.56523910272244</v>
      </c>
      <c r="K50" s="29">
        <v>4.040103249471071</v>
      </c>
      <c r="L50" s="29">
        <v>0.0007695434760897279</v>
      </c>
      <c r="M50" s="30">
        <v>0.007695434760897278</v>
      </c>
      <c r="N50" s="31">
        <v>186</v>
      </c>
      <c r="O50" s="32">
        <v>222.92338815404113</v>
      </c>
      <c r="P50" s="33">
        <v>-36.923388154041135</v>
      </c>
      <c r="Q50" s="26">
        <v>41000</v>
      </c>
      <c r="R50" s="26">
        <v>38.95</v>
      </c>
      <c r="S50" s="27">
        <v>38346.42100041609</v>
      </c>
      <c r="T50" s="27">
        <v>45522.30377473893</v>
      </c>
      <c r="U50" s="28">
        <v>-4522.303774738932</v>
      </c>
      <c r="V50" s="29">
        <v>4.305954714052555</v>
      </c>
      <c r="W50" s="29">
        <v>0.0040970073397265045</v>
      </c>
      <c r="X50" s="30">
        <v>0.015568627890960716</v>
      </c>
      <c r="Y50" s="34">
        <v>23.24904761600386</v>
      </c>
      <c r="Z50" s="34" t="e">
        <v>#DIV/0!</v>
      </c>
      <c r="AA50" s="34">
        <v>0.6734845563566197</v>
      </c>
      <c r="AB50" s="34" t="e">
        <v>#DIV/0!</v>
      </c>
      <c r="AC50" s="34">
        <v>129.54871959600032</v>
      </c>
      <c r="AD50" s="34" t="e">
        <v>#DIV/0!</v>
      </c>
      <c r="AE50" s="35">
        <v>8.346057963523625</v>
      </c>
      <c r="AF50" s="36">
        <v>0.025214676626959594</v>
      </c>
      <c r="AG50" s="27"/>
    </row>
    <row r="51" spans="1:33" ht="12.75">
      <c r="A51" s="22" t="s">
        <v>35</v>
      </c>
      <c r="B51" s="207" t="s">
        <v>133</v>
      </c>
      <c r="C51" s="208"/>
      <c r="D51" s="23">
        <v>530</v>
      </c>
      <c r="E51" s="24">
        <v>527</v>
      </c>
      <c r="F51" s="24">
        <v>60</v>
      </c>
      <c r="G51" s="25">
        <v>0</v>
      </c>
      <c r="H51" s="26">
        <v>9900</v>
      </c>
      <c r="I51" s="27">
        <v>14669.855561834876</v>
      </c>
      <c r="J51" s="28">
        <v>-4769.855561834876</v>
      </c>
      <c r="K51" s="29">
        <v>7.701674169963311</v>
      </c>
      <c r="L51" s="29">
        <v>0.0014669855561834878</v>
      </c>
      <c r="M51" s="30">
        <v>0.014669855561834878</v>
      </c>
      <c r="N51" s="31">
        <v>250</v>
      </c>
      <c r="O51" s="32">
        <v>390.2441339710756</v>
      </c>
      <c r="P51" s="33">
        <v>-140.2441339710756</v>
      </c>
      <c r="Q51" s="26">
        <v>54000</v>
      </c>
      <c r="R51" s="26">
        <v>67410</v>
      </c>
      <c r="S51" s="27">
        <v>59107.57287968274</v>
      </c>
      <c r="T51" s="27">
        <v>71063.41214650494</v>
      </c>
      <c r="U51" s="28">
        <v>-17063.41214650494</v>
      </c>
      <c r="V51" s="29">
        <v>6.721888154937902</v>
      </c>
      <c r="W51" s="29">
        <v>0.006395707093185446</v>
      </c>
      <c r="X51" s="30">
        <v>0.024303686954104696</v>
      </c>
      <c r="Y51" s="34">
        <v>27.67897275817901</v>
      </c>
      <c r="Z51" s="34" t="e">
        <v>#DIV/0!</v>
      </c>
      <c r="AA51" s="34">
        <v>0.7363096867378784</v>
      </c>
      <c r="AB51" s="34" t="e">
        <v>#DIV/0!</v>
      </c>
      <c r="AC51" s="34">
        <v>112.1585823143885</v>
      </c>
      <c r="AD51" s="34" t="e">
        <v>#DIV/0!</v>
      </c>
      <c r="AE51" s="35">
        <v>14.423562324901212</v>
      </c>
      <c r="AF51" s="36">
        <v>0.027214268537549456</v>
      </c>
      <c r="AG51" s="27"/>
    </row>
    <row r="52" spans="1:33" ht="12.75">
      <c r="A52" s="22" t="s">
        <v>35</v>
      </c>
      <c r="B52" s="207" t="s">
        <v>134</v>
      </c>
      <c r="C52" s="208"/>
      <c r="D52" s="23">
        <v>730</v>
      </c>
      <c r="E52" s="24">
        <v>730</v>
      </c>
      <c r="F52" s="24" t="s">
        <v>35</v>
      </c>
      <c r="G52" s="25">
        <v>0</v>
      </c>
      <c r="H52" s="26">
        <v>22000</v>
      </c>
      <c r="I52" s="27">
        <v>23210.785845617036</v>
      </c>
      <c r="J52" s="28">
        <v>-1210.785845617036</v>
      </c>
      <c r="K52" s="29">
        <v>12.185662568948946</v>
      </c>
      <c r="L52" s="29">
        <v>0.002321078584561704</v>
      </c>
      <c r="M52" s="30">
        <v>0.023210785845617036</v>
      </c>
      <c r="N52" s="31">
        <v>350</v>
      </c>
      <c r="O52" s="32">
        <v>356.07854950880227</v>
      </c>
      <c r="P52" s="33">
        <v>-6.0785495088022685</v>
      </c>
      <c r="Q52" s="26">
        <v>122681.11357165454</v>
      </c>
      <c r="R52" s="26">
        <v>104970</v>
      </c>
      <c r="S52" s="27">
        <v>126197.87202916613</v>
      </c>
      <c r="T52" s="27">
        <v>149996.52945673838</v>
      </c>
      <c r="U52" s="28">
        <v>-27315.415885083843</v>
      </c>
      <c r="V52" s="29">
        <v>5.475642853867327</v>
      </c>
      <c r="W52" s="29">
        <v>0.0016468098808623541</v>
      </c>
      <c r="X52" s="30">
        <v>0.0037053222319402964</v>
      </c>
      <c r="Y52" s="34">
        <v>31.79559704879046</v>
      </c>
      <c r="Z52" s="34" t="e">
        <v>#DIV/0!</v>
      </c>
      <c r="AA52" s="34">
        <v>0.4877788349435648</v>
      </c>
      <c r="AB52" s="34" t="e">
        <v>#DIV/0!</v>
      </c>
      <c r="AC52" s="34">
        <v>172.87379730022758</v>
      </c>
      <c r="AD52" s="34" t="e">
        <v>#DIV/0!</v>
      </c>
      <c r="AE52" s="35">
        <v>17.661305422816273</v>
      </c>
      <c r="AF52" s="36">
        <v>0.02419356907235106</v>
      </c>
      <c r="AG52" s="27"/>
    </row>
    <row r="53" spans="1:33" ht="12.75">
      <c r="A53" s="22" t="s">
        <v>35</v>
      </c>
      <c r="B53" s="207" t="s">
        <v>135</v>
      </c>
      <c r="C53" s="208"/>
      <c r="D53" s="23">
        <v>458</v>
      </c>
      <c r="E53" s="24">
        <v>456</v>
      </c>
      <c r="F53" s="24" t="s">
        <v>35</v>
      </c>
      <c r="G53" s="25">
        <v>0</v>
      </c>
      <c r="H53" s="26">
        <v>13700</v>
      </c>
      <c r="I53" s="27">
        <v>15218</v>
      </c>
      <c r="J53" s="28">
        <v>-1518</v>
      </c>
      <c r="K53" s="29">
        <v>7.989450000000001</v>
      </c>
      <c r="L53" s="29">
        <v>0.0015218</v>
      </c>
      <c r="M53" s="30">
        <v>0.015218</v>
      </c>
      <c r="N53" s="31">
        <v>190</v>
      </c>
      <c r="O53" s="32">
        <v>230.3599459576091</v>
      </c>
      <c r="P53" s="33">
        <v>-40.35994595760911</v>
      </c>
      <c r="Q53" s="26">
        <v>65000</v>
      </c>
      <c r="R53" s="26">
        <v>66600</v>
      </c>
      <c r="S53" s="27">
        <v>65361.18297893622</v>
      </c>
      <c r="T53" s="27">
        <v>76130</v>
      </c>
      <c r="U53" s="28">
        <v>-11130</v>
      </c>
      <c r="V53" s="29">
        <v>7.201136699999999</v>
      </c>
      <c r="W53" s="29">
        <v>0.0068517000000000005</v>
      </c>
      <c r="X53" s="30">
        <v>0.02603646</v>
      </c>
      <c r="Y53" s="34">
        <v>33.22707423580786</v>
      </c>
      <c r="Z53" s="34" t="e">
        <v>#DIV/0!</v>
      </c>
      <c r="AA53" s="34">
        <v>0.5029693143179238</v>
      </c>
      <c r="AB53" s="34" t="e">
        <v>#DIV/0!</v>
      </c>
      <c r="AC53" s="34">
        <v>143.33592758538643</v>
      </c>
      <c r="AD53" s="34" t="e">
        <v>#DIV/0!</v>
      </c>
      <c r="AE53" s="35">
        <v>15.1905867</v>
      </c>
      <c r="AF53" s="36">
        <v>0.03316721986899564</v>
      </c>
      <c r="AG53" s="27"/>
    </row>
    <row r="54" spans="1:33" ht="12.75">
      <c r="A54" s="22" t="s">
        <v>35</v>
      </c>
      <c r="B54" s="207" t="s">
        <v>136</v>
      </c>
      <c r="C54" s="208"/>
      <c r="D54" s="23">
        <v>398</v>
      </c>
      <c r="E54" s="24">
        <v>398</v>
      </c>
      <c r="F54" s="24" t="s">
        <v>35</v>
      </c>
      <c r="G54" s="25">
        <v>0</v>
      </c>
      <c r="H54" s="26">
        <v>12640</v>
      </c>
      <c r="I54" s="27">
        <v>17977.8384361826</v>
      </c>
      <c r="J54" s="28">
        <v>-5337.838436182599</v>
      </c>
      <c r="K54" s="29">
        <v>9.438365178995866</v>
      </c>
      <c r="L54" s="29">
        <v>0.00179778384361826</v>
      </c>
      <c r="M54" s="30">
        <v>0.0179778384361826</v>
      </c>
      <c r="N54" s="31">
        <v>300</v>
      </c>
      <c r="O54" s="32">
        <v>388.55425198215073</v>
      </c>
      <c r="P54" s="33">
        <v>-88.55425198215073</v>
      </c>
      <c r="Q54" s="26">
        <v>47000</v>
      </c>
      <c r="R54" s="26">
        <v>47150</v>
      </c>
      <c r="S54" s="27">
        <v>44449.28075178792</v>
      </c>
      <c r="T54" s="27">
        <v>52891.06688668731</v>
      </c>
      <c r="U54" s="28">
        <v>-5891.066886687309</v>
      </c>
      <c r="V54" s="29">
        <v>5.002966016811753</v>
      </c>
      <c r="W54" s="29">
        <v>0.0047601960198018585</v>
      </c>
      <c r="X54" s="30">
        <v>0.018088744875247063</v>
      </c>
      <c r="Y54" s="34">
        <v>45.17044833211708</v>
      </c>
      <c r="Z54" s="34" t="e">
        <v>#DIV/0!</v>
      </c>
      <c r="AA54" s="34">
        <v>0.9762669647792732</v>
      </c>
      <c r="AB54" s="34" t="e">
        <v>#DIV/0!</v>
      </c>
      <c r="AC54" s="34">
        <v>111.68160992911537</v>
      </c>
      <c r="AD54" s="34" t="e">
        <v>#DIV/0!</v>
      </c>
      <c r="AE54" s="35">
        <v>14.441331195807619</v>
      </c>
      <c r="AF54" s="36">
        <v>0.03628475174826035</v>
      </c>
      <c r="AG54" s="27"/>
    </row>
    <row r="55" spans="1:33" ht="12.75">
      <c r="A55" s="22" t="s">
        <v>35</v>
      </c>
      <c r="B55" s="207" t="s">
        <v>137</v>
      </c>
      <c r="C55" s="208"/>
      <c r="D55" s="23">
        <v>868</v>
      </c>
      <c r="E55" s="24">
        <v>868</v>
      </c>
      <c r="F55" s="24">
        <v>221</v>
      </c>
      <c r="G55" s="25">
        <v>0</v>
      </c>
      <c r="H55" s="26">
        <v>29000</v>
      </c>
      <c r="I55" s="27">
        <v>30351.588991597742</v>
      </c>
      <c r="J55" s="28">
        <v>-1351.5889915977423</v>
      </c>
      <c r="K55" s="29">
        <v>15.934584220588814</v>
      </c>
      <c r="L55" s="29">
        <v>0.003035158899159774</v>
      </c>
      <c r="M55" s="30">
        <v>0.030351588991597744</v>
      </c>
      <c r="N55" s="31">
        <v>570</v>
      </c>
      <c r="O55" s="32">
        <v>599.125800948073</v>
      </c>
      <c r="P55" s="33">
        <v>-29.125800948072992</v>
      </c>
      <c r="Q55" s="26">
        <v>150000</v>
      </c>
      <c r="R55" s="26">
        <v>0</v>
      </c>
      <c r="S55" s="27">
        <v>145964.40285635536</v>
      </c>
      <c r="T55" s="27">
        <v>175298.1403993271</v>
      </c>
      <c r="U55" s="28">
        <v>-25298.140399327094</v>
      </c>
      <c r="V55" s="29">
        <v>16.581451100372345</v>
      </c>
      <c r="W55" s="29">
        <v>0.015776832635939438</v>
      </c>
      <c r="X55" s="30">
        <v>0.05995196401656987</v>
      </c>
      <c r="Y55" s="34">
        <v>34.9672684234997</v>
      </c>
      <c r="Z55" s="34" t="e">
        <v>#DIV/0!</v>
      </c>
      <c r="AA55" s="34">
        <v>0.6902370978664435</v>
      </c>
      <c r="AB55" s="34" t="e">
        <v>#DIV/0!</v>
      </c>
      <c r="AC55" s="34">
        <v>168.16175444280572</v>
      </c>
      <c r="AD55" s="34" t="e">
        <v>#DIV/0!</v>
      </c>
      <c r="AE55" s="35">
        <v>32.51603532096116</v>
      </c>
      <c r="AF55" s="36">
        <v>0.03746087018543912</v>
      </c>
      <c r="AG55" s="27"/>
    </row>
    <row r="56" spans="1:33" ht="12.75">
      <c r="A56" s="37" t="s">
        <v>35</v>
      </c>
      <c r="B56" s="207" t="s">
        <v>138</v>
      </c>
      <c r="C56" s="208"/>
      <c r="D56" s="38">
        <v>1252</v>
      </c>
      <c r="E56" s="39">
        <v>1252</v>
      </c>
      <c r="F56" s="39" t="s">
        <v>35</v>
      </c>
      <c r="G56" s="40">
        <v>160</v>
      </c>
      <c r="H56" s="41">
        <v>35000</v>
      </c>
      <c r="I56" s="42">
        <v>41378.98185728677</v>
      </c>
      <c r="J56" s="43">
        <v>-6378.981857286773</v>
      </c>
      <c r="K56" s="44">
        <v>21.72396547507556</v>
      </c>
      <c r="L56" s="44">
        <v>0.004137898185728677</v>
      </c>
      <c r="M56" s="45">
        <v>0.04137898185728677</v>
      </c>
      <c r="N56" s="46">
        <v>650</v>
      </c>
      <c r="O56" s="47">
        <v>732.3294618031645</v>
      </c>
      <c r="P56" s="48">
        <v>-82.32946180316446</v>
      </c>
      <c r="Q56" s="26">
        <v>125000</v>
      </c>
      <c r="R56" s="26">
        <v>111180</v>
      </c>
      <c r="S56" s="27">
        <v>143746.05264257206</v>
      </c>
      <c r="T56" s="27">
        <v>171265.4772295923</v>
      </c>
      <c r="U56" s="43">
        <v>-46265.4772295923</v>
      </c>
      <c r="V56" s="44">
        <v>16.200001491147134</v>
      </c>
      <c r="W56" s="44">
        <v>0.015413892950663309</v>
      </c>
      <c r="X56" s="45">
        <v>0.058572793212520576</v>
      </c>
      <c r="Y56" s="34">
        <v>33.05030499783289</v>
      </c>
      <c r="Z56" s="34">
        <v>258.6186366080423</v>
      </c>
      <c r="AA56" s="34">
        <v>0.5849276851462974</v>
      </c>
      <c r="AB56" s="34">
        <v>4.577059136269778</v>
      </c>
      <c r="AC56" s="34">
        <v>114.81314108831634</v>
      </c>
      <c r="AD56" s="34">
        <v>898.4128290160754</v>
      </c>
      <c r="AE56" s="35">
        <v>37.92396696622269</v>
      </c>
      <c r="AF56" s="36">
        <v>0.030290708439474994</v>
      </c>
      <c r="AG56" s="27"/>
    </row>
    <row r="57" spans="1:33" ht="12.75">
      <c r="A57" s="22" t="s">
        <v>35</v>
      </c>
      <c r="B57" s="207" t="s">
        <v>139</v>
      </c>
      <c r="C57" s="208"/>
      <c r="D57" s="23">
        <v>699</v>
      </c>
      <c r="E57" s="24">
        <v>580</v>
      </c>
      <c r="F57" s="24" t="s">
        <v>35</v>
      </c>
      <c r="G57" s="25">
        <v>0</v>
      </c>
      <c r="H57" s="26">
        <v>34000</v>
      </c>
      <c r="I57" s="27">
        <v>37420.06230431327</v>
      </c>
      <c r="J57" s="28">
        <v>-3420.0623043132728</v>
      </c>
      <c r="K57" s="29">
        <v>19.64553270976447</v>
      </c>
      <c r="L57" s="29">
        <v>0.003742006230431327</v>
      </c>
      <c r="M57" s="30">
        <v>0.03742006230431328</v>
      </c>
      <c r="N57" s="31">
        <v>370</v>
      </c>
      <c r="O57" s="32">
        <v>432.6910516395324</v>
      </c>
      <c r="P57" s="33">
        <v>-62.69105163953242</v>
      </c>
      <c r="Q57" s="26">
        <v>68000</v>
      </c>
      <c r="R57" s="26">
        <v>70250</v>
      </c>
      <c r="S57" s="27">
        <v>92814.17747673318</v>
      </c>
      <c r="T57" s="27">
        <v>110677.25533027982</v>
      </c>
      <c r="U57" s="28">
        <v>-42677.25533027982</v>
      </c>
      <c r="V57" s="29">
        <v>10.468961581691167</v>
      </c>
      <c r="W57" s="29">
        <v>0.009960952979725185</v>
      </c>
      <c r="X57" s="30">
        <v>0.0378516213229557</v>
      </c>
      <c r="Y57" s="34">
        <v>53.53370858986162</v>
      </c>
      <c r="Z57" s="34" t="e">
        <v>#DIV/0!</v>
      </c>
      <c r="AA57" s="34">
        <v>0.6190143800279434</v>
      </c>
      <c r="AB57" s="34" t="e">
        <v>#DIV/0!</v>
      </c>
      <c r="AC57" s="34">
        <v>160.02444392540204</v>
      </c>
      <c r="AD57" s="34" t="e">
        <v>#DIV/0!</v>
      </c>
      <c r="AE57" s="35">
        <v>30.114494291455635</v>
      </c>
      <c r="AF57" s="36">
        <v>0.04308225220522981</v>
      </c>
      <c r="AG57" s="27"/>
    </row>
    <row r="58" spans="1:33" ht="12.75">
      <c r="A58" s="22" t="s">
        <v>35</v>
      </c>
      <c r="B58" s="207" t="s">
        <v>140</v>
      </c>
      <c r="C58" s="208"/>
      <c r="D58" s="23">
        <v>554</v>
      </c>
      <c r="E58" s="24">
        <v>587</v>
      </c>
      <c r="F58" s="24">
        <v>40</v>
      </c>
      <c r="G58" s="25">
        <v>50</v>
      </c>
      <c r="H58" s="26">
        <v>15000</v>
      </c>
      <c r="I58" s="27">
        <v>14860.697570904396</v>
      </c>
      <c r="J58" s="28">
        <v>139.30242909560366</v>
      </c>
      <c r="K58" s="29">
        <v>7.801866224724808</v>
      </c>
      <c r="L58" s="29">
        <v>0.0014860697570904398</v>
      </c>
      <c r="M58" s="30">
        <v>0.014860697570904396</v>
      </c>
      <c r="N58" s="31">
        <v>220</v>
      </c>
      <c r="O58" s="32">
        <v>229.70434885020012</v>
      </c>
      <c r="P58" s="33">
        <v>-9.70434885020012</v>
      </c>
      <c r="Q58" s="26">
        <v>61000</v>
      </c>
      <c r="R58" s="26">
        <v>66610</v>
      </c>
      <c r="S58" s="27">
        <v>61351.566484908675</v>
      </c>
      <c r="T58" s="27">
        <v>73638.30396341621</v>
      </c>
      <c r="U58" s="28">
        <v>-12638.303963416212</v>
      </c>
      <c r="V58" s="29">
        <v>6.965447171899538</v>
      </c>
      <c r="W58" s="29">
        <v>0.006627447356707459</v>
      </c>
      <c r="X58" s="30">
        <v>0.025184299955488345</v>
      </c>
      <c r="Y58" s="34">
        <v>26.824363846397826</v>
      </c>
      <c r="Z58" s="34">
        <v>297.2139514180879</v>
      </c>
      <c r="AA58" s="34">
        <v>0.41462878853826735</v>
      </c>
      <c r="AB58" s="34">
        <v>4.594086977004002</v>
      </c>
      <c r="AC58" s="34">
        <v>104.51714903732312</v>
      </c>
      <c r="AD58" s="34">
        <v>1227.0313296981735</v>
      </c>
      <c r="AE58" s="35">
        <v>14.767313396624346</v>
      </c>
      <c r="AF58" s="36">
        <v>0.026655800354917592</v>
      </c>
      <c r="AG58" s="27"/>
    </row>
    <row r="59" spans="1:33" ht="12.75">
      <c r="A59" s="22" t="s">
        <v>35</v>
      </c>
      <c r="B59" s="207" t="s">
        <v>141</v>
      </c>
      <c r="C59" s="208"/>
      <c r="D59" s="23">
        <v>1050</v>
      </c>
      <c r="E59" s="24">
        <v>1050</v>
      </c>
      <c r="F59" s="24" t="s">
        <v>35</v>
      </c>
      <c r="G59" s="25">
        <v>0</v>
      </c>
      <c r="H59" s="26">
        <v>26060</v>
      </c>
      <c r="I59" s="27">
        <v>30670.201338446073</v>
      </c>
      <c r="J59" s="28">
        <v>-4610.201338446073</v>
      </c>
      <c r="K59" s="29">
        <v>16.10185570268419</v>
      </c>
      <c r="L59" s="29">
        <v>0.003067020133844608</v>
      </c>
      <c r="M59" s="30">
        <v>0.030670201338446074</v>
      </c>
      <c r="N59" s="31">
        <v>70</v>
      </c>
      <c r="O59" s="32">
        <v>52.50849264705882</v>
      </c>
      <c r="P59" s="33">
        <v>17.491507352941177</v>
      </c>
      <c r="Q59" s="26">
        <v>120000</v>
      </c>
      <c r="R59" s="26">
        <v>0</v>
      </c>
      <c r="S59" s="27">
        <v>131137.90442070854</v>
      </c>
      <c r="T59" s="27">
        <v>153507.2830882353</v>
      </c>
      <c r="U59" s="28">
        <v>-33507.2830882353</v>
      </c>
      <c r="V59" s="29">
        <v>14.520253907316176</v>
      </c>
      <c r="W59" s="29">
        <v>0.01381565547794118</v>
      </c>
      <c r="X59" s="30">
        <v>0.05249949081617648</v>
      </c>
      <c r="Y59" s="34">
        <v>29.209715560424833</v>
      </c>
      <c r="Z59" s="34" t="e">
        <v>#DIV/0!</v>
      </c>
      <c r="AA59" s="34">
        <v>0.05000808823529412</v>
      </c>
      <c r="AB59" s="34" t="e">
        <v>#DIV/0!</v>
      </c>
      <c r="AC59" s="34">
        <v>124.8932423054367</v>
      </c>
      <c r="AD59" s="34" t="e">
        <v>#DIV/0!</v>
      </c>
      <c r="AE59" s="35">
        <v>30.622109610000365</v>
      </c>
      <c r="AF59" s="36">
        <v>0.029163913914286063</v>
      </c>
      <c r="AG59" s="27"/>
    </row>
    <row r="60" spans="1:33" ht="12.75">
      <c r="A60" s="22" t="s">
        <v>35</v>
      </c>
      <c r="B60" s="207" t="s">
        <v>142</v>
      </c>
      <c r="C60" s="208"/>
      <c r="D60" s="23">
        <v>601</v>
      </c>
      <c r="E60" s="24">
        <v>601</v>
      </c>
      <c r="F60" s="24" t="s">
        <v>35</v>
      </c>
      <c r="G60" s="25">
        <v>107</v>
      </c>
      <c r="H60" s="26">
        <v>15000</v>
      </c>
      <c r="I60" s="27">
        <v>15465.155461029088</v>
      </c>
      <c r="J60" s="28">
        <v>-465.15546102908775</v>
      </c>
      <c r="K60" s="29">
        <v>8.119206617040271</v>
      </c>
      <c r="L60" s="29">
        <v>0.0015465155461029088</v>
      </c>
      <c r="M60" s="30">
        <v>0.015465155461029088</v>
      </c>
      <c r="N60" s="31">
        <v>250</v>
      </c>
      <c r="O60" s="32">
        <v>259.2834226408221</v>
      </c>
      <c r="P60" s="33">
        <v>-9.283422640822096</v>
      </c>
      <c r="Q60" s="26">
        <v>56000</v>
      </c>
      <c r="R60" s="26">
        <v>48790</v>
      </c>
      <c r="S60" s="27">
        <v>54440.5807455309</v>
      </c>
      <c r="T60" s="27">
        <v>64663.6503031375</v>
      </c>
      <c r="U60" s="28">
        <v>-8663.650303137503</v>
      </c>
      <c r="V60" s="29">
        <v>6.116534682173776</v>
      </c>
      <c r="W60" s="29">
        <v>0.0058197285272823755</v>
      </c>
      <c r="X60" s="30">
        <v>0.022114968403673028</v>
      </c>
      <c r="Y60" s="34">
        <v>25.73237181535622</v>
      </c>
      <c r="Z60" s="34">
        <v>144.53416318718774</v>
      </c>
      <c r="AA60" s="34">
        <v>0.43142000439404676</v>
      </c>
      <c r="AB60" s="34">
        <v>2.4232095573908605</v>
      </c>
      <c r="AC60" s="34">
        <v>90.58332902750566</v>
      </c>
      <c r="AD60" s="34">
        <v>508.7904742572981</v>
      </c>
      <c r="AE60" s="35">
        <v>14.235741299214048</v>
      </c>
      <c r="AF60" s="36">
        <v>0.023686757569407735</v>
      </c>
      <c r="AG60" s="27"/>
    </row>
    <row r="61" spans="1:33" ht="12.75">
      <c r="A61" s="22" t="s">
        <v>35</v>
      </c>
      <c r="B61" s="207" t="s">
        <v>143</v>
      </c>
      <c r="C61" s="208"/>
      <c r="D61" s="23">
        <v>278</v>
      </c>
      <c r="E61" s="24">
        <v>273</v>
      </c>
      <c r="F61" s="24" t="s">
        <v>35</v>
      </c>
      <c r="G61" s="25">
        <v>0</v>
      </c>
      <c r="H61" s="26">
        <v>10000</v>
      </c>
      <c r="I61" s="27">
        <v>10083.5201760926</v>
      </c>
      <c r="J61" s="28">
        <v>-83.52017609259929</v>
      </c>
      <c r="K61" s="29">
        <v>5.293848092448615</v>
      </c>
      <c r="L61" s="29">
        <v>0.0010083520176092599</v>
      </c>
      <c r="M61" s="30">
        <v>0.010083520176092601</v>
      </c>
      <c r="N61" s="31">
        <v>200</v>
      </c>
      <c r="O61" s="32">
        <v>241.69790863808453</v>
      </c>
      <c r="P61" s="33">
        <v>-41.69790863808453</v>
      </c>
      <c r="Q61" s="26">
        <v>24000</v>
      </c>
      <c r="R61" s="26">
        <v>27560</v>
      </c>
      <c r="S61" s="27">
        <v>24510.50835136453</v>
      </c>
      <c r="T61" s="27">
        <v>29237.78512538923</v>
      </c>
      <c r="U61" s="28">
        <v>-5237.7851253892295</v>
      </c>
      <c r="V61" s="29">
        <v>2.7656020950105673</v>
      </c>
      <c r="W61" s="29">
        <v>0.002631400661285031</v>
      </c>
      <c r="X61" s="30">
        <v>0.009999322512883116</v>
      </c>
      <c r="Y61" s="34">
        <v>36.271655309685606</v>
      </c>
      <c r="Z61" s="34" t="e">
        <v>#DIV/0!</v>
      </c>
      <c r="AA61" s="34">
        <v>0.8694169375470666</v>
      </c>
      <c r="AB61" s="34" t="e">
        <v>#DIV/0!</v>
      </c>
      <c r="AC61" s="34">
        <v>89.78208187313014</v>
      </c>
      <c r="AD61" s="34" t="e">
        <v>#DIV/0!</v>
      </c>
      <c r="AE61" s="35">
        <v>8.059450187459182</v>
      </c>
      <c r="AF61" s="36">
        <v>0.028990828012443102</v>
      </c>
      <c r="AG61" s="27"/>
    </row>
    <row r="62" spans="1:33" ht="12.75">
      <c r="A62" s="22" t="s">
        <v>35</v>
      </c>
      <c r="B62" s="207" t="s">
        <v>144</v>
      </c>
      <c r="C62" s="208"/>
      <c r="D62" s="23">
        <v>802</v>
      </c>
      <c r="E62" s="24">
        <v>802</v>
      </c>
      <c r="F62" s="24">
        <v>184</v>
      </c>
      <c r="G62" s="25">
        <v>0</v>
      </c>
      <c r="H62" s="26">
        <v>22300</v>
      </c>
      <c r="I62" s="27">
        <v>23632.97340126732</v>
      </c>
      <c r="J62" s="28">
        <v>-1332.9734012673216</v>
      </c>
      <c r="K62" s="29">
        <v>12.407311035665344</v>
      </c>
      <c r="L62" s="29">
        <v>0.002363297340126732</v>
      </c>
      <c r="M62" s="30">
        <v>0.023632973401267323</v>
      </c>
      <c r="N62" s="31">
        <v>416</v>
      </c>
      <c r="O62" s="32">
        <v>483.3268490208603</v>
      </c>
      <c r="P62" s="33">
        <v>-67.32684902086032</v>
      </c>
      <c r="Q62" s="26">
        <v>58000</v>
      </c>
      <c r="R62" s="26">
        <v>84160</v>
      </c>
      <c r="S62" s="27">
        <v>69700.6728329687</v>
      </c>
      <c r="T62" s="27">
        <v>82027.9752948319</v>
      </c>
      <c r="U62" s="28">
        <v>-24027.975294831893</v>
      </c>
      <c r="V62" s="29">
        <v>7.759026183138148</v>
      </c>
      <c r="W62" s="29">
        <v>0.007382517776534871</v>
      </c>
      <c r="X62" s="30">
        <v>0.028053567550832506</v>
      </c>
      <c r="Y62" s="34">
        <v>29.467547881879455</v>
      </c>
      <c r="Z62" s="34" t="e">
        <v>#DIV/0!</v>
      </c>
      <c r="AA62" s="34">
        <v>0.6026519314474568</v>
      </c>
      <c r="AB62" s="34" t="e">
        <v>#DIV/0!</v>
      </c>
      <c r="AC62" s="34">
        <v>86.90856961716796</v>
      </c>
      <c r="AD62" s="34" t="e">
        <v>#DIV/0!</v>
      </c>
      <c r="AE62" s="35">
        <v>20.16633721880349</v>
      </c>
      <c r="AF62" s="36">
        <v>0.02514505887631358</v>
      </c>
      <c r="AG62" s="27"/>
    </row>
    <row r="63" spans="1:33" ht="12.75">
      <c r="A63" s="22" t="s">
        <v>35</v>
      </c>
      <c r="B63" s="207" t="s">
        <v>145</v>
      </c>
      <c r="C63" s="208"/>
      <c r="D63" s="23">
        <v>981</v>
      </c>
      <c r="E63" s="24">
        <v>981</v>
      </c>
      <c r="F63" s="24" t="s">
        <v>35</v>
      </c>
      <c r="G63" s="25">
        <v>0</v>
      </c>
      <c r="H63" s="26">
        <v>10000</v>
      </c>
      <c r="I63" s="27">
        <v>12455</v>
      </c>
      <c r="J63" s="28">
        <v>-2455</v>
      </c>
      <c r="K63" s="29">
        <v>6.538875</v>
      </c>
      <c r="L63" s="29">
        <v>0.0012455</v>
      </c>
      <c r="M63" s="30">
        <v>0.012455</v>
      </c>
      <c r="N63" s="31">
        <v>200</v>
      </c>
      <c r="O63" s="32">
        <v>183</v>
      </c>
      <c r="P63" s="33">
        <v>17</v>
      </c>
      <c r="Q63" s="26">
        <v>79088.89591901297</v>
      </c>
      <c r="R63" s="26">
        <v>0</v>
      </c>
      <c r="S63" s="27">
        <v>77276.15906018722</v>
      </c>
      <c r="T63" s="27">
        <v>88897.89623536856</v>
      </c>
      <c r="U63" s="28">
        <v>-9809.000316355596</v>
      </c>
      <c r="V63" s="29">
        <v>23.646840398608038</v>
      </c>
      <c r="W63" s="29">
        <v>0.0071118316988294855</v>
      </c>
      <c r="X63" s="30">
        <v>0.01600162132236634</v>
      </c>
      <c r="Y63" s="34">
        <v>12.696228338430174</v>
      </c>
      <c r="Z63" s="34" t="e">
        <v>#DIV/0!</v>
      </c>
      <c r="AA63" s="34">
        <v>0.18654434250764526</v>
      </c>
      <c r="AB63" s="34" t="e">
        <v>#DIV/0!</v>
      </c>
      <c r="AC63" s="34">
        <v>78.77284307868217</v>
      </c>
      <c r="AD63" s="34" t="e">
        <v>#DIV/0!</v>
      </c>
      <c r="AE63" s="35">
        <v>30.18571539860804</v>
      </c>
      <c r="AF63" s="36">
        <v>0.030770352088285463</v>
      </c>
      <c r="AG63" s="27"/>
    </row>
    <row r="64" spans="1:33" ht="12.75">
      <c r="A64" s="22" t="s">
        <v>35</v>
      </c>
      <c r="B64" s="207" t="s">
        <v>146</v>
      </c>
      <c r="C64" s="208"/>
      <c r="D64" s="23">
        <v>402</v>
      </c>
      <c r="E64" s="24">
        <v>390</v>
      </c>
      <c r="F64" s="24" t="s">
        <v>35</v>
      </c>
      <c r="G64" s="25">
        <v>0</v>
      </c>
      <c r="H64" s="26">
        <v>19479</v>
      </c>
      <c r="I64" s="27">
        <v>21214.994611905415</v>
      </c>
      <c r="J64" s="28">
        <v>-1735.9946119054148</v>
      </c>
      <c r="K64" s="29">
        <v>11.137872171250343</v>
      </c>
      <c r="L64" s="29">
        <v>0.0021214994611905417</v>
      </c>
      <c r="M64" s="30">
        <v>0.021214994611905413</v>
      </c>
      <c r="N64" s="31">
        <v>430</v>
      </c>
      <c r="O64" s="32">
        <v>387.53757001626184</v>
      </c>
      <c r="P64" s="33">
        <v>42.46242998373816</v>
      </c>
      <c r="Q64" s="26">
        <v>38000</v>
      </c>
      <c r="R64" s="26">
        <v>53878</v>
      </c>
      <c r="S64" s="27">
        <v>31249.563328435415</v>
      </c>
      <c r="T64" s="27">
        <v>36669.24589449586</v>
      </c>
      <c r="U64" s="28">
        <v>1330.7541055041365</v>
      </c>
      <c r="V64" s="29">
        <v>3.468543969160364</v>
      </c>
      <c r="W64" s="29">
        <v>0.003300232130504628</v>
      </c>
      <c r="X64" s="30">
        <v>0.012540882095917586</v>
      </c>
      <c r="Y64" s="34">
        <v>52.77361843757566</v>
      </c>
      <c r="Z64" s="34" t="e">
        <v>#DIV/0!</v>
      </c>
      <c r="AA64" s="34">
        <v>0.9640238060106016</v>
      </c>
      <c r="AB64" s="34" t="e">
        <v>#DIV/0!</v>
      </c>
      <c r="AC64" s="34">
        <v>80.1270854575267</v>
      </c>
      <c r="AD64" s="34" t="e">
        <v>#DIV/0!</v>
      </c>
      <c r="AE64" s="35">
        <v>14.606416140410708</v>
      </c>
      <c r="AF64" s="36">
        <v>0.03633436850848435</v>
      </c>
      <c r="AG64" s="27"/>
    </row>
    <row r="65" spans="1:33" ht="12.75">
      <c r="A65" s="22" t="s">
        <v>35</v>
      </c>
      <c r="B65" s="207" t="s">
        <v>147</v>
      </c>
      <c r="C65" s="208"/>
      <c r="D65" s="23">
        <v>347</v>
      </c>
      <c r="E65" s="24">
        <v>347</v>
      </c>
      <c r="F65" s="24" t="s">
        <v>35</v>
      </c>
      <c r="G65" s="25">
        <v>0</v>
      </c>
      <c r="H65" s="26">
        <v>11900</v>
      </c>
      <c r="I65" s="27">
        <v>16648.027327033604</v>
      </c>
      <c r="J65" s="28">
        <v>-4748.027327033604</v>
      </c>
      <c r="K65" s="29">
        <v>8.740214346692643</v>
      </c>
      <c r="L65" s="29">
        <v>0.0016648027327033606</v>
      </c>
      <c r="M65" s="30">
        <v>0.016648027327033604</v>
      </c>
      <c r="N65" s="31">
        <v>153</v>
      </c>
      <c r="O65" s="32">
        <v>288.3704990950736</v>
      </c>
      <c r="P65" s="33">
        <v>-135.37049909507363</v>
      </c>
      <c r="Q65" s="26">
        <v>55000.055000055</v>
      </c>
      <c r="R65" s="26">
        <v>0</v>
      </c>
      <c r="S65" s="27">
        <v>46802.73323828289</v>
      </c>
      <c r="T65" s="27">
        <v>55642.40888527509</v>
      </c>
      <c r="U65" s="28">
        <v>-642.3538852200872</v>
      </c>
      <c r="V65" s="29">
        <v>11.406693821481392</v>
      </c>
      <c r="W65" s="29">
        <v>6.12066497738026E-05</v>
      </c>
      <c r="X65" s="30">
        <v>0.01224132995476052</v>
      </c>
      <c r="Y65" s="34">
        <v>47.977023997215</v>
      </c>
      <c r="Z65" s="34" t="e">
        <v>#DIV/0!</v>
      </c>
      <c r="AA65" s="34">
        <v>0.8310389022912784</v>
      </c>
      <c r="AB65" s="34" t="e">
        <v>#DIV/0!</v>
      </c>
      <c r="AC65" s="34">
        <v>134.8781937702677</v>
      </c>
      <c r="AD65" s="34" t="e">
        <v>#DIV/0!</v>
      </c>
      <c r="AE65" s="35">
        <v>20.146908168174036</v>
      </c>
      <c r="AF65" s="36">
        <v>0.05806025408695688</v>
      </c>
      <c r="AG65" s="27"/>
    </row>
    <row r="66" spans="1:33" ht="12.75">
      <c r="A66" s="22" t="s">
        <v>35</v>
      </c>
      <c r="B66" s="207" t="s">
        <v>148</v>
      </c>
      <c r="C66" s="208"/>
      <c r="D66" s="23">
        <v>318</v>
      </c>
      <c r="E66" s="24">
        <v>318</v>
      </c>
      <c r="F66" s="24">
        <v>70</v>
      </c>
      <c r="G66" s="25">
        <v>62</v>
      </c>
      <c r="H66" s="26">
        <v>12000</v>
      </c>
      <c r="I66" s="27">
        <v>11418.216748768473</v>
      </c>
      <c r="J66" s="28">
        <v>581.7832512315272</v>
      </c>
      <c r="K66" s="29">
        <v>5.994563793103449</v>
      </c>
      <c r="L66" s="29">
        <v>0.0011418216748768472</v>
      </c>
      <c r="M66" s="30">
        <v>0.011418216748768473</v>
      </c>
      <c r="N66" s="31">
        <v>250</v>
      </c>
      <c r="O66" s="32">
        <v>306.79802955665025</v>
      </c>
      <c r="P66" s="33">
        <v>-56.79802955665025</v>
      </c>
      <c r="Q66" s="26">
        <v>38000</v>
      </c>
      <c r="R66" s="26">
        <v>0</v>
      </c>
      <c r="S66" s="27">
        <v>39820.46096673187</v>
      </c>
      <c r="T66" s="27">
        <v>46601.817733990145</v>
      </c>
      <c r="U66" s="28">
        <v>-8601.817733990145</v>
      </c>
      <c r="V66" s="29">
        <v>4.408065939458127</v>
      </c>
      <c r="W66" s="29">
        <v>0.004194163596059113</v>
      </c>
      <c r="X66" s="30">
        <v>0.01593782166502463</v>
      </c>
      <c r="Y66" s="34">
        <v>35.90634197725935</v>
      </c>
      <c r="Z66" s="34">
        <v>184.16478627045925</v>
      </c>
      <c r="AA66" s="34">
        <v>0.9647736778511015</v>
      </c>
      <c r="AB66" s="34">
        <v>4.9483553154298425</v>
      </c>
      <c r="AC66" s="34">
        <v>125.22157536708136</v>
      </c>
      <c r="AD66" s="34">
        <v>642.2654994634173</v>
      </c>
      <c r="AE66" s="35">
        <v>10.402629732561575</v>
      </c>
      <c r="AF66" s="36">
        <v>0.03271267211497351</v>
      </c>
      <c r="AG66" s="27"/>
    </row>
    <row r="67" spans="1:33" ht="12.75">
      <c r="A67" s="22" t="s">
        <v>35</v>
      </c>
      <c r="B67" s="207" t="s">
        <v>149</v>
      </c>
      <c r="C67" s="208"/>
      <c r="D67" s="23">
        <v>862</v>
      </c>
      <c r="E67" s="24">
        <v>689</v>
      </c>
      <c r="F67" s="24" t="s">
        <v>35</v>
      </c>
      <c r="G67" s="25">
        <v>0</v>
      </c>
      <c r="H67" s="26">
        <v>20000</v>
      </c>
      <c r="I67" s="27">
        <v>21291.665472772824</v>
      </c>
      <c r="J67" s="28">
        <v>-1291.6654727728237</v>
      </c>
      <c r="K67" s="29">
        <v>11.178124373205733</v>
      </c>
      <c r="L67" s="29">
        <v>0.0021291665472772826</v>
      </c>
      <c r="M67" s="30">
        <v>0.021291665472772826</v>
      </c>
      <c r="N67" s="31">
        <v>390</v>
      </c>
      <c r="O67" s="32">
        <v>433.33754243593523</v>
      </c>
      <c r="P67" s="33">
        <v>-43.337542435935234</v>
      </c>
      <c r="Q67" s="26">
        <v>110000</v>
      </c>
      <c r="R67" s="26">
        <v>0</v>
      </c>
      <c r="S67" s="27">
        <v>96673.8399075975</v>
      </c>
      <c r="T67" s="27">
        <v>115810.92500296856</v>
      </c>
      <c r="U67" s="28">
        <v>-5810.9250029685645</v>
      </c>
      <c r="V67" s="29">
        <v>10.954555396030795</v>
      </c>
      <c r="W67" s="29">
        <v>0.01042298325026717</v>
      </c>
      <c r="X67" s="30">
        <v>0.03960733635101525</v>
      </c>
      <c r="Y67" s="34">
        <v>24.70030797305432</v>
      </c>
      <c r="Z67" s="34" t="e">
        <v>#DIV/0!</v>
      </c>
      <c r="AA67" s="34">
        <v>0.5027117661669782</v>
      </c>
      <c r="AB67" s="34" t="e">
        <v>#DIV/0!</v>
      </c>
      <c r="AC67" s="34">
        <v>140.31036271059145</v>
      </c>
      <c r="AD67" s="34" t="e">
        <v>#DIV/0!</v>
      </c>
      <c r="AE67" s="35">
        <v>22.13267976923653</v>
      </c>
      <c r="AF67" s="36">
        <v>0.02567596260932312</v>
      </c>
      <c r="AG67" s="27"/>
    </row>
    <row r="68" spans="1:33" ht="12.75">
      <c r="A68" s="22" t="s">
        <v>35</v>
      </c>
      <c r="B68" s="207" t="s">
        <v>150</v>
      </c>
      <c r="C68" s="208"/>
      <c r="D68" s="23">
        <v>621</v>
      </c>
      <c r="E68" s="24">
        <v>621</v>
      </c>
      <c r="F68" s="24" t="s">
        <v>35</v>
      </c>
      <c r="G68" s="25">
        <v>125</v>
      </c>
      <c r="H68" s="26">
        <v>15000</v>
      </c>
      <c r="I68" s="27">
        <v>16427.13584135855</v>
      </c>
      <c r="J68" s="28">
        <v>-1427.1358413585513</v>
      </c>
      <c r="K68" s="29">
        <v>8.62424631671324</v>
      </c>
      <c r="L68" s="29">
        <v>0.0016427135841358552</v>
      </c>
      <c r="M68" s="30">
        <v>0.01642713584135855</v>
      </c>
      <c r="N68" s="31">
        <v>440</v>
      </c>
      <c r="O68" s="32">
        <v>391.52145368804054</v>
      </c>
      <c r="P68" s="33">
        <v>48.47854631195946</v>
      </c>
      <c r="Q68" s="26">
        <v>60000</v>
      </c>
      <c r="R68" s="26">
        <v>0</v>
      </c>
      <c r="S68" s="27">
        <v>71800.11787377574</v>
      </c>
      <c r="T68" s="27">
        <v>85496.84326216282</v>
      </c>
      <c r="U68" s="28">
        <v>-25496.843262162816</v>
      </c>
      <c r="V68" s="29">
        <v>8.08714640416798</v>
      </c>
      <c r="W68" s="29">
        <v>0.0076947158935946535</v>
      </c>
      <c r="X68" s="30">
        <v>0.029239920395659685</v>
      </c>
      <c r="Y68" s="34">
        <v>26.45271472038414</v>
      </c>
      <c r="Z68" s="34">
        <v>131.41708673086842</v>
      </c>
      <c r="AA68" s="34">
        <v>0.6304693296103713</v>
      </c>
      <c r="AB68" s="34">
        <v>3.1321716295043243</v>
      </c>
      <c r="AC68" s="34">
        <v>115.62015760672422</v>
      </c>
      <c r="AD68" s="34">
        <v>574.400942990206</v>
      </c>
      <c r="AE68" s="35">
        <v>16.71139272088122</v>
      </c>
      <c r="AF68" s="36">
        <v>0.02691045526711952</v>
      </c>
      <c r="AG68" s="27"/>
    </row>
    <row r="69" spans="1:33" ht="12.75">
      <c r="A69" s="22" t="s">
        <v>35</v>
      </c>
      <c r="B69" s="207" t="s">
        <v>151</v>
      </c>
      <c r="C69" s="208"/>
      <c r="D69" s="23">
        <v>1353</v>
      </c>
      <c r="E69" s="24">
        <v>1353</v>
      </c>
      <c r="F69" s="24" t="s">
        <v>35</v>
      </c>
      <c r="G69" s="25">
        <v>0</v>
      </c>
      <c r="H69" s="26">
        <v>44000</v>
      </c>
      <c r="I69" s="27">
        <v>44941.57419041284</v>
      </c>
      <c r="J69" s="28">
        <v>-941.5741904128372</v>
      </c>
      <c r="K69" s="29">
        <v>23.594326449966744</v>
      </c>
      <c r="L69" s="29">
        <v>0.004494157419041284</v>
      </c>
      <c r="M69" s="30">
        <v>0.044941574190412836</v>
      </c>
      <c r="N69" s="31">
        <v>970</v>
      </c>
      <c r="O69" s="32">
        <v>937.3418960276216</v>
      </c>
      <c r="P69" s="33">
        <v>32.6581039723784</v>
      </c>
      <c r="Q69" s="26">
        <v>170000</v>
      </c>
      <c r="R69" s="26">
        <v>0</v>
      </c>
      <c r="S69" s="27">
        <v>164275.07764720044</v>
      </c>
      <c r="T69" s="27">
        <v>194781.95949175954</v>
      </c>
      <c r="U69" s="28">
        <v>-24781.95949175954</v>
      </c>
      <c r="V69" s="29">
        <v>18.424425548325534</v>
      </c>
      <c r="W69" s="29">
        <v>0.017530376354258366</v>
      </c>
      <c r="X69" s="30">
        <v>0.06661543014618178</v>
      </c>
      <c r="Y69" s="34">
        <v>33.216241086779625</v>
      </c>
      <c r="Z69" s="34" t="e">
        <v>#DIV/0!</v>
      </c>
      <c r="AA69" s="34">
        <v>0.6927878019420707</v>
      </c>
      <c r="AB69" s="34" t="e">
        <v>#DIV/0!</v>
      </c>
      <c r="AC69" s="34">
        <v>121.41543063355539</v>
      </c>
      <c r="AD69" s="34" t="e">
        <v>#DIV/0!</v>
      </c>
      <c r="AE69" s="35">
        <v>42.018751998292274</v>
      </c>
      <c r="AF69" s="36">
        <v>0.03105598817316502</v>
      </c>
      <c r="AG69" s="27"/>
    </row>
    <row r="70" spans="1:33" ht="12.75">
      <c r="A70" s="22" t="s">
        <v>35</v>
      </c>
      <c r="B70" s="207" t="s">
        <v>152</v>
      </c>
      <c r="C70" s="208"/>
      <c r="D70" s="23">
        <v>310</v>
      </c>
      <c r="E70" s="24">
        <v>299</v>
      </c>
      <c r="F70" s="24" t="s">
        <v>35</v>
      </c>
      <c r="G70" s="25">
        <v>0</v>
      </c>
      <c r="H70" s="26">
        <v>6000</v>
      </c>
      <c r="I70" s="27">
        <v>5654.83753495629</v>
      </c>
      <c r="J70" s="28">
        <v>345.16246504370974</v>
      </c>
      <c r="K70" s="29">
        <v>2.9687897058520525</v>
      </c>
      <c r="L70" s="29">
        <v>0.000565483753495629</v>
      </c>
      <c r="M70" s="30">
        <v>0.0056548375349562904</v>
      </c>
      <c r="N70" s="31">
        <v>200</v>
      </c>
      <c r="O70" s="32">
        <v>207.07007804239663</v>
      </c>
      <c r="P70" s="33">
        <v>-7.070078042396631</v>
      </c>
      <c r="Q70" s="26">
        <v>39000</v>
      </c>
      <c r="R70" s="26">
        <v>45120</v>
      </c>
      <c r="S70" s="27">
        <v>31005.159216379972</v>
      </c>
      <c r="T70" s="27">
        <v>36550.48606771737</v>
      </c>
      <c r="U70" s="28">
        <v>2449.513932282629</v>
      </c>
      <c r="V70" s="29">
        <v>3.457310477145386</v>
      </c>
      <c r="W70" s="29">
        <v>0.003289543746094564</v>
      </c>
      <c r="X70" s="30">
        <v>0.012500266235159343</v>
      </c>
      <c r="Y70" s="34">
        <v>18.241411403084808</v>
      </c>
      <c r="Z70" s="34" t="e">
        <v>#DIV/0!</v>
      </c>
      <c r="AA70" s="34">
        <v>0.6679679936851505</v>
      </c>
      <c r="AB70" s="34" t="e">
        <v>#DIV/0!</v>
      </c>
      <c r="AC70" s="34">
        <v>103.69618467016713</v>
      </c>
      <c r="AD70" s="34" t="e">
        <v>#DIV/0!</v>
      </c>
      <c r="AE70" s="35">
        <v>6.4261001829974385</v>
      </c>
      <c r="AF70" s="36">
        <v>0.020729355429023995</v>
      </c>
      <c r="AG70" s="27"/>
    </row>
    <row r="71" spans="1:33" ht="12.75">
      <c r="A71" s="22" t="s">
        <v>35</v>
      </c>
      <c r="B71" s="207" t="s">
        <v>153</v>
      </c>
      <c r="C71" s="208"/>
      <c r="D71" s="23">
        <v>484</v>
      </c>
      <c r="E71" s="24">
        <v>484</v>
      </c>
      <c r="F71" s="24" t="s">
        <v>35</v>
      </c>
      <c r="G71" s="25">
        <v>0</v>
      </c>
      <c r="H71" s="26">
        <v>27000</v>
      </c>
      <c r="I71" s="27">
        <v>28492.82568586173</v>
      </c>
      <c r="J71" s="28">
        <v>-1492.8256858617315</v>
      </c>
      <c r="K71" s="29">
        <v>14.95873348507741</v>
      </c>
      <c r="L71" s="29">
        <v>0.0028492825685861732</v>
      </c>
      <c r="M71" s="30">
        <v>0.02849282568586173</v>
      </c>
      <c r="N71" s="31">
        <v>300</v>
      </c>
      <c r="O71" s="32">
        <v>454.2944921520192</v>
      </c>
      <c r="P71" s="33">
        <v>-154.2944921520192</v>
      </c>
      <c r="Q71" s="26">
        <v>89100.0891000891</v>
      </c>
      <c r="R71" s="26">
        <v>7570</v>
      </c>
      <c r="S71" s="27">
        <v>80225.58368317611</v>
      </c>
      <c r="T71" s="27">
        <v>95458.21153803765</v>
      </c>
      <c r="U71" s="28">
        <v>-6358.12243794855</v>
      </c>
      <c r="V71" s="29">
        <v>19.568933365297717</v>
      </c>
      <c r="W71" s="29">
        <v>0.00010500403269184142</v>
      </c>
      <c r="X71" s="30">
        <v>0.02100080653836828</v>
      </c>
      <c r="Y71" s="34">
        <v>58.86947455756556</v>
      </c>
      <c r="Z71" s="34" t="e">
        <v>#DIV/0!</v>
      </c>
      <c r="AA71" s="34">
        <v>0.9386249837851636</v>
      </c>
      <c r="AB71" s="34" t="e">
        <v>#DIV/0!</v>
      </c>
      <c r="AC71" s="34">
        <v>165.7553381883804</v>
      </c>
      <c r="AD71" s="34" t="e">
        <v>#DIV/0!</v>
      </c>
      <c r="AE71" s="35">
        <v>34.52766685037513</v>
      </c>
      <c r="AF71" s="36">
        <v>0.07133815464953538</v>
      </c>
      <c r="AG71" s="27"/>
    </row>
    <row r="72" spans="1:33" ht="12.75">
      <c r="A72" s="22" t="s">
        <v>35</v>
      </c>
      <c r="B72" s="207" t="s">
        <v>154</v>
      </c>
      <c r="C72" s="208"/>
      <c r="D72" s="23">
        <v>183</v>
      </c>
      <c r="E72" s="24">
        <v>183</v>
      </c>
      <c r="F72" s="24" t="s">
        <v>35</v>
      </c>
      <c r="G72" s="25">
        <v>0</v>
      </c>
      <c r="H72" s="26">
        <v>25000</v>
      </c>
      <c r="I72" s="27">
        <v>25093.785548833403</v>
      </c>
      <c r="J72" s="28">
        <v>-93.78554883340257</v>
      </c>
      <c r="K72" s="29">
        <v>13.174237413137536</v>
      </c>
      <c r="L72" s="29">
        <v>0.0025093785548833407</v>
      </c>
      <c r="M72" s="30">
        <v>0.025093785548833403</v>
      </c>
      <c r="N72" s="31">
        <v>180</v>
      </c>
      <c r="O72" s="32">
        <v>150.3050608766957</v>
      </c>
      <c r="P72" s="33">
        <v>29.694939123304295</v>
      </c>
      <c r="Q72" s="26">
        <v>0</v>
      </c>
      <c r="R72" s="26">
        <v>0</v>
      </c>
      <c r="S72" s="27">
        <v>0</v>
      </c>
      <c r="T72" s="27">
        <v>0</v>
      </c>
      <c r="U72" s="28" t="s">
        <v>35</v>
      </c>
      <c r="V72" s="29">
        <v>0</v>
      </c>
      <c r="W72" s="29">
        <v>0</v>
      </c>
      <c r="X72" s="30">
        <v>0</v>
      </c>
      <c r="Y72" s="34">
        <v>137.12451119581095</v>
      </c>
      <c r="Z72" s="34" t="e">
        <v>#DIV/0!</v>
      </c>
      <c r="AA72" s="34">
        <v>0.8213391304737471</v>
      </c>
      <c r="AB72" s="34" t="e">
        <v>#DIV/0!</v>
      </c>
      <c r="AC72" s="34">
        <v>0</v>
      </c>
      <c r="AD72" s="34" t="e">
        <v>#DIV/0!</v>
      </c>
      <c r="AE72" s="35">
        <v>13.174237413137536</v>
      </c>
      <c r="AF72" s="36">
        <v>0.07199036837780075</v>
      </c>
      <c r="AG72" s="27"/>
    </row>
    <row r="73" spans="1:33" ht="12.75">
      <c r="A73" s="22" t="s">
        <v>35</v>
      </c>
      <c r="B73" s="207" t="s">
        <v>155</v>
      </c>
      <c r="C73" s="208"/>
      <c r="D73" s="23">
        <v>432</v>
      </c>
      <c r="E73" s="24">
        <v>432</v>
      </c>
      <c r="F73" s="24" t="s">
        <v>35</v>
      </c>
      <c r="G73" s="25">
        <v>56</v>
      </c>
      <c r="H73" s="26">
        <v>31000</v>
      </c>
      <c r="I73" s="27">
        <v>30740.73352483356</v>
      </c>
      <c r="J73" s="28">
        <v>259.2664751664415</v>
      </c>
      <c r="K73" s="29">
        <v>16.138885100537617</v>
      </c>
      <c r="L73" s="29">
        <v>0.003074073352483356</v>
      </c>
      <c r="M73" s="30">
        <v>0.030740733524833558</v>
      </c>
      <c r="N73" s="31">
        <v>230</v>
      </c>
      <c r="O73" s="32">
        <v>220.16571798226286</v>
      </c>
      <c r="P73" s="33">
        <v>9.834282017737138</v>
      </c>
      <c r="Q73" s="26">
        <v>65000</v>
      </c>
      <c r="R73" s="26">
        <v>53430</v>
      </c>
      <c r="S73" s="27">
        <v>45159.30177625437</v>
      </c>
      <c r="T73" s="27">
        <v>51795.82569939417</v>
      </c>
      <c r="U73" s="28">
        <v>13204.174300605831</v>
      </c>
      <c r="V73" s="29">
        <v>4.899367152905694</v>
      </c>
      <c r="W73" s="29">
        <v>0.0046616243129454765</v>
      </c>
      <c r="X73" s="30">
        <v>0.017714172389192807</v>
      </c>
      <c r="Y73" s="34">
        <v>71.15910538155916</v>
      </c>
      <c r="Z73" s="34">
        <v>548.9416700863136</v>
      </c>
      <c r="AA73" s="34">
        <v>0.5096428656996825</v>
      </c>
      <c r="AB73" s="34">
        <v>3.931530678254694</v>
      </c>
      <c r="AC73" s="34">
        <v>104.53542077836659</v>
      </c>
      <c r="AD73" s="34">
        <v>806.4161031473994</v>
      </c>
      <c r="AE73" s="35">
        <v>21.03825225344331</v>
      </c>
      <c r="AF73" s="36">
        <v>0.04869965799408174</v>
      </c>
      <c r="AG73" s="27"/>
    </row>
    <row r="74" ht="13.5" thickBot="1"/>
    <row r="75" spans="1:33" ht="13.5" thickBot="1">
      <c r="A75" s="71"/>
      <c r="B75" s="71" t="s">
        <v>71</v>
      </c>
      <c r="C75" s="72"/>
      <c r="D75" s="75">
        <f>SUM(D7:D74)</f>
        <v>48068</v>
      </c>
      <c r="E75" s="75">
        <f>SUM(E7:E74)</f>
        <v>47047</v>
      </c>
      <c r="F75" s="76"/>
      <c r="G75" s="75">
        <f>SUM(G7:G74)</f>
        <v>2510</v>
      </c>
      <c r="H75" s="73">
        <f aca="true" t="shared" si="0" ref="H75:X75">SUM(H7:H73)</f>
        <v>1618810</v>
      </c>
      <c r="I75" s="73">
        <f t="shared" si="0"/>
        <v>1748841.9005468634</v>
      </c>
      <c r="J75" s="73">
        <f t="shared" si="0"/>
        <v>-130031.90054686287</v>
      </c>
      <c r="K75" s="73">
        <f t="shared" si="0"/>
        <v>918.1419977871028</v>
      </c>
      <c r="L75" s="73">
        <f t="shared" si="0"/>
        <v>0.17488419005468628</v>
      </c>
      <c r="M75" s="73">
        <f t="shared" si="0"/>
        <v>1.748841900546863</v>
      </c>
      <c r="N75" s="73">
        <f t="shared" si="0"/>
        <v>24056</v>
      </c>
      <c r="O75" s="73">
        <f t="shared" si="0"/>
        <v>26470.221914643498</v>
      </c>
      <c r="P75" s="73">
        <f t="shared" si="0"/>
        <v>-2414.2219146434895</v>
      </c>
      <c r="Q75" s="73">
        <f t="shared" si="0"/>
        <v>4873592.352578473</v>
      </c>
      <c r="R75" s="73">
        <f t="shared" si="0"/>
        <v>2585676.9</v>
      </c>
      <c r="S75" s="73">
        <f t="shared" si="0"/>
        <v>4877239.371575012</v>
      </c>
      <c r="T75" s="73">
        <f t="shared" si="0"/>
        <v>5776037.152924474</v>
      </c>
      <c r="U75" s="73">
        <f t="shared" si="0"/>
        <v>-902444.8003460005</v>
      </c>
      <c r="V75" s="73">
        <f t="shared" si="0"/>
        <v>577.2564600776293</v>
      </c>
      <c r="W75" s="73">
        <f t="shared" si="0"/>
        <v>0.48824874746132296</v>
      </c>
      <c r="X75" s="73">
        <f t="shared" si="0"/>
        <v>1.8652537382399363</v>
      </c>
      <c r="Y75" s="70">
        <f>I75/D75</f>
        <v>36.38266415384171</v>
      </c>
      <c r="Z75" s="70"/>
      <c r="AA75" s="70">
        <f>O75/D75</f>
        <v>0.5506828225564513</v>
      </c>
      <c r="AB75" s="70"/>
      <c r="AC75" s="77">
        <f>S75/E75</f>
        <v>103.66738307596684</v>
      </c>
      <c r="AD75" s="70"/>
      <c r="AE75" s="78">
        <f>K75+V75</f>
        <v>1495.398457864732</v>
      </c>
      <c r="AF75" s="70">
        <f>(K75/D75)+(V75/E75)</f>
        <v>0.03137068124028459</v>
      </c>
      <c r="AG75" s="73">
        <f>SUM(AG7:AG74)</f>
        <v>0</v>
      </c>
    </row>
  </sheetData>
  <sheetProtection/>
  <mergeCells count="84">
    <mergeCell ref="A1:X1"/>
    <mergeCell ref="A2:X2"/>
    <mergeCell ref="A4:C4"/>
    <mergeCell ref="H4:M4"/>
    <mergeCell ref="N4:P4"/>
    <mergeCell ref="Q4:X4"/>
    <mergeCell ref="B6:C6"/>
    <mergeCell ref="B7:C7"/>
    <mergeCell ref="B8:C8"/>
    <mergeCell ref="B9:C9"/>
    <mergeCell ref="Y4:AF4"/>
    <mergeCell ref="H5:J5"/>
    <mergeCell ref="K5:M5"/>
    <mergeCell ref="N5:P5"/>
    <mergeCell ref="Q5:U5"/>
    <mergeCell ref="V5:X5"/>
    <mergeCell ref="Y5:Z5"/>
    <mergeCell ref="AA5:AB5"/>
    <mergeCell ref="AC5:AD5"/>
    <mergeCell ref="AE5:AF5"/>
    <mergeCell ref="B14:C14"/>
    <mergeCell ref="B15:C15"/>
    <mergeCell ref="B16:C16"/>
    <mergeCell ref="B17:C17"/>
    <mergeCell ref="B10:C10"/>
    <mergeCell ref="B11:C11"/>
    <mergeCell ref="B12:C12"/>
    <mergeCell ref="B13:C13"/>
    <mergeCell ref="B22:C22"/>
    <mergeCell ref="B23:C23"/>
    <mergeCell ref="B24:C24"/>
    <mergeCell ref="B25:C25"/>
    <mergeCell ref="B18:C18"/>
    <mergeCell ref="B19:C19"/>
    <mergeCell ref="B20:C20"/>
    <mergeCell ref="B21:C21"/>
    <mergeCell ref="B30:C30"/>
    <mergeCell ref="B31:C31"/>
    <mergeCell ref="B32:C32"/>
    <mergeCell ref="B33:C33"/>
    <mergeCell ref="B26:C26"/>
    <mergeCell ref="B27:C27"/>
    <mergeCell ref="B28:C28"/>
    <mergeCell ref="B29:C29"/>
    <mergeCell ref="B38:C38"/>
    <mergeCell ref="B39:C39"/>
    <mergeCell ref="B40:C40"/>
    <mergeCell ref="B41:C41"/>
    <mergeCell ref="B34:C34"/>
    <mergeCell ref="B35:C35"/>
    <mergeCell ref="B36:C36"/>
    <mergeCell ref="B37:C37"/>
    <mergeCell ref="B46:C46"/>
    <mergeCell ref="B47:C47"/>
    <mergeCell ref="B48:C48"/>
    <mergeCell ref="B49:C49"/>
    <mergeCell ref="B42:C42"/>
    <mergeCell ref="B43:C43"/>
    <mergeCell ref="B44:C44"/>
    <mergeCell ref="B45:C45"/>
    <mergeCell ref="B54:C54"/>
    <mergeCell ref="B55:C55"/>
    <mergeCell ref="B56:C56"/>
    <mergeCell ref="B57:C57"/>
    <mergeCell ref="B50:C50"/>
    <mergeCell ref="B51:C51"/>
    <mergeCell ref="B52:C52"/>
    <mergeCell ref="B53:C53"/>
    <mergeCell ref="B62:C62"/>
    <mergeCell ref="B63:C63"/>
    <mergeCell ref="B64:C64"/>
    <mergeCell ref="B65:C65"/>
    <mergeCell ref="B58:C58"/>
    <mergeCell ref="B59:C59"/>
    <mergeCell ref="B60:C60"/>
    <mergeCell ref="B61:C61"/>
    <mergeCell ref="B70:C70"/>
    <mergeCell ref="B71:C71"/>
    <mergeCell ref="B72:C72"/>
    <mergeCell ref="B73:C73"/>
    <mergeCell ref="B66:C66"/>
    <mergeCell ref="B67:C67"/>
    <mergeCell ref="B68:C68"/>
    <mergeCell ref="B69:C69"/>
  </mergeCells>
  <conditionalFormatting sqref="J7:J36 P7:P36 U7:U36">
    <cfRule type="cellIs" priority="1" dxfId="0" operator="greaterThan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G49"/>
  <sheetViews>
    <sheetView zoomScalePageLayoutView="0" workbookViewId="0" topLeftCell="A1">
      <selection activeCell="V3" sqref="V1:Y65536"/>
    </sheetView>
  </sheetViews>
  <sheetFormatPr defaultColWidth="9.140625" defaultRowHeight="12.75"/>
  <cols>
    <col min="11" max="14" width="9.28125" style="0" customWidth="1"/>
    <col min="22" max="25" width="9.421875" style="0" customWidth="1"/>
    <col min="26" max="26" width="0" style="0" hidden="1" customWidth="1"/>
    <col min="28" max="28" width="0" style="0" hidden="1" customWidth="1"/>
    <col min="30" max="30" width="0" style="0" hidden="1" customWidth="1"/>
    <col min="33" max="33" width="0" style="0" hidden="1" customWidth="1"/>
  </cols>
  <sheetData>
    <row r="1" spans="1:33" ht="27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1"/>
      <c r="Z1" s="1"/>
      <c r="AA1" s="1"/>
      <c r="AB1" s="1"/>
      <c r="AC1" s="1"/>
      <c r="AD1" s="1"/>
      <c r="AE1" s="1"/>
      <c r="AF1" s="1"/>
      <c r="AG1" s="1"/>
    </row>
    <row r="2" spans="1:33" ht="27">
      <c r="A2" s="214" t="s">
        <v>157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1"/>
      <c r="Z2" s="1"/>
      <c r="AA2" s="1"/>
      <c r="AB2" s="1"/>
      <c r="AC2" s="1"/>
      <c r="AD2" s="1"/>
      <c r="AE2" s="1"/>
      <c r="AF2" s="1"/>
      <c r="AG2" s="1"/>
    </row>
    <row r="3" spans="1:24" ht="13.5" thickBot="1">
      <c r="A3" s="3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2" ht="12.75">
      <c r="A4" s="200" t="s">
        <v>3</v>
      </c>
      <c r="B4" s="201"/>
      <c r="C4" s="202"/>
      <c r="D4" s="5"/>
      <c r="E4" s="6"/>
      <c r="F4" s="6"/>
      <c r="G4" s="7"/>
      <c r="H4" s="200" t="s">
        <v>4</v>
      </c>
      <c r="I4" s="201"/>
      <c r="J4" s="201"/>
      <c r="K4" s="201"/>
      <c r="L4" s="201"/>
      <c r="M4" s="202"/>
      <c r="N4" s="200" t="s">
        <v>5</v>
      </c>
      <c r="O4" s="201"/>
      <c r="P4" s="202"/>
      <c r="Q4" s="200" t="s">
        <v>6</v>
      </c>
      <c r="R4" s="201"/>
      <c r="S4" s="201"/>
      <c r="T4" s="201"/>
      <c r="U4" s="201"/>
      <c r="V4" s="201"/>
      <c r="W4" s="201"/>
      <c r="X4" s="202"/>
      <c r="Y4" s="200" t="s">
        <v>7</v>
      </c>
      <c r="Z4" s="201"/>
      <c r="AA4" s="201"/>
      <c r="AB4" s="201"/>
      <c r="AC4" s="201"/>
      <c r="AD4" s="201"/>
      <c r="AE4" s="201"/>
      <c r="AF4" s="202"/>
    </row>
    <row r="5" spans="1:32" ht="14.25">
      <c r="A5" s="8"/>
      <c r="B5" s="9"/>
      <c r="C5" s="10"/>
      <c r="D5" s="11"/>
      <c r="E5" s="12"/>
      <c r="F5" s="12"/>
      <c r="G5" s="10"/>
      <c r="H5" s="197" t="s">
        <v>8</v>
      </c>
      <c r="I5" s="198"/>
      <c r="J5" s="199"/>
      <c r="K5" s="204" t="s">
        <v>9</v>
      </c>
      <c r="L5" s="204"/>
      <c r="M5" s="205"/>
      <c r="N5" s="197" t="s">
        <v>214</v>
      </c>
      <c r="O5" s="198"/>
      <c r="P5" s="219"/>
      <c r="Q5" s="197" t="s">
        <v>8</v>
      </c>
      <c r="R5" s="198"/>
      <c r="S5" s="198"/>
      <c r="T5" s="198"/>
      <c r="U5" s="199"/>
      <c r="V5" s="203" t="s">
        <v>9</v>
      </c>
      <c r="W5" s="204"/>
      <c r="X5" s="205"/>
      <c r="Y5" s="206" t="s">
        <v>10</v>
      </c>
      <c r="Z5" s="196"/>
      <c r="AA5" s="196" t="s">
        <v>11</v>
      </c>
      <c r="AB5" s="196"/>
      <c r="AC5" s="196" t="s">
        <v>6</v>
      </c>
      <c r="AD5" s="196"/>
      <c r="AE5" s="196" t="s">
        <v>12</v>
      </c>
      <c r="AF5" s="196"/>
    </row>
    <row r="6" spans="1:33" ht="63.75">
      <c r="A6" s="13" t="s">
        <v>13</v>
      </c>
      <c r="B6" s="217" t="s">
        <v>14</v>
      </c>
      <c r="C6" s="218"/>
      <c r="D6" s="13" t="s">
        <v>15</v>
      </c>
      <c r="E6" s="14" t="s">
        <v>16</v>
      </c>
      <c r="F6" s="14" t="s">
        <v>17</v>
      </c>
      <c r="G6" s="15" t="s">
        <v>18</v>
      </c>
      <c r="H6" s="13" t="s">
        <v>19</v>
      </c>
      <c r="I6" s="14" t="s">
        <v>20</v>
      </c>
      <c r="J6" s="16" t="s">
        <v>21</v>
      </c>
      <c r="K6" s="14" t="s">
        <v>22</v>
      </c>
      <c r="L6" s="14" t="s">
        <v>23</v>
      </c>
      <c r="M6" s="15" t="s">
        <v>24</v>
      </c>
      <c r="N6" s="13" t="s">
        <v>19</v>
      </c>
      <c r="O6" s="14" t="s">
        <v>20</v>
      </c>
      <c r="P6" s="15" t="s">
        <v>21</v>
      </c>
      <c r="Q6" s="17" t="s">
        <v>19</v>
      </c>
      <c r="R6" s="18" t="s">
        <v>25</v>
      </c>
      <c r="S6" s="19" t="s">
        <v>26</v>
      </c>
      <c r="T6" s="19" t="s">
        <v>20</v>
      </c>
      <c r="U6" s="16" t="s">
        <v>21</v>
      </c>
      <c r="V6" s="14" t="s">
        <v>22</v>
      </c>
      <c r="W6" s="14" t="s">
        <v>23</v>
      </c>
      <c r="X6" s="15" t="s">
        <v>24</v>
      </c>
      <c r="Y6" s="20" t="s">
        <v>27</v>
      </c>
      <c r="Z6" s="20" t="s">
        <v>28</v>
      </c>
      <c r="AA6" s="20" t="s">
        <v>29</v>
      </c>
      <c r="AB6" s="20" t="s">
        <v>30</v>
      </c>
      <c r="AC6" s="20" t="s">
        <v>31</v>
      </c>
      <c r="AD6" s="20" t="s">
        <v>32</v>
      </c>
      <c r="AE6" s="20" t="s">
        <v>33</v>
      </c>
      <c r="AF6" s="20" t="s">
        <v>34</v>
      </c>
      <c r="AG6" s="21"/>
    </row>
    <row r="7" spans="1:33" ht="12.75">
      <c r="A7" s="22" t="s">
        <v>35</v>
      </c>
      <c r="B7" s="207" t="s">
        <v>158</v>
      </c>
      <c r="C7" s="208"/>
      <c r="D7" s="23">
        <v>1316</v>
      </c>
      <c r="E7" s="24">
        <v>1316</v>
      </c>
      <c r="F7" s="24" t="s">
        <v>35</v>
      </c>
      <c r="G7" s="25">
        <v>100</v>
      </c>
      <c r="H7" s="26">
        <v>35950</v>
      </c>
      <c r="I7" s="27">
        <v>30916.895720524015</v>
      </c>
      <c r="J7" s="28">
        <v>5033.104279475985</v>
      </c>
      <c r="K7" s="29">
        <v>16.23137025327511</v>
      </c>
      <c r="L7" s="29">
        <v>0.0030916895720524014</v>
      </c>
      <c r="M7" s="30">
        <v>0.030916895720524015</v>
      </c>
      <c r="N7" s="31">
        <v>267</v>
      </c>
      <c r="O7" s="32">
        <v>307.4762488916678</v>
      </c>
      <c r="P7" s="33">
        <v>-40.47624889166781</v>
      </c>
      <c r="Q7" s="26">
        <v>135000</v>
      </c>
      <c r="R7" s="26">
        <v>110750</v>
      </c>
      <c r="S7" s="27">
        <v>107903.82991027566</v>
      </c>
      <c r="T7" s="27">
        <v>101950.49108812818</v>
      </c>
      <c r="U7" s="28">
        <v>33049.50891187182</v>
      </c>
      <c r="V7" s="29">
        <v>9.643496952026045</v>
      </c>
      <c r="W7" s="29">
        <v>0.009175544197931538</v>
      </c>
      <c r="X7" s="30">
        <v>0.03486706795213984</v>
      </c>
      <c r="Y7" s="34">
        <v>23.493081854501533</v>
      </c>
      <c r="Z7" s="34">
        <v>309.16895720524013</v>
      </c>
      <c r="AA7" s="34">
        <v>0.2336445660271032</v>
      </c>
      <c r="AB7" s="34">
        <v>3.074762488916678</v>
      </c>
      <c r="AC7" s="34">
        <v>81.99379172513348</v>
      </c>
      <c r="AD7" s="34">
        <v>1079.0382991027566</v>
      </c>
      <c r="AE7" s="35">
        <v>25.874867205301154</v>
      </c>
      <c r="AF7" s="36">
        <v>0.019661753195517596</v>
      </c>
      <c r="AG7" s="27"/>
    </row>
    <row r="8" spans="1:33" ht="12.75">
      <c r="A8" s="22" t="s">
        <v>35</v>
      </c>
      <c r="B8" s="207" t="s">
        <v>159</v>
      </c>
      <c r="C8" s="208"/>
      <c r="D8" s="23">
        <v>1371</v>
      </c>
      <c r="E8" s="24">
        <v>1371</v>
      </c>
      <c r="F8" s="24" t="s">
        <v>35</v>
      </c>
      <c r="G8" s="25">
        <v>200</v>
      </c>
      <c r="H8" s="26">
        <v>31838</v>
      </c>
      <c r="I8" s="27">
        <v>34643.81535688537</v>
      </c>
      <c r="J8" s="28">
        <v>-2805.815356885367</v>
      </c>
      <c r="K8" s="29">
        <v>18.188003062364817</v>
      </c>
      <c r="L8" s="29">
        <v>0.0034643815356885364</v>
      </c>
      <c r="M8" s="30">
        <v>0.03464381535688537</v>
      </c>
      <c r="N8" s="31">
        <v>28</v>
      </c>
      <c r="O8" s="32">
        <v>27.410252637464502</v>
      </c>
      <c r="P8" s="33">
        <v>0.5897473625354976</v>
      </c>
      <c r="Q8" s="26">
        <v>57000</v>
      </c>
      <c r="R8" s="26">
        <v>0</v>
      </c>
      <c r="S8" s="27">
        <v>76409.10741509183</v>
      </c>
      <c r="T8" s="27">
        <v>72476.63478216088</v>
      </c>
      <c r="U8" s="28">
        <v>-15476.63478216088</v>
      </c>
      <c r="V8" s="29">
        <v>6.855564884044598</v>
      </c>
      <c r="W8" s="29">
        <v>0.0065228971303944805</v>
      </c>
      <c r="X8" s="30">
        <v>0.024787009095499024</v>
      </c>
      <c r="Y8" s="34">
        <v>25.2690119306239</v>
      </c>
      <c r="Z8" s="34">
        <v>173.21907678442685</v>
      </c>
      <c r="AA8" s="34">
        <v>0.01999289032637819</v>
      </c>
      <c r="AB8" s="34">
        <v>0.13705126318732253</v>
      </c>
      <c r="AC8" s="34">
        <v>55.732390528878064</v>
      </c>
      <c r="AD8" s="34">
        <v>382.04553707545915</v>
      </c>
      <c r="AE8" s="35">
        <v>25.043567946409414</v>
      </c>
      <c r="AF8" s="36">
        <v>0.018266643286950702</v>
      </c>
      <c r="AG8" s="27"/>
    </row>
    <row r="9" spans="1:33" ht="12.75">
      <c r="A9" s="22" t="s">
        <v>35</v>
      </c>
      <c r="B9" s="207" t="s">
        <v>160</v>
      </c>
      <c r="C9" s="208"/>
      <c r="D9" s="23">
        <v>556</v>
      </c>
      <c r="E9" s="24">
        <v>556</v>
      </c>
      <c r="F9" s="24" t="s">
        <v>35</v>
      </c>
      <c r="G9" s="25">
        <v>0</v>
      </c>
      <c r="H9" s="26">
        <v>4100</v>
      </c>
      <c r="I9" s="27">
        <v>3530.863830887045</v>
      </c>
      <c r="J9" s="28">
        <v>569.136169112955</v>
      </c>
      <c r="K9" s="29">
        <v>1.8537035112156988</v>
      </c>
      <c r="L9" s="29">
        <v>0.0003530863830887045</v>
      </c>
      <c r="M9" s="30">
        <v>0.003530863830887045</v>
      </c>
      <c r="N9" s="31">
        <v>12</v>
      </c>
      <c r="O9" s="32">
        <v>13</v>
      </c>
      <c r="P9" s="33">
        <v>-1</v>
      </c>
      <c r="Q9" s="26">
        <v>60000</v>
      </c>
      <c r="R9" s="26">
        <v>0</v>
      </c>
      <c r="S9" s="27">
        <v>47658.02682543479</v>
      </c>
      <c r="T9" s="27">
        <v>45021.20483980953</v>
      </c>
      <c r="U9" s="28">
        <v>14978.795160190472</v>
      </c>
      <c r="V9" s="29">
        <v>4.258555765797582</v>
      </c>
      <c r="W9" s="29">
        <v>0.004051908435582858</v>
      </c>
      <c r="X9" s="30">
        <v>0.01539725205521486</v>
      </c>
      <c r="Y9" s="34">
        <v>6.350474515983894</v>
      </c>
      <c r="Z9" s="34" t="e">
        <v>#DIV/0!</v>
      </c>
      <c r="AA9" s="34">
        <v>0.023381294964028777</v>
      </c>
      <c r="AB9" s="34" t="e">
        <v>#DIV/0!</v>
      </c>
      <c r="AC9" s="34">
        <v>85.71587558531436</v>
      </c>
      <c r="AD9" s="34" t="e">
        <v>#DIV/0!</v>
      </c>
      <c r="AE9" s="35">
        <v>6.112259277013281</v>
      </c>
      <c r="AF9" s="36">
        <v>0.010993272080959137</v>
      </c>
      <c r="AG9" s="27"/>
    </row>
    <row r="10" spans="1:33" ht="12.75">
      <c r="A10" s="22" t="s">
        <v>35</v>
      </c>
      <c r="B10" s="207" t="s">
        <v>161</v>
      </c>
      <c r="C10" s="208"/>
      <c r="D10" s="23">
        <v>1686</v>
      </c>
      <c r="E10" s="24">
        <v>1686</v>
      </c>
      <c r="F10" s="24" t="s">
        <v>35</v>
      </c>
      <c r="G10" s="25">
        <v>0</v>
      </c>
      <c r="H10" s="26">
        <v>48800</v>
      </c>
      <c r="I10" s="27">
        <v>42866.880659548595</v>
      </c>
      <c r="J10" s="28">
        <v>5933.119340451405</v>
      </c>
      <c r="K10" s="29">
        <v>22.50511234626301</v>
      </c>
      <c r="L10" s="29">
        <v>0.00428668806595486</v>
      </c>
      <c r="M10" s="30">
        <v>0.0428668806595486</v>
      </c>
      <c r="N10" s="31">
        <v>73</v>
      </c>
      <c r="O10" s="32">
        <v>129.11243457053575</v>
      </c>
      <c r="P10" s="33">
        <v>-56.112434570535754</v>
      </c>
      <c r="Q10" s="26">
        <v>110000</v>
      </c>
      <c r="R10" s="26">
        <v>0</v>
      </c>
      <c r="S10" s="27">
        <v>109739.33793439364</v>
      </c>
      <c r="T10" s="27">
        <v>104492.88768752533</v>
      </c>
      <c r="U10" s="28">
        <v>5507.112312474666</v>
      </c>
      <c r="V10" s="29">
        <v>9.88398224636302</v>
      </c>
      <c r="W10" s="29">
        <v>0.009404359891877281</v>
      </c>
      <c r="X10" s="30">
        <v>0.03573656758913367</v>
      </c>
      <c r="Y10" s="34">
        <v>25.425196120728703</v>
      </c>
      <c r="Z10" s="34" t="e">
        <v>#DIV/0!</v>
      </c>
      <c r="AA10" s="34">
        <v>0.0765791426871505</v>
      </c>
      <c r="AB10" s="34" t="e">
        <v>#DIV/0!</v>
      </c>
      <c r="AC10" s="34">
        <v>65.08857528730347</v>
      </c>
      <c r="AD10" s="34" t="e">
        <v>#DIV/0!</v>
      </c>
      <c r="AE10" s="35">
        <v>32.38909459262603</v>
      </c>
      <c r="AF10" s="36">
        <v>0.019210613637381985</v>
      </c>
      <c r="AG10" s="27"/>
    </row>
    <row r="11" spans="1:33" ht="12.75">
      <c r="A11" s="22" t="s">
        <v>35</v>
      </c>
      <c r="B11" s="207" t="s">
        <v>162</v>
      </c>
      <c r="C11" s="208"/>
      <c r="D11" s="23">
        <v>1369</v>
      </c>
      <c r="E11" s="24">
        <v>1346</v>
      </c>
      <c r="F11" s="24">
        <v>425</v>
      </c>
      <c r="G11" s="25">
        <v>0</v>
      </c>
      <c r="H11" s="26">
        <v>20389</v>
      </c>
      <c r="I11" s="27">
        <v>20709.755983731222</v>
      </c>
      <c r="J11" s="28">
        <v>-320.75598373122193</v>
      </c>
      <c r="K11" s="29">
        <v>10.872621891458891</v>
      </c>
      <c r="L11" s="29">
        <v>0.0020709755983731224</v>
      </c>
      <c r="M11" s="30">
        <v>0.020709755983731225</v>
      </c>
      <c r="N11" s="31">
        <v>21</v>
      </c>
      <c r="O11" s="32">
        <v>15.004906266555018</v>
      </c>
      <c r="P11" s="33">
        <v>5.995093733444982</v>
      </c>
      <c r="Q11" s="26">
        <v>94500</v>
      </c>
      <c r="R11" s="26">
        <v>119200</v>
      </c>
      <c r="S11" s="27">
        <v>71646.77420748092</v>
      </c>
      <c r="T11" s="27">
        <v>70439.71920125776</v>
      </c>
      <c r="U11" s="28">
        <v>24060.280798742242</v>
      </c>
      <c r="V11" s="29">
        <v>6.662893039246971</v>
      </c>
      <c r="W11" s="29">
        <v>0.006339574728113199</v>
      </c>
      <c r="X11" s="30">
        <v>0.024090383966830158</v>
      </c>
      <c r="Y11" s="34">
        <v>15.127652289065903</v>
      </c>
      <c r="Z11" s="34" t="e">
        <v>#DIV/0!</v>
      </c>
      <c r="AA11" s="34">
        <v>0.010960486681194316</v>
      </c>
      <c r="AB11" s="34" t="e">
        <v>#DIV/0!</v>
      </c>
      <c r="AC11" s="34">
        <v>53.229401342853585</v>
      </c>
      <c r="AD11" s="34" t="e">
        <v>#DIV/0!</v>
      </c>
      <c r="AE11" s="35">
        <v>17.53551493070586</v>
      </c>
      <c r="AF11" s="36">
        <v>0.012808995566622251</v>
      </c>
      <c r="AG11" s="27"/>
    </row>
    <row r="12" spans="1:33" ht="12.75">
      <c r="A12" s="22" t="s">
        <v>35</v>
      </c>
      <c r="B12" s="207" t="s">
        <v>163</v>
      </c>
      <c r="C12" s="208"/>
      <c r="D12" s="23">
        <v>1087</v>
      </c>
      <c r="E12" s="24">
        <v>1087</v>
      </c>
      <c r="F12" s="24" t="s">
        <v>35</v>
      </c>
      <c r="G12" s="25">
        <v>0</v>
      </c>
      <c r="H12" s="26">
        <v>10750</v>
      </c>
      <c r="I12" s="27">
        <v>10756.313816184054</v>
      </c>
      <c r="J12" s="28">
        <v>-6.3138161840543034</v>
      </c>
      <c r="K12" s="29">
        <v>5.647064753496629</v>
      </c>
      <c r="L12" s="29">
        <v>0.0010756313816184056</v>
      </c>
      <c r="M12" s="30">
        <v>0.010756313816184056</v>
      </c>
      <c r="N12" s="31">
        <v>110</v>
      </c>
      <c r="O12" s="32">
        <v>113.93421009328291</v>
      </c>
      <c r="P12" s="33">
        <v>-3.934210093282914</v>
      </c>
      <c r="Q12" s="26">
        <v>142000</v>
      </c>
      <c r="R12" s="26">
        <v>142170</v>
      </c>
      <c r="S12" s="27">
        <v>129210.6862932473</v>
      </c>
      <c r="T12" s="27">
        <v>121682.41944045243</v>
      </c>
      <c r="U12" s="28">
        <v>20317.58055954757</v>
      </c>
      <c r="V12" s="29">
        <v>11.509940054872393</v>
      </c>
      <c r="W12" s="29">
        <v>0.01095141774964072</v>
      </c>
      <c r="X12" s="30">
        <v>0.04161538744863474</v>
      </c>
      <c r="Y12" s="34">
        <v>9.895412894373555</v>
      </c>
      <c r="Z12" s="34" t="e">
        <v>#DIV/0!</v>
      </c>
      <c r="AA12" s="34">
        <v>0.1048152806745933</v>
      </c>
      <c r="AB12" s="34" t="e">
        <v>#DIV/0!</v>
      </c>
      <c r="AC12" s="34">
        <v>118.86907662672245</v>
      </c>
      <c r="AD12" s="34" t="e">
        <v>#DIV/0!</v>
      </c>
      <c r="AE12" s="35">
        <v>17.157004808369024</v>
      </c>
      <c r="AF12" s="36">
        <v>0.015783813071176656</v>
      </c>
      <c r="AG12" s="27"/>
    </row>
    <row r="13" spans="1:33" ht="12.75">
      <c r="A13" s="22" t="s">
        <v>35</v>
      </c>
      <c r="B13" s="207" t="s">
        <v>164</v>
      </c>
      <c r="C13" s="208"/>
      <c r="D13" s="23">
        <v>6457</v>
      </c>
      <c r="E13" s="24">
        <v>5303</v>
      </c>
      <c r="F13" s="24">
        <v>1316</v>
      </c>
      <c r="G13" s="25">
        <v>100</v>
      </c>
      <c r="H13" s="26">
        <v>408500</v>
      </c>
      <c r="I13" s="27">
        <v>405435.5460133487</v>
      </c>
      <c r="J13" s="28">
        <v>3064.4539866513223</v>
      </c>
      <c r="K13" s="29">
        <v>212.85366165700805</v>
      </c>
      <c r="L13" s="29">
        <v>0.040543554601334866</v>
      </c>
      <c r="M13" s="30">
        <v>0.4054355460133487</v>
      </c>
      <c r="N13" s="31">
        <v>712</v>
      </c>
      <c r="O13" s="32">
        <v>748.6150582190995</v>
      </c>
      <c r="P13" s="33">
        <v>-36.615058219099524</v>
      </c>
      <c r="Q13" s="26">
        <v>548000</v>
      </c>
      <c r="R13" s="26">
        <v>0</v>
      </c>
      <c r="S13" s="27">
        <v>466936.1998169038</v>
      </c>
      <c r="T13" s="27">
        <v>452310.78067263507</v>
      </c>
      <c r="U13" s="28">
        <v>95689.21932736493</v>
      </c>
      <c r="V13" s="29">
        <v>42.78407674382454</v>
      </c>
      <c r="W13" s="29">
        <v>0.04070797026053716</v>
      </c>
      <c r="X13" s="30">
        <v>0.15469028699004123</v>
      </c>
      <c r="Y13" s="34">
        <v>62.79007991533974</v>
      </c>
      <c r="Z13" s="34">
        <v>4054.3554601334868</v>
      </c>
      <c r="AA13" s="34">
        <v>0.11593852535528876</v>
      </c>
      <c r="AB13" s="34">
        <v>7.486150582190995</v>
      </c>
      <c r="AC13" s="34">
        <v>88.0513294016413</v>
      </c>
      <c r="AD13" s="34">
        <v>4669.361998169038</v>
      </c>
      <c r="AE13" s="35">
        <v>255.63773840083257</v>
      </c>
      <c r="AF13" s="36">
        <v>0.039590791141525875</v>
      </c>
      <c r="AG13" s="27"/>
    </row>
    <row r="14" spans="1:33" ht="12.75">
      <c r="A14" s="22" t="s">
        <v>35</v>
      </c>
      <c r="B14" s="207" t="s">
        <v>165</v>
      </c>
      <c r="C14" s="208"/>
      <c r="D14" s="23">
        <v>2320</v>
      </c>
      <c r="E14" s="24">
        <v>2320</v>
      </c>
      <c r="F14" s="24" t="s">
        <v>35</v>
      </c>
      <c r="G14" s="25">
        <v>0</v>
      </c>
      <c r="H14" s="26">
        <v>72350</v>
      </c>
      <c r="I14" s="27">
        <v>79058.05659890287</v>
      </c>
      <c r="J14" s="28">
        <v>-6708.056598902869</v>
      </c>
      <c r="K14" s="29">
        <v>41.505479714424006</v>
      </c>
      <c r="L14" s="29">
        <v>0.007905805659890287</v>
      </c>
      <c r="M14" s="30">
        <v>0.07905805659890286</v>
      </c>
      <c r="N14" s="31">
        <v>128</v>
      </c>
      <c r="O14" s="32">
        <v>211.14870004148804</v>
      </c>
      <c r="P14" s="33">
        <v>-83.14870004148804</v>
      </c>
      <c r="Q14" s="26">
        <v>227310</v>
      </c>
      <c r="R14" s="26">
        <v>0</v>
      </c>
      <c r="S14" s="27">
        <v>229398.0428042109</v>
      </c>
      <c r="T14" s="27">
        <v>222379.7460816853</v>
      </c>
      <c r="U14" s="28">
        <v>4930.253918314702</v>
      </c>
      <c r="V14" s="29">
        <v>21.034900181866615</v>
      </c>
      <c r="W14" s="29">
        <v>0.02001417714735168</v>
      </c>
      <c r="X14" s="30">
        <v>0.07605387315993639</v>
      </c>
      <c r="Y14" s="34">
        <v>34.07674853400986</v>
      </c>
      <c r="Z14" s="34" t="e">
        <v>#DIV/0!</v>
      </c>
      <c r="AA14" s="34">
        <v>0.09101237070753795</v>
      </c>
      <c r="AB14" s="34" t="e">
        <v>#DIV/0!</v>
      </c>
      <c r="AC14" s="34">
        <v>98.87846672595298</v>
      </c>
      <c r="AD14" s="34" t="e">
        <v>#DIV/0!</v>
      </c>
      <c r="AE14" s="35">
        <v>62.54037989629062</v>
      </c>
      <c r="AF14" s="36">
        <v>0.026957060300125266</v>
      </c>
      <c r="AG14" s="27"/>
    </row>
    <row r="15" spans="1:33" ht="12.75">
      <c r="A15" s="22" t="s">
        <v>35</v>
      </c>
      <c r="B15" s="207" t="s">
        <v>166</v>
      </c>
      <c r="C15" s="208"/>
      <c r="D15" s="23">
        <v>4513</v>
      </c>
      <c r="E15" s="24">
        <v>4513</v>
      </c>
      <c r="F15" s="24">
        <v>928.44</v>
      </c>
      <c r="G15" s="25">
        <v>0</v>
      </c>
      <c r="H15" s="26">
        <v>612000</v>
      </c>
      <c r="I15" s="27">
        <v>541485</v>
      </c>
      <c r="J15" s="28">
        <v>70515</v>
      </c>
      <c r="K15" s="29">
        <v>284.279625</v>
      </c>
      <c r="L15" s="29">
        <v>0.0541485</v>
      </c>
      <c r="M15" s="30">
        <v>0.541485</v>
      </c>
      <c r="N15" s="31">
        <v>17000</v>
      </c>
      <c r="O15" s="32">
        <v>20914.108290416807</v>
      </c>
      <c r="P15" s="33">
        <v>-3914.108290416807</v>
      </c>
      <c r="Q15" s="26">
        <v>2330000</v>
      </c>
      <c r="R15" s="26">
        <v>0</v>
      </c>
      <c r="S15" s="27">
        <v>2491407.60125686</v>
      </c>
      <c r="T15" s="27">
        <v>2384721.771959505</v>
      </c>
      <c r="U15" s="28">
        <v>-54721.771959505044</v>
      </c>
      <c r="V15" s="29">
        <v>225.57083240964957</v>
      </c>
      <c r="W15" s="29">
        <v>0.2146249594763555</v>
      </c>
      <c r="X15" s="30">
        <v>0.8155748460101508</v>
      </c>
      <c r="Y15" s="34">
        <v>119.9833813427875</v>
      </c>
      <c r="Z15" s="34" t="e">
        <v>#DIV/0!</v>
      </c>
      <c r="AA15" s="34">
        <v>4.634191954446445</v>
      </c>
      <c r="AB15" s="34" t="e">
        <v>#DIV/0!</v>
      </c>
      <c r="AC15" s="34">
        <v>552.0513186919699</v>
      </c>
      <c r="AD15" s="34" t="e">
        <v>#DIV/0!</v>
      </c>
      <c r="AE15" s="35">
        <v>509.8504574096496</v>
      </c>
      <c r="AF15" s="36">
        <v>0.11297373308434513</v>
      </c>
      <c r="AG15" s="27"/>
    </row>
    <row r="16" spans="1:33" ht="12.75">
      <c r="A16" s="22" t="s">
        <v>35</v>
      </c>
      <c r="B16" s="207" t="s">
        <v>167</v>
      </c>
      <c r="C16" s="208"/>
      <c r="D16" s="23">
        <v>4792</v>
      </c>
      <c r="E16" s="24">
        <v>4792</v>
      </c>
      <c r="F16" s="24" t="s">
        <v>35</v>
      </c>
      <c r="G16" s="25">
        <v>0</v>
      </c>
      <c r="H16" s="26">
        <v>199000</v>
      </c>
      <c r="I16" s="27">
        <v>207962.52977218624</v>
      </c>
      <c r="J16" s="28">
        <v>-8962.529772186244</v>
      </c>
      <c r="K16" s="29">
        <v>109.18032813039778</v>
      </c>
      <c r="L16" s="29">
        <v>0.020796252977218627</v>
      </c>
      <c r="M16" s="30">
        <v>0.2079625297721862</v>
      </c>
      <c r="N16" s="31">
        <v>1120</v>
      </c>
      <c r="O16" s="32">
        <v>1164.9243263261365</v>
      </c>
      <c r="P16" s="33">
        <v>-44.92432632613645</v>
      </c>
      <c r="Q16" s="26">
        <v>400000</v>
      </c>
      <c r="R16" s="26">
        <v>0</v>
      </c>
      <c r="S16" s="27">
        <v>421346.41517882457</v>
      </c>
      <c r="T16" s="27">
        <v>406833.7582825834</v>
      </c>
      <c r="U16" s="28">
        <v>-6833.7582825833815</v>
      </c>
      <c r="V16" s="29">
        <v>38.48240519594956</v>
      </c>
      <c r="W16" s="29">
        <v>0.03661503824543251</v>
      </c>
      <c r="X16" s="30">
        <v>0.1391371453326435</v>
      </c>
      <c r="Y16" s="34">
        <v>43.3978567972008</v>
      </c>
      <c r="Z16" s="34" t="e">
        <v>#DIV/0!</v>
      </c>
      <c r="AA16" s="34">
        <v>0.2430977308693941</v>
      </c>
      <c r="AB16" s="34" t="e">
        <v>#DIV/0!</v>
      </c>
      <c r="AC16" s="34">
        <v>87.92704824265955</v>
      </c>
      <c r="AD16" s="34" t="e">
        <v>#DIV/0!</v>
      </c>
      <c r="AE16" s="35">
        <v>147.66273332634734</v>
      </c>
      <c r="AF16" s="36">
        <v>0.030814426821024067</v>
      </c>
      <c r="AG16" s="27"/>
    </row>
    <row r="17" spans="1:33" ht="12.75">
      <c r="A17" s="22" t="s">
        <v>35</v>
      </c>
      <c r="B17" s="207" t="s">
        <v>168</v>
      </c>
      <c r="C17" s="208"/>
      <c r="D17" s="23">
        <v>316</v>
      </c>
      <c r="E17" s="24">
        <v>316</v>
      </c>
      <c r="F17" s="24" t="s">
        <v>35</v>
      </c>
      <c r="G17" s="25">
        <v>0</v>
      </c>
      <c r="H17" s="26">
        <v>0</v>
      </c>
      <c r="I17" s="27">
        <v>0</v>
      </c>
      <c r="J17" s="28" t="s">
        <v>35</v>
      </c>
      <c r="K17" s="29">
        <v>0</v>
      </c>
      <c r="L17" s="29">
        <v>0</v>
      </c>
      <c r="M17" s="30">
        <v>0</v>
      </c>
      <c r="N17" s="31">
        <v>30</v>
      </c>
      <c r="O17" s="32">
        <v>26.54041042964503</v>
      </c>
      <c r="P17" s="33">
        <v>3.4595895703549715</v>
      </c>
      <c r="Q17" s="26">
        <v>55000</v>
      </c>
      <c r="R17" s="26">
        <v>0</v>
      </c>
      <c r="S17" s="27">
        <v>39211.9648455297</v>
      </c>
      <c r="T17" s="27">
        <v>37083.571715776445</v>
      </c>
      <c r="U17" s="28">
        <v>17916.428284223555</v>
      </c>
      <c r="V17" s="29">
        <v>3.5077350485952934</v>
      </c>
      <c r="W17" s="29">
        <v>0.00333752145441988</v>
      </c>
      <c r="X17" s="30">
        <v>0.012682581526795545</v>
      </c>
      <c r="Y17" s="34">
        <v>0</v>
      </c>
      <c r="Z17" s="34" t="e">
        <v>#DIV/0!</v>
      </c>
      <c r="AA17" s="34">
        <v>0.0839886406001425</v>
      </c>
      <c r="AB17" s="34" t="e">
        <v>#DIV/0!</v>
      </c>
      <c r="AC17" s="34">
        <v>124.08849634661297</v>
      </c>
      <c r="AD17" s="34" t="e">
        <v>#DIV/0!</v>
      </c>
      <c r="AE17" s="35">
        <v>3.5077350485952934</v>
      </c>
      <c r="AF17" s="36">
        <v>0.011100427368972448</v>
      </c>
      <c r="AG17" s="27"/>
    </row>
    <row r="18" spans="1:33" ht="12.75">
      <c r="A18" s="22" t="s">
        <v>35</v>
      </c>
      <c r="B18" s="207" t="s">
        <v>169</v>
      </c>
      <c r="C18" s="208"/>
      <c r="D18" s="23">
        <v>1728</v>
      </c>
      <c r="E18" s="24">
        <v>1728</v>
      </c>
      <c r="F18" s="24" t="s">
        <v>35</v>
      </c>
      <c r="G18" s="25">
        <v>0</v>
      </c>
      <c r="H18" s="26">
        <v>70500</v>
      </c>
      <c r="I18" s="27">
        <v>66281.06514183375</v>
      </c>
      <c r="J18" s="28">
        <v>4218.934858166249</v>
      </c>
      <c r="K18" s="29">
        <v>34.79755919946272</v>
      </c>
      <c r="L18" s="29">
        <v>0.0066281065141833755</v>
      </c>
      <c r="M18" s="30">
        <v>0.06628106514183375</v>
      </c>
      <c r="N18" s="31">
        <v>96</v>
      </c>
      <c r="O18" s="32">
        <v>101.26825929242491</v>
      </c>
      <c r="P18" s="33">
        <v>-5.268259292424915</v>
      </c>
      <c r="Q18" s="26">
        <v>143105</v>
      </c>
      <c r="R18" s="26">
        <v>0</v>
      </c>
      <c r="S18" s="27">
        <v>130187.24241332882</v>
      </c>
      <c r="T18" s="27">
        <v>126144.4171012491</v>
      </c>
      <c r="U18" s="28">
        <v>16960.5828987509</v>
      </c>
      <c r="V18" s="29">
        <v>11.93200041360715</v>
      </c>
      <c r="W18" s="29">
        <v>0.011352997539112421</v>
      </c>
      <c r="X18" s="30">
        <v>0.043141390648627195</v>
      </c>
      <c r="Y18" s="34">
        <v>38.35709788300564</v>
      </c>
      <c r="Z18" s="34" t="e">
        <v>#DIV/0!</v>
      </c>
      <c r="AA18" s="34">
        <v>0.05860431672015331</v>
      </c>
      <c r="AB18" s="34" t="e">
        <v>#DIV/0!</v>
      </c>
      <c r="AC18" s="34">
        <v>75.33983935956529</v>
      </c>
      <c r="AD18" s="34" t="e">
        <v>#DIV/0!</v>
      </c>
      <c r="AE18" s="35">
        <v>46.72955961306987</v>
      </c>
      <c r="AF18" s="36">
        <v>0.027042569220526544</v>
      </c>
      <c r="AG18" s="27"/>
    </row>
    <row r="19" spans="1:33" ht="12.75">
      <c r="A19" s="22" t="s">
        <v>35</v>
      </c>
      <c r="B19" s="207" t="s">
        <v>170</v>
      </c>
      <c r="C19" s="208"/>
      <c r="D19" s="23">
        <v>1039</v>
      </c>
      <c r="E19" s="24">
        <v>1039</v>
      </c>
      <c r="F19" s="24" t="s">
        <v>35</v>
      </c>
      <c r="G19" s="25">
        <v>0</v>
      </c>
      <c r="H19" s="26">
        <v>10500</v>
      </c>
      <c r="I19" s="27">
        <v>10758.905085980543</v>
      </c>
      <c r="J19" s="28">
        <v>-258.90508598054294</v>
      </c>
      <c r="K19" s="29">
        <v>5.648425170139785</v>
      </c>
      <c r="L19" s="29">
        <v>0.0010758905085980544</v>
      </c>
      <c r="M19" s="30">
        <v>0.010758905085980545</v>
      </c>
      <c r="N19" s="31">
        <v>110</v>
      </c>
      <c r="O19" s="32">
        <v>109.66776147039629</v>
      </c>
      <c r="P19" s="33">
        <v>0.33223852960371403</v>
      </c>
      <c r="Q19" s="26">
        <v>145000</v>
      </c>
      <c r="R19" s="26">
        <v>0</v>
      </c>
      <c r="S19" s="27">
        <v>145015.99284684384</v>
      </c>
      <c r="T19" s="27">
        <v>145015.99284684384</v>
      </c>
      <c r="U19" s="28">
        <v>-15.992846843844745</v>
      </c>
      <c r="V19" s="29">
        <v>13.717062763382959</v>
      </c>
      <c r="W19" s="29">
        <v>0.013051439356215949</v>
      </c>
      <c r="X19" s="30">
        <v>0.049595469553620604</v>
      </c>
      <c r="Y19" s="34">
        <v>10.355057830587626</v>
      </c>
      <c r="Z19" s="34" t="e">
        <v>#DIV/0!</v>
      </c>
      <c r="AA19" s="34">
        <v>0.10555126224292231</v>
      </c>
      <c r="AB19" s="34" t="e">
        <v>#DIV/0!</v>
      </c>
      <c r="AC19" s="34">
        <v>139.57265914036944</v>
      </c>
      <c r="AD19" s="34" t="e">
        <v>#DIV/0!</v>
      </c>
      <c r="AE19" s="35">
        <v>19.365487933522743</v>
      </c>
      <c r="AF19" s="36">
        <v>0.018638583189146046</v>
      </c>
      <c r="AG19" s="27"/>
    </row>
    <row r="20" spans="1:33" ht="12.75">
      <c r="A20" s="22" t="s">
        <v>35</v>
      </c>
      <c r="B20" s="207" t="s">
        <v>171</v>
      </c>
      <c r="C20" s="208"/>
      <c r="D20" s="23">
        <v>425</v>
      </c>
      <c r="E20" s="24">
        <v>425</v>
      </c>
      <c r="F20" s="24" t="s">
        <v>35</v>
      </c>
      <c r="G20" s="25">
        <v>0</v>
      </c>
      <c r="H20" s="26">
        <v>3300</v>
      </c>
      <c r="I20" s="27">
        <v>3011.486696117633</v>
      </c>
      <c r="J20" s="28">
        <v>288.5133038823669</v>
      </c>
      <c r="K20" s="29">
        <v>1.5810305154617574</v>
      </c>
      <c r="L20" s="29">
        <v>0.00030114866961176333</v>
      </c>
      <c r="M20" s="30">
        <v>0.003011486696117633</v>
      </c>
      <c r="N20" s="31">
        <v>0</v>
      </c>
      <c r="O20" s="32">
        <v>0</v>
      </c>
      <c r="P20" s="33" t="s">
        <v>35</v>
      </c>
      <c r="Q20" s="26">
        <v>11500</v>
      </c>
      <c r="R20" s="26">
        <v>18730</v>
      </c>
      <c r="S20" s="27">
        <v>13138.952923677465</v>
      </c>
      <c r="T20" s="27">
        <v>13038.467435407812</v>
      </c>
      <c r="U20" s="28">
        <v>-1538.4674354078124</v>
      </c>
      <c r="V20" s="29">
        <v>1.233308634715225</v>
      </c>
      <c r="W20" s="29">
        <v>0.0011734620691867034</v>
      </c>
      <c r="X20" s="30">
        <v>0.0044591558629094715</v>
      </c>
      <c r="Y20" s="34">
        <v>7.085851049688548</v>
      </c>
      <c r="Z20" s="34" t="e">
        <v>#DIV/0!</v>
      </c>
      <c r="AA20" s="34">
        <v>0</v>
      </c>
      <c r="AB20" s="34" t="e">
        <v>#DIV/0!</v>
      </c>
      <c r="AC20" s="34">
        <v>30.91518334982933</v>
      </c>
      <c r="AD20" s="34" t="e">
        <v>#DIV/0!</v>
      </c>
      <c r="AE20" s="35">
        <v>2.8143391501769823</v>
      </c>
      <c r="AF20" s="36">
        <v>0.006621974471004664</v>
      </c>
      <c r="AG20" s="27"/>
    </row>
    <row r="21" spans="1:33" ht="12.75">
      <c r="A21" s="22" t="s">
        <v>35</v>
      </c>
      <c r="B21" s="207" t="s">
        <v>172</v>
      </c>
      <c r="C21" s="208"/>
      <c r="D21" s="23">
        <v>1208</v>
      </c>
      <c r="E21" s="24">
        <v>1008</v>
      </c>
      <c r="F21" s="24" t="s">
        <v>35</v>
      </c>
      <c r="G21" s="25">
        <v>0</v>
      </c>
      <c r="H21" s="26">
        <v>125000</v>
      </c>
      <c r="I21" s="27">
        <v>144222.2</v>
      </c>
      <c r="J21" s="28">
        <v>-19222.2</v>
      </c>
      <c r="K21" s="29">
        <v>75.71665499999993</v>
      </c>
      <c r="L21" s="29">
        <v>0.014422219999999987</v>
      </c>
      <c r="M21" s="30">
        <v>0.14422219999999988</v>
      </c>
      <c r="N21" s="31">
        <v>1750</v>
      </c>
      <c r="O21" s="32">
        <v>1990.2169347631814</v>
      </c>
      <c r="P21" s="33">
        <v>-240.21693476318137</v>
      </c>
      <c r="Q21" s="26">
        <v>371000</v>
      </c>
      <c r="R21" s="26">
        <v>0</v>
      </c>
      <c r="S21" s="27">
        <v>398691.91184268566</v>
      </c>
      <c r="T21" s="27">
        <v>376370.2272727273</v>
      </c>
      <c r="U21" s="28">
        <v>-5370.227272727294</v>
      </c>
      <c r="V21" s="29">
        <v>35.60085979772727</v>
      </c>
      <c r="W21" s="29">
        <v>0.033873320454545455</v>
      </c>
      <c r="X21" s="30">
        <v>0.12871861772727275</v>
      </c>
      <c r="Y21" s="34">
        <v>119.38923841059604</v>
      </c>
      <c r="Z21" s="34" t="e">
        <v>#DIV/0!</v>
      </c>
      <c r="AA21" s="34">
        <v>1.647530575135084</v>
      </c>
      <c r="AB21" s="34" t="e">
        <v>#DIV/0!</v>
      </c>
      <c r="AC21" s="34">
        <v>395.52769032012463</v>
      </c>
      <c r="AD21" s="34" t="e">
        <v>#DIV/0!</v>
      </c>
      <c r="AE21" s="35">
        <v>111.3175147977272</v>
      </c>
      <c r="AF21" s="36">
        <v>0.09215026059414504</v>
      </c>
      <c r="AG21" s="27"/>
    </row>
    <row r="22" spans="1:33" ht="12.75">
      <c r="A22" s="22" t="s">
        <v>35</v>
      </c>
      <c r="B22" s="207" t="s">
        <v>35</v>
      </c>
      <c r="C22" s="208"/>
      <c r="D22" s="23" t="s">
        <v>35</v>
      </c>
      <c r="E22" s="24" t="s">
        <v>35</v>
      </c>
      <c r="F22" s="24" t="s">
        <v>35</v>
      </c>
      <c r="G22" s="25" t="s">
        <v>35</v>
      </c>
      <c r="H22" s="26">
        <v>0</v>
      </c>
      <c r="I22" s="27">
        <v>0</v>
      </c>
      <c r="J22" s="28" t="s">
        <v>35</v>
      </c>
      <c r="K22" s="29" t="s">
        <v>35</v>
      </c>
      <c r="L22" s="29" t="s">
        <v>35</v>
      </c>
      <c r="M22" s="30" t="s">
        <v>35</v>
      </c>
      <c r="N22" s="31">
        <v>0</v>
      </c>
      <c r="O22" s="32">
        <v>0</v>
      </c>
      <c r="P22" s="33" t="s">
        <v>35</v>
      </c>
      <c r="Q22" s="26">
        <v>0</v>
      </c>
      <c r="R22" s="26" t="s">
        <v>35</v>
      </c>
      <c r="S22" s="27">
        <v>0</v>
      </c>
      <c r="T22" s="27">
        <v>0</v>
      </c>
      <c r="U22" s="28" t="s">
        <v>35</v>
      </c>
      <c r="V22" s="29" t="s">
        <v>35</v>
      </c>
      <c r="W22" s="29" t="s">
        <v>35</v>
      </c>
      <c r="X22" s="30" t="s">
        <v>35</v>
      </c>
      <c r="Y22" s="34" t="e">
        <v>#VALUE!</v>
      </c>
      <c r="Z22" s="34" t="e">
        <v>#VALUE!</v>
      </c>
      <c r="AA22" s="34" t="e">
        <v>#VALUE!</v>
      </c>
      <c r="AB22" s="34" t="e">
        <v>#VALUE!</v>
      </c>
      <c r="AC22" s="34" t="e">
        <v>#VALUE!</v>
      </c>
      <c r="AD22" s="34" t="e">
        <v>#VALUE!</v>
      </c>
      <c r="AE22" s="35" t="e">
        <v>#VALUE!</v>
      </c>
      <c r="AF22" s="36" t="e">
        <v>#VALUE!</v>
      </c>
      <c r="AG22" s="27"/>
    </row>
    <row r="23" spans="1:33" ht="12.75">
      <c r="A23" s="22" t="s">
        <v>35</v>
      </c>
      <c r="B23" s="207" t="s">
        <v>35</v>
      </c>
      <c r="C23" s="208"/>
      <c r="D23" s="23" t="s">
        <v>35</v>
      </c>
      <c r="E23" s="24" t="s">
        <v>35</v>
      </c>
      <c r="F23" s="24" t="s">
        <v>35</v>
      </c>
      <c r="G23" s="25" t="s">
        <v>35</v>
      </c>
      <c r="H23" s="26">
        <v>0</v>
      </c>
      <c r="I23" s="27">
        <v>0</v>
      </c>
      <c r="J23" s="28" t="s">
        <v>35</v>
      </c>
      <c r="K23" s="29" t="s">
        <v>35</v>
      </c>
      <c r="L23" s="29" t="s">
        <v>35</v>
      </c>
      <c r="M23" s="30" t="s">
        <v>35</v>
      </c>
      <c r="N23" s="31">
        <v>0</v>
      </c>
      <c r="O23" s="32">
        <v>0</v>
      </c>
      <c r="P23" s="33" t="s">
        <v>35</v>
      </c>
      <c r="Q23" s="26">
        <v>0</v>
      </c>
      <c r="R23" s="26" t="s">
        <v>35</v>
      </c>
      <c r="S23" s="27">
        <v>0</v>
      </c>
      <c r="T23" s="27">
        <v>0</v>
      </c>
      <c r="U23" s="28" t="s">
        <v>35</v>
      </c>
      <c r="V23" s="29" t="s">
        <v>35</v>
      </c>
      <c r="W23" s="29" t="s">
        <v>35</v>
      </c>
      <c r="X23" s="30" t="s">
        <v>35</v>
      </c>
      <c r="Y23" s="34" t="e">
        <v>#VALUE!</v>
      </c>
      <c r="Z23" s="34" t="e">
        <v>#VALUE!</v>
      </c>
      <c r="AA23" s="34" t="e">
        <v>#VALUE!</v>
      </c>
      <c r="AB23" s="34" t="e">
        <v>#VALUE!</v>
      </c>
      <c r="AC23" s="34" t="e">
        <v>#VALUE!</v>
      </c>
      <c r="AD23" s="34" t="e">
        <v>#VALUE!</v>
      </c>
      <c r="AE23" s="35" t="e">
        <v>#VALUE!</v>
      </c>
      <c r="AF23" s="36" t="e">
        <v>#VALUE!</v>
      </c>
      <c r="AG23" s="27"/>
    </row>
    <row r="24" spans="1:33" ht="12.75">
      <c r="A24" s="22" t="s">
        <v>35</v>
      </c>
      <c r="B24" s="207" t="s">
        <v>173</v>
      </c>
      <c r="C24" s="208"/>
      <c r="D24" s="23">
        <v>3763</v>
      </c>
      <c r="E24" s="24">
        <v>3763</v>
      </c>
      <c r="F24" s="24" t="s">
        <v>35</v>
      </c>
      <c r="G24" s="25">
        <v>0</v>
      </c>
      <c r="H24" s="26">
        <v>73959</v>
      </c>
      <c r="I24" s="27">
        <v>70775</v>
      </c>
      <c r="J24" s="28">
        <v>3184</v>
      </c>
      <c r="K24" s="29">
        <v>37.156875</v>
      </c>
      <c r="L24" s="29">
        <v>0.0070775000000000005</v>
      </c>
      <c r="M24" s="30">
        <v>0.070775</v>
      </c>
      <c r="N24" s="31">
        <v>1343</v>
      </c>
      <c r="O24" s="32">
        <v>1118</v>
      </c>
      <c r="P24" s="33">
        <v>225</v>
      </c>
      <c r="Q24" s="26">
        <v>262572</v>
      </c>
      <c r="R24" s="26">
        <v>0</v>
      </c>
      <c r="S24" s="27">
        <v>242888.39222742285</v>
      </c>
      <c r="T24" s="27">
        <v>228664</v>
      </c>
      <c r="U24" s="28">
        <v>33908</v>
      </c>
      <c r="V24" s="29">
        <v>21.62932776</v>
      </c>
      <c r="W24" s="29">
        <v>0.02057976</v>
      </c>
      <c r="X24" s="30">
        <v>0.078203088</v>
      </c>
      <c r="Y24" s="34">
        <v>18.808131809726284</v>
      </c>
      <c r="Z24" s="34" t="e">
        <v>#DIV/0!</v>
      </c>
      <c r="AA24" s="34">
        <v>0.2971033749667818</v>
      </c>
      <c r="AB24" s="34" t="e">
        <v>#DIV/0!</v>
      </c>
      <c r="AC24" s="34">
        <v>64.5464768077127</v>
      </c>
      <c r="AD24" s="34" t="e">
        <v>#DIV/0!</v>
      </c>
      <c r="AE24" s="35">
        <v>58.786202759999995</v>
      </c>
      <c r="AF24" s="36">
        <v>0.015622163901142704</v>
      </c>
      <c r="AG24" s="27"/>
    </row>
    <row r="25" spans="1:33" ht="12.75">
      <c r="A25" s="22" t="s">
        <v>35</v>
      </c>
      <c r="B25" s="207" t="s">
        <v>174</v>
      </c>
      <c r="C25" s="208"/>
      <c r="D25" s="23">
        <v>1579</v>
      </c>
      <c r="E25" s="24">
        <v>1579</v>
      </c>
      <c r="F25" s="24" t="s">
        <v>35</v>
      </c>
      <c r="G25" s="25">
        <v>0</v>
      </c>
      <c r="H25" s="26">
        <v>0</v>
      </c>
      <c r="I25" s="27">
        <v>89239</v>
      </c>
      <c r="J25" s="28" t="s">
        <v>35</v>
      </c>
      <c r="K25" s="29">
        <v>46.850474999999996</v>
      </c>
      <c r="L25" s="29">
        <v>0.0089239</v>
      </c>
      <c r="M25" s="30">
        <v>0.089239</v>
      </c>
      <c r="N25" s="31">
        <v>0</v>
      </c>
      <c r="O25" s="32">
        <v>872.3682236096748</v>
      </c>
      <c r="P25" s="33" t="s">
        <v>35</v>
      </c>
      <c r="Q25" s="26">
        <v>0</v>
      </c>
      <c r="R25" s="26">
        <v>0</v>
      </c>
      <c r="S25" s="27">
        <v>240176.5732346447</v>
      </c>
      <c r="T25" s="27">
        <v>232931.16517985705</v>
      </c>
      <c r="U25" s="28" t="s">
        <v>35</v>
      </c>
      <c r="V25" s="29">
        <v>4.3331297526568004</v>
      </c>
      <c r="W25" s="29">
        <v>0.001303196918092271</v>
      </c>
      <c r="X25" s="30">
        <v>0.0029321930657076095</v>
      </c>
      <c r="Y25" s="34">
        <v>56.51614946168461</v>
      </c>
      <c r="Z25" s="34" t="e">
        <v>#DIV/0!</v>
      </c>
      <c r="AA25" s="34">
        <v>0.5524814589041639</v>
      </c>
      <c r="AB25" s="34" t="e">
        <v>#DIV/0!</v>
      </c>
      <c r="AC25" s="34">
        <v>152.10675948995865</v>
      </c>
      <c r="AD25" s="34" t="e">
        <v>#DIV/0!</v>
      </c>
      <c r="AE25" s="35">
        <v>51.1836047526568</v>
      </c>
      <c r="AF25" s="36">
        <v>0.032415202503265864</v>
      </c>
      <c r="AG25" s="27"/>
    </row>
    <row r="26" spans="1:33" ht="12.75">
      <c r="A26" s="22" t="s">
        <v>35</v>
      </c>
      <c r="B26" s="207" t="s">
        <v>175</v>
      </c>
      <c r="C26" s="208"/>
      <c r="D26" s="23">
        <v>1839</v>
      </c>
      <c r="E26" s="24">
        <v>1839</v>
      </c>
      <c r="F26" s="24">
        <v>482</v>
      </c>
      <c r="G26" s="25">
        <v>0</v>
      </c>
      <c r="H26" s="26">
        <v>0</v>
      </c>
      <c r="I26" s="27">
        <v>78719.84788359789</v>
      </c>
      <c r="J26" s="28" t="s">
        <v>35</v>
      </c>
      <c r="K26" s="29">
        <v>41.32792013888889</v>
      </c>
      <c r="L26" s="29">
        <v>0.00787198478835979</v>
      </c>
      <c r="M26" s="30">
        <v>0.0787198478835979</v>
      </c>
      <c r="N26" s="31">
        <v>0</v>
      </c>
      <c r="O26" s="32">
        <v>171</v>
      </c>
      <c r="P26" s="33" t="s">
        <v>35</v>
      </c>
      <c r="Q26" s="26">
        <v>0</v>
      </c>
      <c r="R26" s="26">
        <v>196090</v>
      </c>
      <c r="S26" s="27">
        <v>103199.85116957575</v>
      </c>
      <c r="T26" s="27">
        <v>98040</v>
      </c>
      <c r="U26" s="28" t="s">
        <v>35</v>
      </c>
      <c r="V26" s="29">
        <v>9.2736036</v>
      </c>
      <c r="W26" s="29">
        <v>0.008823600000000001</v>
      </c>
      <c r="X26" s="30">
        <v>0.033529680000000006</v>
      </c>
      <c r="Y26" s="34">
        <v>42.805790040020604</v>
      </c>
      <c r="Z26" s="34" t="e">
        <v>#DIV/0!</v>
      </c>
      <c r="AA26" s="34">
        <v>0.0929853181076672</v>
      </c>
      <c r="AB26" s="34" t="e">
        <v>#DIV/0!</v>
      </c>
      <c r="AC26" s="34">
        <v>56.11737420857844</v>
      </c>
      <c r="AD26" s="34" t="e">
        <v>#DIV/0!</v>
      </c>
      <c r="AE26" s="35">
        <v>50.60152373888889</v>
      </c>
      <c r="AF26" s="36">
        <v>0.027515782348498583</v>
      </c>
      <c r="AG26" s="27"/>
    </row>
    <row r="27" spans="1:33" ht="12.75">
      <c r="A27" s="22" t="s">
        <v>35</v>
      </c>
      <c r="B27" s="207" t="s">
        <v>176</v>
      </c>
      <c r="C27" s="208"/>
      <c r="D27" s="23">
        <v>1140</v>
      </c>
      <c r="E27" s="24">
        <v>1118</v>
      </c>
      <c r="F27" s="24" t="s">
        <v>35</v>
      </c>
      <c r="G27" s="25">
        <v>0</v>
      </c>
      <c r="H27" s="26">
        <v>42860</v>
      </c>
      <c r="I27" s="27">
        <v>47008</v>
      </c>
      <c r="J27" s="28">
        <v>-4148</v>
      </c>
      <c r="K27" s="29">
        <v>24.6792</v>
      </c>
      <c r="L27" s="29">
        <v>0.0047008</v>
      </c>
      <c r="M27" s="30">
        <v>0.047008</v>
      </c>
      <c r="N27" s="31">
        <v>611</v>
      </c>
      <c r="O27" s="32">
        <v>760.05</v>
      </c>
      <c r="P27" s="33">
        <v>-149.05</v>
      </c>
      <c r="Q27" s="26">
        <v>126000</v>
      </c>
      <c r="R27" s="26">
        <v>126.44</v>
      </c>
      <c r="S27" s="27">
        <v>117490.663437512</v>
      </c>
      <c r="T27" s="27">
        <v>110610</v>
      </c>
      <c r="U27" s="28">
        <v>15390</v>
      </c>
      <c r="V27" s="29">
        <v>10.462599899999999</v>
      </c>
      <c r="W27" s="29">
        <v>0.009954900000000003</v>
      </c>
      <c r="X27" s="30">
        <v>0.03782862000000001</v>
      </c>
      <c r="Y27" s="34">
        <v>41.23508771929824</v>
      </c>
      <c r="Z27" s="34" t="e">
        <v>#DIV/0!</v>
      </c>
      <c r="AA27" s="34">
        <v>0.6667105263157894</v>
      </c>
      <c r="AB27" s="34" t="e">
        <v>#DIV/0!</v>
      </c>
      <c r="AC27" s="34">
        <v>105.090038852873</v>
      </c>
      <c r="AD27" s="34" t="e">
        <v>#DIV/0!</v>
      </c>
      <c r="AE27" s="35">
        <v>35.1417999</v>
      </c>
      <c r="AF27" s="36">
        <v>0.030826140263157897</v>
      </c>
      <c r="AG27" s="27"/>
    </row>
    <row r="28" spans="1:33" ht="12.75">
      <c r="A28" s="22" t="s">
        <v>35</v>
      </c>
      <c r="B28" s="207" t="s">
        <v>177</v>
      </c>
      <c r="C28" s="208"/>
      <c r="D28" s="23">
        <v>1460</v>
      </c>
      <c r="E28" s="24">
        <v>1460</v>
      </c>
      <c r="F28" s="24">
        <v>396</v>
      </c>
      <c r="G28" s="25">
        <v>0</v>
      </c>
      <c r="H28" s="26">
        <v>0</v>
      </c>
      <c r="I28" s="27">
        <v>30585</v>
      </c>
      <c r="J28" s="28" t="s">
        <v>35</v>
      </c>
      <c r="K28" s="29">
        <v>16.057125</v>
      </c>
      <c r="L28" s="29">
        <v>0.0030585</v>
      </c>
      <c r="M28" s="30">
        <v>0.030585</v>
      </c>
      <c r="N28" s="31">
        <v>0</v>
      </c>
      <c r="O28" s="32">
        <v>121.16803278688525</v>
      </c>
      <c r="P28" s="33" t="s">
        <v>35</v>
      </c>
      <c r="Q28" s="26">
        <v>0</v>
      </c>
      <c r="R28" s="26">
        <v>0</v>
      </c>
      <c r="S28" s="27">
        <v>163643.89059863857</v>
      </c>
      <c r="T28" s="27">
        <v>155865</v>
      </c>
      <c r="U28" s="28" t="s">
        <v>35</v>
      </c>
      <c r="V28" s="29">
        <v>14.74327035</v>
      </c>
      <c r="W28" s="29">
        <v>0.014027850000000003</v>
      </c>
      <c r="X28" s="30">
        <v>0.053305830000000005</v>
      </c>
      <c r="Y28" s="34">
        <v>20.948630136986303</v>
      </c>
      <c r="Z28" s="34" t="e">
        <v>#DIV/0!</v>
      </c>
      <c r="AA28" s="34">
        <v>0.08299180327868852</v>
      </c>
      <c r="AB28" s="34" t="e">
        <v>#DIV/0!</v>
      </c>
      <c r="AC28" s="34">
        <v>112.08485657440998</v>
      </c>
      <c r="AD28" s="34" t="e">
        <v>#DIV/0!</v>
      </c>
      <c r="AE28" s="35">
        <v>30.80039535</v>
      </c>
      <c r="AF28" s="36">
        <v>0.021096161198630135</v>
      </c>
      <c r="AG28" s="27"/>
    </row>
    <row r="29" spans="1:33" ht="12.75">
      <c r="A29" s="22" t="s">
        <v>35</v>
      </c>
      <c r="B29" s="207" t="s">
        <v>178</v>
      </c>
      <c r="C29" s="208"/>
      <c r="D29" s="23">
        <v>2661</v>
      </c>
      <c r="E29" s="24">
        <v>2661</v>
      </c>
      <c r="F29" s="24" t="s">
        <v>35</v>
      </c>
      <c r="G29" s="25">
        <v>0</v>
      </c>
      <c r="H29" s="26">
        <v>125584</v>
      </c>
      <c r="I29" s="27">
        <v>136765.57545607432</v>
      </c>
      <c r="J29" s="28">
        <v>-11181.575456074323</v>
      </c>
      <c r="K29" s="29">
        <v>71.80192711443902</v>
      </c>
      <c r="L29" s="29">
        <v>0.013676557545607433</v>
      </c>
      <c r="M29" s="30">
        <v>0.13676557545607432</v>
      </c>
      <c r="N29" s="31">
        <v>1300</v>
      </c>
      <c r="O29" s="32">
        <v>1370.5958051557652</v>
      </c>
      <c r="P29" s="33">
        <v>-70.59580515576522</v>
      </c>
      <c r="Q29" s="26">
        <v>275000</v>
      </c>
      <c r="R29" s="26">
        <v>282050</v>
      </c>
      <c r="S29" s="27">
        <v>288704.8932710392</v>
      </c>
      <c r="T29" s="27">
        <v>278526.47709695937</v>
      </c>
      <c r="U29" s="28">
        <v>-3526.4770969593665</v>
      </c>
      <c r="V29" s="29">
        <v>26.34581946860138</v>
      </c>
      <c r="W29" s="29">
        <v>0.025067382938726342</v>
      </c>
      <c r="X29" s="30">
        <v>0.09525605516716011</v>
      </c>
      <c r="Y29" s="34">
        <v>51.39630795042252</v>
      </c>
      <c r="Z29" s="34" t="e">
        <v>#DIV/0!</v>
      </c>
      <c r="AA29" s="34">
        <v>0.5150679463193406</v>
      </c>
      <c r="AB29" s="34" t="e">
        <v>#DIV/0!</v>
      </c>
      <c r="AC29" s="34">
        <v>108.4948866106874</v>
      </c>
      <c r="AD29" s="34" t="e">
        <v>#DIV/0!</v>
      </c>
      <c r="AE29" s="35">
        <v>98.1477465830404</v>
      </c>
      <c r="AF29" s="36">
        <v>0.03688378300753115</v>
      </c>
      <c r="AG29" s="27"/>
    </row>
    <row r="30" spans="1:33" ht="12.75">
      <c r="A30" s="22" t="s">
        <v>35</v>
      </c>
      <c r="B30" s="207" t="s">
        <v>179</v>
      </c>
      <c r="C30" s="208"/>
      <c r="D30" s="23">
        <v>2878</v>
      </c>
      <c r="E30" s="24">
        <v>2878</v>
      </c>
      <c r="F30" s="24" t="s">
        <v>35</v>
      </c>
      <c r="G30" s="25">
        <v>0</v>
      </c>
      <c r="H30" s="26">
        <v>96000</v>
      </c>
      <c r="I30" s="27">
        <v>95626.76196821133</v>
      </c>
      <c r="J30" s="28">
        <v>373.2380317886709</v>
      </c>
      <c r="K30" s="29">
        <v>50.20405003331095</v>
      </c>
      <c r="L30" s="29">
        <v>0.009562676196821133</v>
      </c>
      <c r="M30" s="30">
        <v>0.09562676196821132</v>
      </c>
      <c r="N30" s="31">
        <v>490</v>
      </c>
      <c r="O30" s="32">
        <v>527.0611070288021</v>
      </c>
      <c r="P30" s="33">
        <v>-37.0611070288021</v>
      </c>
      <c r="Q30" s="26">
        <v>66500</v>
      </c>
      <c r="R30" s="26">
        <v>0</v>
      </c>
      <c r="S30" s="27">
        <v>81832.54460516067</v>
      </c>
      <c r="T30" s="27">
        <v>77732.59541989921</v>
      </c>
      <c r="U30" s="28">
        <v>-11232.595419899211</v>
      </c>
      <c r="V30" s="29">
        <v>7.352726200768266</v>
      </c>
      <c r="W30" s="29">
        <v>0.00699593358779093</v>
      </c>
      <c r="X30" s="30">
        <v>0.026584547633605533</v>
      </c>
      <c r="Y30" s="34" t="e">
        <v>#DIV/0!</v>
      </c>
      <c r="Z30" s="34" t="e">
        <v>#DIV/0!</v>
      </c>
      <c r="AA30" s="34" t="e">
        <v>#DIV/0!</v>
      </c>
      <c r="AB30" s="34" t="e">
        <v>#DIV/0!</v>
      </c>
      <c r="AC30" s="34" t="e">
        <v>#DIV/0!</v>
      </c>
      <c r="AD30" s="34" t="e">
        <v>#DIV/0!</v>
      </c>
      <c r="AE30" s="35">
        <v>57.556776234079216</v>
      </c>
      <c r="AF30" s="36" t="e">
        <v>#DIV/0!</v>
      </c>
      <c r="AG30" s="27"/>
    </row>
    <row r="31" spans="1:33" ht="12.75">
      <c r="A31" s="22" t="s">
        <v>35</v>
      </c>
      <c r="B31" s="207" t="s">
        <v>180</v>
      </c>
      <c r="C31" s="208"/>
      <c r="D31" s="23">
        <v>1737</v>
      </c>
      <c r="E31" s="24">
        <v>1737</v>
      </c>
      <c r="F31" s="24">
        <v>108</v>
      </c>
      <c r="G31" s="25">
        <v>0</v>
      </c>
      <c r="H31" s="26">
        <v>138000</v>
      </c>
      <c r="I31" s="27">
        <v>150537</v>
      </c>
      <c r="J31" s="28">
        <v>-12537</v>
      </c>
      <c r="K31" s="29">
        <v>79.031925</v>
      </c>
      <c r="L31" s="29">
        <v>0.015053700000000001</v>
      </c>
      <c r="M31" s="30">
        <v>0.150537</v>
      </c>
      <c r="N31" s="31">
        <v>2000</v>
      </c>
      <c r="O31" s="32">
        <v>2244.7096774193546</v>
      </c>
      <c r="P31" s="33">
        <v>-244.70967741935465</v>
      </c>
      <c r="Q31" s="26">
        <v>177400</v>
      </c>
      <c r="R31" s="26">
        <v>201080</v>
      </c>
      <c r="S31" s="27">
        <v>165401.62938975292</v>
      </c>
      <c r="T31" s="27">
        <v>155813.4516129032</v>
      </c>
      <c r="U31" s="28">
        <v>21586.548387096787</v>
      </c>
      <c r="V31" s="29">
        <v>14.738394388064513</v>
      </c>
      <c r="W31" s="29">
        <v>0.01402321064516129</v>
      </c>
      <c r="X31" s="30">
        <v>0.0532882004516129</v>
      </c>
      <c r="Y31" s="34">
        <v>86.66493955094991</v>
      </c>
      <c r="Z31" s="34" t="e">
        <v>#DIV/0!</v>
      </c>
      <c r="AA31" s="34">
        <v>1.292291121139525</v>
      </c>
      <c r="AB31" s="34" t="e">
        <v>#DIV/0!</v>
      </c>
      <c r="AC31" s="34">
        <v>95.22258456520031</v>
      </c>
      <c r="AD31" s="34" t="e">
        <v>#DIV/0!</v>
      </c>
      <c r="AE31" s="35">
        <v>93.77031938806451</v>
      </c>
      <c r="AF31" s="36">
        <v>0.05398406412669229</v>
      </c>
      <c r="AG31" s="27"/>
    </row>
    <row r="32" spans="1:33" ht="12.75">
      <c r="A32" s="22" t="s">
        <v>35</v>
      </c>
      <c r="B32" s="207" t="s">
        <v>181</v>
      </c>
      <c r="C32" s="208"/>
      <c r="D32" s="23">
        <v>2078</v>
      </c>
      <c r="E32" s="24">
        <v>2004</v>
      </c>
      <c r="F32" s="24" t="s">
        <v>35</v>
      </c>
      <c r="G32" s="25">
        <v>0</v>
      </c>
      <c r="H32" s="26">
        <v>55000</v>
      </c>
      <c r="I32" s="27">
        <v>53316</v>
      </c>
      <c r="J32" s="28">
        <v>1684</v>
      </c>
      <c r="K32" s="29">
        <v>27.9909</v>
      </c>
      <c r="L32" s="29">
        <v>0.0053316</v>
      </c>
      <c r="M32" s="30">
        <v>0.053316</v>
      </c>
      <c r="N32" s="31">
        <v>550</v>
      </c>
      <c r="O32" s="32">
        <v>557</v>
      </c>
      <c r="P32" s="33">
        <v>-7</v>
      </c>
      <c r="Q32" s="26">
        <v>165000</v>
      </c>
      <c r="R32" s="26">
        <v>205780</v>
      </c>
      <c r="S32" s="27">
        <v>231234.68088486296</v>
      </c>
      <c r="T32" s="27">
        <v>220909</v>
      </c>
      <c r="U32" s="28">
        <v>-55909</v>
      </c>
      <c r="V32" s="29">
        <v>20.895782309999994</v>
      </c>
      <c r="W32" s="29">
        <v>0.019881810000000003</v>
      </c>
      <c r="X32" s="30">
        <v>0.075550878</v>
      </c>
      <c r="Y32" s="34">
        <v>25.657362848893168</v>
      </c>
      <c r="Z32" s="34" t="e">
        <v>#DIV/0!</v>
      </c>
      <c r="AA32" s="34">
        <v>0.268046198267565</v>
      </c>
      <c r="AB32" s="34" t="e">
        <v>#DIV/0!</v>
      </c>
      <c r="AC32" s="34">
        <v>115.38656730781585</v>
      </c>
      <c r="AD32" s="34" t="e">
        <v>#DIV/0!</v>
      </c>
      <c r="AE32" s="35">
        <v>48.88668231</v>
      </c>
      <c r="AF32" s="36">
        <v>0.02352583364292589</v>
      </c>
      <c r="AG32" s="27"/>
    </row>
    <row r="33" spans="1:33" ht="12.75">
      <c r="A33" s="22" t="s">
        <v>35</v>
      </c>
      <c r="B33" s="207" t="s">
        <v>182</v>
      </c>
      <c r="C33" s="208"/>
      <c r="D33" s="23">
        <v>3670</v>
      </c>
      <c r="E33" s="24">
        <v>3670</v>
      </c>
      <c r="F33" s="24" t="s">
        <v>35</v>
      </c>
      <c r="G33" s="25">
        <v>0</v>
      </c>
      <c r="H33" s="26">
        <v>183274</v>
      </c>
      <c r="I33" s="27">
        <v>168038.4</v>
      </c>
      <c r="J33" s="28">
        <v>15235.6</v>
      </c>
      <c r="K33" s="29">
        <v>88.22016000000012</v>
      </c>
      <c r="L33" s="29">
        <v>0.016803840000000025</v>
      </c>
      <c r="M33" s="30">
        <v>0.16803840000000025</v>
      </c>
      <c r="N33" s="31">
        <v>2100</v>
      </c>
      <c r="O33" s="32">
        <v>1953.8041906336618</v>
      </c>
      <c r="P33" s="33">
        <v>146.19580936633815</v>
      </c>
      <c r="Q33" s="26">
        <v>510000</v>
      </c>
      <c r="R33" s="26">
        <v>0</v>
      </c>
      <c r="S33" s="27">
        <v>554817.021788251</v>
      </c>
      <c r="T33" s="27">
        <v>522325</v>
      </c>
      <c r="U33" s="28">
        <v>-12325</v>
      </c>
      <c r="V33" s="29">
        <v>42.37140131999999</v>
      </c>
      <c r="W33" s="29">
        <v>0.04031532</v>
      </c>
      <c r="X33" s="30">
        <v>0.153198216</v>
      </c>
      <c r="Y33" s="34">
        <v>45.787029972752045</v>
      </c>
      <c r="Z33" s="34" t="e">
        <v>#DIV/0!</v>
      </c>
      <c r="AA33" s="34">
        <v>0.5323717140691177</v>
      </c>
      <c r="AB33" s="34" t="e">
        <v>#DIV/0!</v>
      </c>
      <c r="AC33" s="34">
        <v>151.1763002147823</v>
      </c>
      <c r="AD33" s="34" t="e">
        <v>#DIV/0!</v>
      </c>
      <c r="AE33" s="35">
        <v>130.5915613200001</v>
      </c>
      <c r="AF33" s="36">
        <v>0.035583531694822916</v>
      </c>
      <c r="AG33" s="27"/>
    </row>
    <row r="34" spans="1:33" ht="12.75">
      <c r="A34" s="22" t="s">
        <v>35</v>
      </c>
      <c r="B34" s="207" t="s">
        <v>35</v>
      </c>
      <c r="C34" s="208"/>
      <c r="D34" s="23" t="s">
        <v>35</v>
      </c>
      <c r="E34" s="24" t="s">
        <v>35</v>
      </c>
      <c r="F34" s="24" t="s">
        <v>35</v>
      </c>
      <c r="G34" s="25" t="s">
        <v>35</v>
      </c>
      <c r="H34" s="26">
        <v>0</v>
      </c>
      <c r="I34" s="27">
        <v>0</v>
      </c>
      <c r="J34" s="28" t="s">
        <v>35</v>
      </c>
      <c r="K34" s="29" t="s">
        <v>35</v>
      </c>
      <c r="L34" s="29" t="s">
        <v>35</v>
      </c>
      <c r="M34" s="30" t="s">
        <v>35</v>
      </c>
      <c r="N34" s="31">
        <v>0</v>
      </c>
      <c r="O34" s="32">
        <v>0</v>
      </c>
      <c r="P34" s="33" t="s">
        <v>35</v>
      </c>
      <c r="Q34" s="26">
        <v>0</v>
      </c>
      <c r="R34" s="26" t="s">
        <v>35</v>
      </c>
      <c r="S34" s="27">
        <v>0</v>
      </c>
      <c r="T34" s="27">
        <v>0</v>
      </c>
      <c r="U34" s="28" t="s">
        <v>35</v>
      </c>
      <c r="V34" s="29" t="s">
        <v>35</v>
      </c>
      <c r="W34" s="29" t="s">
        <v>35</v>
      </c>
      <c r="X34" s="30" t="s">
        <v>35</v>
      </c>
      <c r="Y34" s="34" t="e">
        <v>#VALUE!</v>
      </c>
      <c r="Z34" s="34" t="e">
        <v>#VALUE!</v>
      </c>
      <c r="AA34" s="34" t="e">
        <v>#VALUE!</v>
      </c>
      <c r="AB34" s="34" t="e">
        <v>#VALUE!</v>
      </c>
      <c r="AC34" s="34" t="e">
        <v>#VALUE!</v>
      </c>
      <c r="AD34" s="34" t="e">
        <v>#VALUE!</v>
      </c>
      <c r="AE34" s="35" t="e">
        <v>#VALUE!</v>
      </c>
      <c r="AF34" s="36" t="e">
        <v>#VALUE!</v>
      </c>
      <c r="AG34" s="27"/>
    </row>
    <row r="35" spans="1:33" ht="12.75">
      <c r="A35" s="22" t="s">
        <v>35</v>
      </c>
      <c r="B35" s="207" t="s">
        <v>183</v>
      </c>
      <c r="C35" s="208"/>
      <c r="D35" s="23">
        <v>266</v>
      </c>
      <c r="E35" s="24">
        <v>266</v>
      </c>
      <c r="F35" s="24" t="s">
        <v>35</v>
      </c>
      <c r="G35" s="25">
        <v>0</v>
      </c>
      <c r="H35" s="26">
        <v>15600</v>
      </c>
      <c r="I35" s="27">
        <v>14684.76</v>
      </c>
      <c r="J35" s="28">
        <v>915.24</v>
      </c>
      <c r="K35" s="29">
        <v>7.709499</v>
      </c>
      <c r="L35" s="29">
        <v>0.0014684759999999998</v>
      </c>
      <c r="M35" s="30">
        <v>0.014684760000000002</v>
      </c>
      <c r="N35" s="31">
        <v>150</v>
      </c>
      <c r="O35" s="32">
        <v>137.9336789500724</v>
      </c>
      <c r="P35" s="33">
        <v>12.066321049927609</v>
      </c>
      <c r="Q35" s="26">
        <v>40000</v>
      </c>
      <c r="R35" s="26">
        <v>0</v>
      </c>
      <c r="S35" s="27">
        <v>35839.13497312303</v>
      </c>
      <c r="T35" s="27">
        <v>34745.81135864742</v>
      </c>
      <c r="U35" s="28">
        <v>5254.188641352579</v>
      </c>
      <c r="V35" s="29">
        <v>3.2866062964144596</v>
      </c>
      <c r="W35" s="29">
        <v>0.003127123022278268</v>
      </c>
      <c r="X35" s="30">
        <v>0.011883067484657419</v>
      </c>
      <c r="Y35" s="34">
        <v>55.20586466165414</v>
      </c>
      <c r="Z35" s="34" t="e">
        <v>#DIV/0!</v>
      </c>
      <c r="AA35" s="34">
        <v>0.5185476652258361</v>
      </c>
      <c r="AB35" s="34" t="e">
        <v>#DIV/0!</v>
      </c>
      <c r="AC35" s="34">
        <v>134.73359012452266</v>
      </c>
      <c r="AD35" s="34" t="e">
        <v>#DIV/0!</v>
      </c>
      <c r="AE35" s="35">
        <v>10.99610529641446</v>
      </c>
      <c r="AF35" s="36">
        <v>0.041338741715843834</v>
      </c>
      <c r="AG35" s="27"/>
    </row>
    <row r="36" spans="1:33" ht="12.75">
      <c r="A36" s="22" t="s">
        <v>35</v>
      </c>
      <c r="B36" s="207" t="s">
        <v>184</v>
      </c>
      <c r="C36" s="208"/>
      <c r="D36" s="23">
        <v>217</v>
      </c>
      <c r="E36" s="24">
        <v>217</v>
      </c>
      <c r="F36" s="24">
        <v>134</v>
      </c>
      <c r="G36" s="25">
        <v>0</v>
      </c>
      <c r="H36" s="26">
        <v>9450</v>
      </c>
      <c r="I36" s="27">
        <v>10430.425186958175</v>
      </c>
      <c r="J36" s="28">
        <v>-980.4251869581749</v>
      </c>
      <c r="K36" s="29">
        <v>5.475973223153042</v>
      </c>
      <c r="L36" s="29">
        <v>0.0010430425186958175</v>
      </c>
      <c r="M36" s="30">
        <v>0.010430425186958176</v>
      </c>
      <c r="N36" s="31">
        <v>60</v>
      </c>
      <c r="O36" s="32">
        <v>68.45788422813911</v>
      </c>
      <c r="P36" s="33">
        <v>-8.457884228139108</v>
      </c>
      <c r="Q36" s="26">
        <v>42000</v>
      </c>
      <c r="R36" s="26">
        <v>60520</v>
      </c>
      <c r="S36" s="27">
        <v>53814.98596708453</v>
      </c>
      <c r="T36" s="27">
        <v>51351.96449726959</v>
      </c>
      <c r="U36" s="28">
        <v>-9351.96449726959</v>
      </c>
      <c r="V36" s="29">
        <v>4.85738232179673</v>
      </c>
      <c r="W36" s="29">
        <v>0.004621676804754264</v>
      </c>
      <c r="X36" s="30">
        <v>0.0175623718580662</v>
      </c>
      <c r="Y36" s="34">
        <v>48.06647551593629</v>
      </c>
      <c r="Z36" s="34" t="e">
        <v>#DIV/0!</v>
      </c>
      <c r="AA36" s="34">
        <v>0.3154741208670005</v>
      </c>
      <c r="AB36" s="34" t="e">
        <v>#DIV/0!</v>
      </c>
      <c r="AC36" s="34">
        <v>247.99532703725592</v>
      </c>
      <c r="AD36" s="34" t="e">
        <v>#DIV/0!</v>
      </c>
      <c r="AE36" s="35">
        <v>10.333355544949772</v>
      </c>
      <c r="AF36" s="36">
        <v>0.04761914997672706</v>
      </c>
      <c r="AG36" s="27"/>
    </row>
    <row r="37" spans="1:33" ht="12.75">
      <c r="A37" s="22" t="s">
        <v>35</v>
      </c>
      <c r="B37" s="207" t="s">
        <v>185</v>
      </c>
      <c r="C37" s="208"/>
      <c r="D37" s="23">
        <v>282</v>
      </c>
      <c r="E37" s="24">
        <v>282</v>
      </c>
      <c r="F37" s="24" t="s">
        <v>35</v>
      </c>
      <c r="G37" s="25">
        <v>0</v>
      </c>
      <c r="H37" s="26">
        <v>9970</v>
      </c>
      <c r="I37" s="27">
        <v>10088.78356798774</v>
      </c>
      <c r="J37" s="28">
        <v>-118.78356798774075</v>
      </c>
      <c r="K37" s="29">
        <v>5.296611373193564</v>
      </c>
      <c r="L37" s="29">
        <v>0.001008878356798774</v>
      </c>
      <c r="M37" s="30">
        <v>0.010088783567987742</v>
      </c>
      <c r="N37" s="31">
        <v>80</v>
      </c>
      <c r="O37" s="32">
        <v>77.92670824510924</v>
      </c>
      <c r="P37" s="33">
        <v>2.073291754890761</v>
      </c>
      <c r="Q37" s="26">
        <v>32000</v>
      </c>
      <c r="R37" s="26">
        <v>35780</v>
      </c>
      <c r="S37" s="27">
        <v>32800.49012107754</v>
      </c>
      <c r="T37" s="27">
        <v>31722.08063717337</v>
      </c>
      <c r="U37" s="28">
        <v>277.91936282662937</v>
      </c>
      <c r="V37" s="29">
        <v>3.000591607470229</v>
      </c>
      <c r="W37" s="29">
        <v>0.0028549872573456034</v>
      </c>
      <c r="X37" s="30">
        <v>0.010848951577913294</v>
      </c>
      <c r="Y37" s="34">
        <v>35.77582825527568</v>
      </c>
      <c r="Z37" s="34" t="e">
        <v>#DIV/0!</v>
      </c>
      <c r="AA37" s="34">
        <v>0.2763358448408129</v>
      </c>
      <c r="AB37" s="34" t="e">
        <v>#DIV/0!</v>
      </c>
      <c r="AC37" s="34">
        <v>116.31379475559412</v>
      </c>
      <c r="AD37" s="34" t="e">
        <v>#DIV/0!</v>
      </c>
      <c r="AE37" s="35">
        <v>8.297202980663792</v>
      </c>
      <c r="AF37" s="36">
        <v>0.029422705605190752</v>
      </c>
      <c r="AG37" s="27"/>
    </row>
    <row r="38" spans="1:33" ht="12.75">
      <c r="A38" s="22" t="s">
        <v>35</v>
      </c>
      <c r="B38" s="207" t="s">
        <v>186</v>
      </c>
      <c r="C38" s="208"/>
      <c r="D38" s="23">
        <v>160</v>
      </c>
      <c r="E38" s="24">
        <v>160</v>
      </c>
      <c r="F38" s="24" t="s">
        <v>35</v>
      </c>
      <c r="G38" s="25">
        <v>0</v>
      </c>
      <c r="H38" s="26">
        <v>11960</v>
      </c>
      <c r="I38" s="27">
        <v>10734.026204314507</v>
      </c>
      <c r="J38" s="28">
        <v>1225.9737956854933</v>
      </c>
      <c r="K38" s="29">
        <v>5.635363757265116</v>
      </c>
      <c r="L38" s="29">
        <v>0.0010734026204314506</v>
      </c>
      <c r="M38" s="30">
        <v>0.010734026204314507</v>
      </c>
      <c r="N38" s="31">
        <v>50</v>
      </c>
      <c r="O38" s="32">
        <v>55.68308436653694</v>
      </c>
      <c r="P38" s="33">
        <v>-5.683084366536939</v>
      </c>
      <c r="Q38" s="26">
        <v>32300</v>
      </c>
      <c r="R38" s="26">
        <v>0</v>
      </c>
      <c r="S38" s="27">
        <v>31572.266910455623</v>
      </c>
      <c r="T38" s="27">
        <v>29531.502623872595</v>
      </c>
      <c r="U38" s="28">
        <v>2768.497376127405</v>
      </c>
      <c r="V38" s="29">
        <v>2.7933848331921087</v>
      </c>
      <c r="W38" s="29">
        <v>0.002657835236148534</v>
      </c>
      <c r="X38" s="30">
        <v>0.010099773897364427</v>
      </c>
      <c r="Y38" s="34">
        <v>67.08766377696567</v>
      </c>
      <c r="Z38" s="34" t="e">
        <v>#DIV/0!</v>
      </c>
      <c r="AA38" s="34">
        <v>0.34801927729085586</v>
      </c>
      <c r="AB38" s="34" t="e">
        <v>#DIV/0!</v>
      </c>
      <c r="AC38" s="34">
        <v>197.32666819034765</v>
      </c>
      <c r="AD38" s="34" t="e">
        <v>#DIV/0!</v>
      </c>
      <c r="AE38" s="35">
        <v>8.428748590457225</v>
      </c>
      <c r="AF38" s="36">
        <v>0.052679678690357654</v>
      </c>
      <c r="AG38" s="27"/>
    </row>
    <row r="39" spans="1:33" ht="12.75">
      <c r="A39" s="22" t="s">
        <v>35</v>
      </c>
      <c r="B39" s="207" t="s">
        <v>187</v>
      </c>
      <c r="C39" s="208"/>
      <c r="D39" s="23">
        <v>229</v>
      </c>
      <c r="E39" s="24">
        <v>152</v>
      </c>
      <c r="F39" s="24" t="s">
        <v>35</v>
      </c>
      <c r="G39" s="25">
        <v>0</v>
      </c>
      <c r="H39" s="26">
        <v>6000</v>
      </c>
      <c r="I39" s="27">
        <v>5529.968634868827</v>
      </c>
      <c r="J39" s="28">
        <v>470.0313651311726</v>
      </c>
      <c r="K39" s="29">
        <v>2.9032335333061345</v>
      </c>
      <c r="L39" s="29">
        <v>0.0005529968634868828</v>
      </c>
      <c r="M39" s="30">
        <v>0.005529968634868828</v>
      </c>
      <c r="N39" s="31">
        <v>31</v>
      </c>
      <c r="O39" s="32">
        <v>26.32788430630764</v>
      </c>
      <c r="P39" s="33">
        <v>4.6721156936923585</v>
      </c>
      <c r="Q39" s="26">
        <v>32000</v>
      </c>
      <c r="R39" s="26">
        <v>0</v>
      </c>
      <c r="S39" s="27">
        <v>37927.28906996284</v>
      </c>
      <c r="T39" s="27">
        <v>36360.660723359346</v>
      </c>
      <c r="U39" s="28">
        <v>-4360.660723359346</v>
      </c>
      <c r="V39" s="29">
        <v>3.43935489782256</v>
      </c>
      <c r="W39" s="29">
        <v>0.0032724594651023413</v>
      </c>
      <c r="X39" s="30">
        <v>0.012435345967388899</v>
      </c>
      <c r="Y39" s="34">
        <v>24.148334650082216</v>
      </c>
      <c r="Z39" s="34" t="e">
        <v>#DIV/0!</v>
      </c>
      <c r="AA39" s="34">
        <v>0.1149689271017801</v>
      </c>
      <c r="AB39" s="34" t="e">
        <v>#DIV/0!</v>
      </c>
      <c r="AC39" s="34">
        <v>249.52163861817658</v>
      </c>
      <c r="AD39" s="34" t="e">
        <v>#DIV/0!</v>
      </c>
      <c r="AE39" s="35">
        <v>6.342588431128695</v>
      </c>
      <c r="AF39" s="36">
        <v>0.02769689271235238</v>
      </c>
      <c r="AG39" s="27"/>
    </row>
    <row r="40" spans="1:33" ht="12.75">
      <c r="A40" s="22" t="s">
        <v>35</v>
      </c>
      <c r="B40" s="207" t="s">
        <v>35</v>
      </c>
      <c r="C40" s="208"/>
      <c r="D40" s="23" t="s">
        <v>35</v>
      </c>
      <c r="E40" s="24" t="s">
        <v>35</v>
      </c>
      <c r="F40" s="24" t="s">
        <v>35</v>
      </c>
      <c r="G40" s="25" t="s">
        <v>35</v>
      </c>
      <c r="H40" s="26">
        <v>0</v>
      </c>
      <c r="I40" s="27">
        <v>0</v>
      </c>
      <c r="J40" s="28" t="s">
        <v>35</v>
      </c>
      <c r="K40" s="29" t="s">
        <v>35</v>
      </c>
      <c r="L40" s="29" t="s">
        <v>35</v>
      </c>
      <c r="M40" s="30" t="s">
        <v>35</v>
      </c>
      <c r="N40" s="31">
        <v>0</v>
      </c>
      <c r="O40" s="32">
        <v>0</v>
      </c>
      <c r="P40" s="33" t="s">
        <v>35</v>
      </c>
      <c r="Q40" s="26">
        <v>0</v>
      </c>
      <c r="R40" s="26" t="s">
        <v>35</v>
      </c>
      <c r="S40" s="27">
        <v>0</v>
      </c>
      <c r="T40" s="27">
        <v>0</v>
      </c>
      <c r="U40" s="28" t="s">
        <v>35</v>
      </c>
      <c r="V40" s="29" t="s">
        <v>35</v>
      </c>
      <c r="W40" s="29" t="s">
        <v>35</v>
      </c>
      <c r="X40" s="30" t="s">
        <v>35</v>
      </c>
      <c r="Y40" s="34" t="e">
        <v>#VALUE!</v>
      </c>
      <c r="Z40" s="34" t="e">
        <v>#VALUE!</v>
      </c>
      <c r="AA40" s="34" t="e">
        <v>#VALUE!</v>
      </c>
      <c r="AB40" s="34" t="e">
        <v>#VALUE!</v>
      </c>
      <c r="AC40" s="34" t="e">
        <v>#VALUE!</v>
      </c>
      <c r="AD40" s="34" t="e">
        <v>#VALUE!</v>
      </c>
      <c r="AE40" s="35" t="e">
        <v>#VALUE!</v>
      </c>
      <c r="AF40" s="36" t="e">
        <v>#VALUE!</v>
      </c>
      <c r="AG40" s="27"/>
    </row>
    <row r="41" spans="1:33" ht="12.75">
      <c r="A41" s="22" t="s">
        <v>35</v>
      </c>
      <c r="B41" s="207" t="s">
        <v>188</v>
      </c>
      <c r="C41" s="208"/>
      <c r="D41" s="23">
        <v>366</v>
      </c>
      <c r="E41" s="24">
        <v>570</v>
      </c>
      <c r="F41" s="24" t="s">
        <v>35</v>
      </c>
      <c r="G41" s="25">
        <v>0</v>
      </c>
      <c r="H41" s="26">
        <v>15000</v>
      </c>
      <c r="I41" s="27">
        <v>13316.106300056743</v>
      </c>
      <c r="J41" s="28">
        <v>1683.8936999432572</v>
      </c>
      <c r="K41" s="29">
        <v>6.99095580752979</v>
      </c>
      <c r="L41" s="29">
        <v>0.0013316106300056744</v>
      </c>
      <c r="M41" s="30">
        <v>0.013316106300056743</v>
      </c>
      <c r="N41" s="31">
        <v>72</v>
      </c>
      <c r="O41" s="32">
        <v>69.89663530545931</v>
      </c>
      <c r="P41" s="33">
        <v>2.103364694540687</v>
      </c>
      <c r="Q41" s="26">
        <v>52000</v>
      </c>
      <c r="R41" s="26">
        <v>0</v>
      </c>
      <c r="S41" s="27">
        <v>56817.40189661576</v>
      </c>
      <c r="T41" s="27">
        <v>54030.20470994947</v>
      </c>
      <c r="U41" s="28">
        <v>-2030.2047099494666</v>
      </c>
      <c r="V41" s="29">
        <v>5.1107170635141195</v>
      </c>
      <c r="W41" s="29">
        <v>0.004862718423895453</v>
      </c>
      <c r="X41" s="30">
        <v>0.018478330010802718</v>
      </c>
      <c r="Y41" s="34">
        <v>36.38280409851569</v>
      </c>
      <c r="Z41" s="34" t="e">
        <v>#DIV/0!</v>
      </c>
      <c r="AA41" s="34">
        <v>0.1909744134028943</v>
      </c>
      <c r="AB41" s="34" t="e">
        <v>#DIV/0!</v>
      </c>
      <c r="AC41" s="34">
        <v>99.6796524502031</v>
      </c>
      <c r="AD41" s="34" t="e">
        <v>#DIV/0!</v>
      </c>
      <c r="AE41" s="35">
        <v>12.10167287104391</v>
      </c>
      <c r="AF41" s="36">
        <v>0.03306467997552981</v>
      </c>
      <c r="AG41" s="27"/>
    </row>
    <row r="42" spans="1:33" ht="12.75">
      <c r="A42" s="22" t="s">
        <v>35</v>
      </c>
      <c r="B42" s="207" t="s">
        <v>189</v>
      </c>
      <c r="C42" s="208"/>
      <c r="D42" s="23">
        <v>1498</v>
      </c>
      <c r="E42" s="24">
        <v>1510</v>
      </c>
      <c r="F42" s="24">
        <v>503</v>
      </c>
      <c r="G42" s="25">
        <v>0</v>
      </c>
      <c r="H42" s="26">
        <v>32000</v>
      </c>
      <c r="I42" s="27">
        <v>37372.10408265324</v>
      </c>
      <c r="J42" s="28">
        <v>-5372.104082653241</v>
      </c>
      <c r="K42" s="29">
        <v>19.62035464339295</v>
      </c>
      <c r="L42" s="29">
        <v>0.0037372104082653242</v>
      </c>
      <c r="M42" s="30">
        <v>0.03737210408265324</v>
      </c>
      <c r="N42" s="31">
        <v>220</v>
      </c>
      <c r="O42" s="32">
        <v>265.1544575441065</v>
      </c>
      <c r="P42" s="33">
        <v>-45.15445754410649</v>
      </c>
      <c r="Q42" s="26">
        <v>150000</v>
      </c>
      <c r="R42" s="26">
        <v>163040</v>
      </c>
      <c r="S42" s="27">
        <v>171052.7029492767</v>
      </c>
      <c r="T42" s="27">
        <v>162849.38121317088</v>
      </c>
      <c r="U42" s="28">
        <v>-12849.381213170884</v>
      </c>
      <c r="V42" s="29">
        <v>15.403922968953832</v>
      </c>
      <c r="W42" s="29">
        <v>0.014656444309185382</v>
      </c>
      <c r="X42" s="30">
        <v>0.05569448837490445</v>
      </c>
      <c r="Y42" s="34">
        <v>24.94800005517573</v>
      </c>
      <c r="Z42" s="34" t="e">
        <v>#DIV/0!</v>
      </c>
      <c r="AA42" s="34">
        <v>0.17700564589059178</v>
      </c>
      <c r="AB42" s="34" t="e">
        <v>#DIV/0!</v>
      </c>
      <c r="AC42" s="34">
        <v>113.27993572799781</v>
      </c>
      <c r="AD42" s="34" t="e">
        <v>#DIV/0!</v>
      </c>
      <c r="AE42" s="35">
        <v>35.02427761234678</v>
      </c>
      <c r="AF42" s="36">
        <v>0.02338069266511801</v>
      </c>
      <c r="AG42" s="27"/>
    </row>
    <row r="43" spans="1:33" ht="12.75">
      <c r="A43" s="22" t="s">
        <v>35</v>
      </c>
      <c r="B43" s="207" t="s">
        <v>190</v>
      </c>
      <c r="C43" s="208"/>
      <c r="D43" s="23">
        <v>1247</v>
      </c>
      <c r="E43" s="24">
        <v>1247</v>
      </c>
      <c r="F43" s="24">
        <v>36</v>
      </c>
      <c r="G43" s="25">
        <v>0</v>
      </c>
      <c r="H43" s="26">
        <v>65000</v>
      </c>
      <c r="I43" s="27">
        <v>69049.20000000014</v>
      </c>
      <c r="J43" s="28">
        <v>-4049.2000000001426</v>
      </c>
      <c r="K43" s="29">
        <v>36.25083000000007</v>
      </c>
      <c r="L43" s="29">
        <v>0.006904920000000015</v>
      </c>
      <c r="M43" s="30">
        <v>0.06904920000000014</v>
      </c>
      <c r="N43" s="31">
        <v>440</v>
      </c>
      <c r="O43" s="32">
        <v>484.72434017595305</v>
      </c>
      <c r="P43" s="33">
        <v>-44.724340175953046</v>
      </c>
      <c r="Q43" s="26">
        <v>90000</v>
      </c>
      <c r="R43" s="26">
        <v>152830</v>
      </c>
      <c r="S43" s="27">
        <v>66176.38533205706</v>
      </c>
      <c r="T43" s="27">
        <v>64644.1642228739</v>
      </c>
      <c r="U43" s="28">
        <v>25355.8357771261</v>
      </c>
      <c r="V43" s="29">
        <v>6.114691493841641</v>
      </c>
      <c r="W43" s="29">
        <v>0.005817974780058651</v>
      </c>
      <c r="X43" s="30">
        <v>0.022108304164222877</v>
      </c>
      <c r="Y43" s="34">
        <v>55.372253408179745</v>
      </c>
      <c r="Z43" s="34" t="e">
        <v>#DIV/0!</v>
      </c>
      <c r="AA43" s="34">
        <v>0.3887123818572198</v>
      </c>
      <c r="AB43" s="34" t="e">
        <v>#DIV/0!</v>
      </c>
      <c r="AC43" s="34">
        <v>53.068472599885375</v>
      </c>
      <c r="AD43" s="34" t="e">
        <v>#DIV/0!</v>
      </c>
      <c r="AE43" s="35">
        <v>42.36552149384171</v>
      </c>
      <c r="AF43" s="36">
        <v>0.033973954686320536</v>
      </c>
      <c r="AG43" s="27"/>
    </row>
    <row r="44" spans="1:33" ht="12.75">
      <c r="A44" s="22" t="s">
        <v>35</v>
      </c>
      <c r="B44" s="207" t="s">
        <v>35</v>
      </c>
      <c r="C44" s="208"/>
      <c r="D44" s="23" t="s">
        <v>35</v>
      </c>
      <c r="E44" s="24" t="s">
        <v>35</v>
      </c>
      <c r="F44" s="24" t="s">
        <v>35</v>
      </c>
      <c r="G44" s="25" t="s">
        <v>35</v>
      </c>
      <c r="H44" s="26">
        <v>0</v>
      </c>
      <c r="I44" s="27">
        <v>0</v>
      </c>
      <c r="J44" s="28" t="s">
        <v>35</v>
      </c>
      <c r="K44" s="29" t="s">
        <v>35</v>
      </c>
      <c r="L44" s="29" t="s">
        <v>35</v>
      </c>
      <c r="M44" s="30" t="s">
        <v>35</v>
      </c>
      <c r="N44" s="31">
        <v>0</v>
      </c>
      <c r="O44" s="32">
        <v>0</v>
      </c>
      <c r="P44" s="33" t="s">
        <v>35</v>
      </c>
      <c r="Q44" s="26">
        <v>0</v>
      </c>
      <c r="R44" s="26" t="s">
        <v>35</v>
      </c>
      <c r="S44" s="27">
        <v>0</v>
      </c>
      <c r="T44" s="27">
        <v>0</v>
      </c>
      <c r="U44" s="28" t="s">
        <v>35</v>
      </c>
      <c r="V44" s="29" t="s">
        <v>35</v>
      </c>
      <c r="W44" s="29" t="s">
        <v>35</v>
      </c>
      <c r="X44" s="30" t="s">
        <v>35</v>
      </c>
      <c r="Y44" s="34" t="e">
        <v>#VALUE!</v>
      </c>
      <c r="Z44" s="34" t="e">
        <v>#VALUE!</v>
      </c>
      <c r="AA44" s="34" t="e">
        <v>#VALUE!</v>
      </c>
      <c r="AB44" s="34" t="e">
        <v>#VALUE!</v>
      </c>
      <c r="AC44" s="34" t="e">
        <v>#VALUE!</v>
      </c>
      <c r="AD44" s="34" t="e">
        <v>#VALUE!</v>
      </c>
      <c r="AE44" s="35" t="e">
        <v>#VALUE!</v>
      </c>
      <c r="AF44" s="36" t="e">
        <v>#VALUE!</v>
      </c>
      <c r="AG44" s="27"/>
    </row>
    <row r="45" spans="1:33" ht="12.75">
      <c r="A45" s="22" t="s">
        <v>35</v>
      </c>
      <c r="B45" s="207" t="s">
        <v>35</v>
      </c>
      <c r="C45" s="208"/>
      <c r="D45" s="23" t="s">
        <v>35</v>
      </c>
      <c r="E45" s="24" t="s">
        <v>35</v>
      </c>
      <c r="F45" s="24" t="s">
        <v>35</v>
      </c>
      <c r="G45" s="25" t="s">
        <v>35</v>
      </c>
      <c r="H45" s="26">
        <v>0</v>
      </c>
      <c r="I45" s="27">
        <v>0</v>
      </c>
      <c r="J45" s="28" t="s">
        <v>35</v>
      </c>
      <c r="K45" s="29" t="s">
        <v>35</v>
      </c>
      <c r="L45" s="29" t="s">
        <v>35</v>
      </c>
      <c r="M45" s="30" t="s">
        <v>35</v>
      </c>
      <c r="N45" s="31">
        <v>0</v>
      </c>
      <c r="O45" s="32">
        <v>0</v>
      </c>
      <c r="P45" s="33" t="s">
        <v>35</v>
      </c>
      <c r="Q45" s="26">
        <v>0</v>
      </c>
      <c r="R45" s="26" t="s">
        <v>35</v>
      </c>
      <c r="S45" s="27">
        <v>0</v>
      </c>
      <c r="T45" s="27">
        <v>0</v>
      </c>
      <c r="U45" s="28" t="s">
        <v>35</v>
      </c>
      <c r="V45" s="29" t="s">
        <v>35</v>
      </c>
      <c r="W45" s="29" t="s">
        <v>35</v>
      </c>
      <c r="X45" s="30" t="s">
        <v>35</v>
      </c>
      <c r="Y45" s="34" t="e">
        <v>#VALUE!</v>
      </c>
      <c r="Z45" s="34" t="e">
        <v>#VALUE!</v>
      </c>
      <c r="AA45" s="34" t="e">
        <v>#VALUE!</v>
      </c>
      <c r="AB45" s="34" t="e">
        <v>#VALUE!</v>
      </c>
      <c r="AC45" s="34" t="e">
        <v>#VALUE!</v>
      </c>
      <c r="AD45" s="34" t="e">
        <v>#VALUE!</v>
      </c>
      <c r="AE45" s="35" t="e">
        <v>#VALUE!</v>
      </c>
      <c r="AF45" s="36" t="e">
        <v>#VALUE!</v>
      </c>
      <c r="AG45" s="27"/>
    </row>
    <row r="46" spans="1:33" ht="13.5" thickBot="1">
      <c r="A46" s="49" t="s">
        <v>35</v>
      </c>
      <c r="B46" s="209" t="s">
        <v>35</v>
      </c>
      <c r="C46" s="210"/>
      <c r="D46" s="50" t="s">
        <v>35</v>
      </c>
      <c r="E46" s="51" t="s">
        <v>35</v>
      </c>
      <c r="F46" s="51" t="s">
        <v>35</v>
      </c>
      <c r="G46" s="52" t="s">
        <v>35</v>
      </c>
      <c r="H46" s="53">
        <v>0</v>
      </c>
      <c r="I46" s="54">
        <v>0</v>
      </c>
      <c r="J46" s="55" t="s">
        <v>35</v>
      </c>
      <c r="K46" s="56" t="s">
        <v>35</v>
      </c>
      <c r="L46" s="56" t="s">
        <v>35</v>
      </c>
      <c r="M46" s="57" t="s">
        <v>35</v>
      </c>
      <c r="N46" s="58">
        <v>0</v>
      </c>
      <c r="O46" s="59">
        <v>0</v>
      </c>
      <c r="P46" s="60" t="s">
        <v>35</v>
      </c>
      <c r="Q46" s="53">
        <v>0</v>
      </c>
      <c r="R46" s="26" t="s">
        <v>35</v>
      </c>
      <c r="S46" s="54">
        <v>0</v>
      </c>
      <c r="T46" s="54">
        <v>0</v>
      </c>
      <c r="U46" s="55" t="s">
        <v>35</v>
      </c>
      <c r="V46" s="56" t="s">
        <v>35</v>
      </c>
      <c r="W46" s="56" t="s">
        <v>35</v>
      </c>
      <c r="X46" s="57" t="s">
        <v>35</v>
      </c>
      <c r="Y46" s="34" t="e">
        <v>#VALUE!</v>
      </c>
      <c r="Z46" s="34" t="e">
        <v>#VALUE!</v>
      </c>
      <c r="AA46" s="34" t="e">
        <v>#VALUE!</v>
      </c>
      <c r="AB46" s="34" t="e">
        <v>#VALUE!</v>
      </c>
      <c r="AC46" s="34" t="e">
        <v>#VALUE!</v>
      </c>
      <c r="AD46" s="34" t="e">
        <v>#VALUE!</v>
      </c>
      <c r="AE46" s="35" t="e">
        <v>#VALUE!</v>
      </c>
      <c r="AF46" s="36" t="e">
        <v>#VALUE!</v>
      </c>
      <c r="AG46" s="27"/>
    </row>
    <row r="47" spans="1:33" ht="13.5" thickBot="1">
      <c r="A47" s="61"/>
      <c r="B47" s="62"/>
      <c r="C47" s="63"/>
      <c r="D47" s="63"/>
      <c r="E47" s="63"/>
      <c r="F47" s="63"/>
      <c r="G47" s="63"/>
      <c r="H47" s="64"/>
      <c r="I47" s="64"/>
      <c r="J47" s="64"/>
      <c r="K47" s="65"/>
      <c r="L47" s="65"/>
      <c r="M47" s="65"/>
      <c r="N47" s="66"/>
      <c r="O47" s="66"/>
      <c r="P47" s="66"/>
      <c r="Q47" s="64"/>
      <c r="R47" s="64"/>
      <c r="S47" s="64"/>
      <c r="T47" s="64"/>
      <c r="U47" s="67"/>
      <c r="V47" s="65"/>
      <c r="W47" s="65"/>
      <c r="X47" s="68"/>
      <c r="AG47" s="70"/>
    </row>
    <row r="48" spans="1:33" ht="13.5" thickBot="1">
      <c r="A48" s="71"/>
      <c r="B48" s="71" t="s">
        <v>71</v>
      </c>
      <c r="C48" s="72"/>
      <c r="D48" s="73">
        <f aca="true" t="shared" si="0" ref="D48:X48">SUM(D7:D47)</f>
        <v>57253</v>
      </c>
      <c r="E48" s="73">
        <f t="shared" si="0"/>
        <v>55919</v>
      </c>
      <c r="F48" s="73">
        <f t="shared" si="0"/>
        <v>4328.4400000000005</v>
      </c>
      <c r="G48" s="73">
        <f t="shared" si="0"/>
        <v>400</v>
      </c>
      <c r="H48" s="73">
        <f t="shared" si="0"/>
        <v>2532634</v>
      </c>
      <c r="I48" s="73">
        <f t="shared" si="0"/>
        <v>2693455.273960853</v>
      </c>
      <c r="J48" s="73">
        <f t="shared" si="0"/>
        <v>37722.57392274495</v>
      </c>
      <c r="K48" s="73">
        <f t="shared" si="0"/>
        <v>1414.0640188294485</v>
      </c>
      <c r="L48" s="73">
        <f t="shared" si="0"/>
        <v>0.26934552739608525</v>
      </c>
      <c r="M48" s="73">
        <f t="shared" si="0"/>
        <v>2.693455273960854</v>
      </c>
      <c r="N48" s="73">
        <f t="shared" si="0"/>
        <v>30954</v>
      </c>
      <c r="O48" s="73">
        <f t="shared" si="0"/>
        <v>36754.28950317452</v>
      </c>
      <c r="P48" s="73">
        <f t="shared" si="0"/>
        <v>-4635.753246777955</v>
      </c>
      <c r="Q48" s="73">
        <f t="shared" si="0"/>
        <v>6882187</v>
      </c>
      <c r="R48" s="73">
        <f t="shared" si="0"/>
        <v>1688146.44</v>
      </c>
      <c r="S48" s="73">
        <f t="shared" si="0"/>
        <v>7553292.884341303</v>
      </c>
      <c r="T48" s="73">
        <f t="shared" si="0"/>
        <v>7226614.549703682</v>
      </c>
      <c r="U48" s="73">
        <f t="shared" si="0"/>
        <v>142408.61547617425</v>
      </c>
      <c r="V48" s="73">
        <f t="shared" si="0"/>
        <v>658.8303206647656</v>
      </c>
      <c r="W48" s="73">
        <f t="shared" si="0"/>
        <v>0.6240407715252364</v>
      </c>
      <c r="X48" s="73">
        <f t="shared" si="0"/>
        <v>2.3693349765728557</v>
      </c>
      <c r="Y48" s="70">
        <f>I48/D48</f>
        <v>47.044788464549505</v>
      </c>
      <c r="Z48" s="70"/>
      <c r="AA48" s="70">
        <f>O48/D48</f>
        <v>0.6419626832336213</v>
      </c>
      <c r="AB48" s="70"/>
      <c r="AC48" s="70">
        <f>S48/E48</f>
        <v>135.07560729521813</v>
      </c>
      <c r="AD48" s="70"/>
      <c r="AE48" s="69">
        <f>K48+V48</f>
        <v>2072.8943394942144</v>
      </c>
      <c r="AF48" s="70">
        <f>(K48/D48)+(V48/E48)</f>
        <v>0.036480382730253884</v>
      </c>
      <c r="AG48" s="70"/>
    </row>
    <row r="49" ht="12.75">
      <c r="A49" s="74" t="s">
        <v>191</v>
      </c>
    </row>
  </sheetData>
  <sheetProtection/>
  <mergeCells count="57">
    <mergeCell ref="Y4:AF4"/>
    <mergeCell ref="Y5:Z5"/>
    <mergeCell ref="AA5:AB5"/>
    <mergeCell ref="AC5:AD5"/>
    <mergeCell ref="AE5:AF5"/>
    <mergeCell ref="B35:C35"/>
    <mergeCell ref="B36:C36"/>
    <mergeCell ref="B37:C37"/>
    <mergeCell ref="B38:C38"/>
    <mergeCell ref="A1:X1"/>
    <mergeCell ref="A2:X2"/>
    <mergeCell ref="V5:X5"/>
    <mergeCell ref="H4:M4"/>
    <mergeCell ref="Q5:U5"/>
    <mergeCell ref="Q4:X4"/>
    <mergeCell ref="H5:J5"/>
    <mergeCell ref="B27:C27"/>
    <mergeCell ref="B28:C28"/>
    <mergeCell ref="B45:C45"/>
    <mergeCell ref="B46:C46"/>
    <mergeCell ref="B42:C42"/>
    <mergeCell ref="B43:C43"/>
    <mergeCell ref="B44:C44"/>
    <mergeCell ref="B29:C29"/>
    <mergeCell ref="B30:C30"/>
    <mergeCell ref="B31:C31"/>
    <mergeCell ref="B32:C32"/>
    <mergeCell ref="B33:C33"/>
    <mergeCell ref="B34:C34"/>
    <mergeCell ref="B39:C39"/>
    <mergeCell ref="B40:C40"/>
    <mergeCell ref="B41:C41"/>
    <mergeCell ref="B7:C7"/>
    <mergeCell ref="B8:C8"/>
    <mergeCell ref="B9:C9"/>
    <mergeCell ref="B10:C10"/>
    <mergeCell ref="B11:C11"/>
    <mergeCell ref="B19:C19"/>
    <mergeCell ref="B20:C20"/>
    <mergeCell ref="B12:C12"/>
    <mergeCell ref="B13:C13"/>
    <mergeCell ref="B14:C14"/>
    <mergeCell ref="B15:C15"/>
    <mergeCell ref="B16:C16"/>
    <mergeCell ref="B17:C17"/>
    <mergeCell ref="B18:C18"/>
    <mergeCell ref="B21:C21"/>
    <mergeCell ref="B26:C26"/>
    <mergeCell ref="B22:C22"/>
    <mergeCell ref="B23:C23"/>
    <mergeCell ref="B24:C24"/>
    <mergeCell ref="B25:C25"/>
    <mergeCell ref="B6:C6"/>
    <mergeCell ref="A4:C4"/>
    <mergeCell ref="N4:P4"/>
    <mergeCell ref="N5:P5"/>
    <mergeCell ref="K5:M5"/>
  </mergeCells>
  <printOptions/>
  <pageMargins left="0.17" right="0.27" top="1" bottom="1" header="0" footer="0"/>
  <pageSetup fitToHeight="1" fitToWidth="1" horizontalDpi="600" verticalDpi="600" orientation="landscape" paperSize="8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AG49"/>
  <sheetViews>
    <sheetView zoomScalePageLayoutView="0" workbookViewId="0" topLeftCell="A1">
      <pane xSplit="3" ySplit="6" topLeftCell="J28" activePane="bottomRight" state="frozen"/>
      <selection pane="topLeft" activeCell="W31" sqref="W31"/>
      <selection pane="topRight" activeCell="W31" sqref="W31"/>
      <selection pane="bottomLeft" activeCell="W31" sqref="W31"/>
      <selection pane="bottomRight" activeCell="W31" sqref="W31"/>
    </sheetView>
  </sheetViews>
  <sheetFormatPr defaultColWidth="9.140625" defaultRowHeight="12.75"/>
  <sheetData>
    <row r="1" spans="1:33" ht="27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1"/>
      <c r="Z1" s="1"/>
      <c r="AA1" s="1"/>
      <c r="AB1" s="1"/>
      <c r="AC1" s="1"/>
      <c r="AD1" s="1"/>
      <c r="AE1" s="1"/>
      <c r="AF1" s="1"/>
      <c r="AG1" s="1"/>
    </row>
    <row r="2" spans="1:33" ht="27">
      <c r="A2" s="214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1"/>
      <c r="Z2" s="1"/>
      <c r="AA2" s="1"/>
      <c r="AB2" s="1"/>
      <c r="AC2" s="1"/>
      <c r="AD2" s="1"/>
      <c r="AE2" s="1"/>
      <c r="AF2" s="1"/>
      <c r="AG2" s="1"/>
    </row>
    <row r="3" spans="1:24" ht="13.5" thickBot="1">
      <c r="A3" s="3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2" ht="12.75">
      <c r="A4" s="200" t="s">
        <v>3</v>
      </c>
      <c r="B4" s="201"/>
      <c r="C4" s="202"/>
      <c r="D4" s="5"/>
      <c r="E4" s="6"/>
      <c r="F4" s="6"/>
      <c r="G4" s="7"/>
      <c r="H4" s="200" t="s">
        <v>4</v>
      </c>
      <c r="I4" s="201"/>
      <c r="J4" s="201"/>
      <c r="K4" s="201"/>
      <c r="L4" s="201"/>
      <c r="M4" s="202"/>
      <c r="N4" s="200" t="s">
        <v>5</v>
      </c>
      <c r="O4" s="201"/>
      <c r="P4" s="202"/>
      <c r="Q4" s="200" t="s">
        <v>6</v>
      </c>
      <c r="R4" s="201"/>
      <c r="S4" s="201"/>
      <c r="T4" s="201"/>
      <c r="U4" s="201"/>
      <c r="V4" s="201"/>
      <c r="W4" s="201"/>
      <c r="X4" s="202"/>
      <c r="Y4" s="200" t="s">
        <v>7</v>
      </c>
      <c r="Z4" s="201"/>
      <c r="AA4" s="201"/>
      <c r="AB4" s="201"/>
      <c r="AC4" s="201"/>
      <c r="AD4" s="201"/>
      <c r="AE4" s="201"/>
      <c r="AF4" s="202"/>
    </row>
    <row r="5" spans="1:32" ht="14.25">
      <c r="A5" s="8"/>
      <c r="B5" s="9"/>
      <c r="C5" s="10"/>
      <c r="D5" s="11"/>
      <c r="E5" s="12"/>
      <c r="F5" s="12"/>
      <c r="G5" s="10"/>
      <c r="H5" s="197" t="s">
        <v>8</v>
      </c>
      <c r="I5" s="198"/>
      <c r="J5" s="199"/>
      <c r="K5" s="204" t="s">
        <v>9</v>
      </c>
      <c r="L5" s="204"/>
      <c r="M5" s="205"/>
      <c r="N5" s="197" t="s">
        <v>214</v>
      </c>
      <c r="O5" s="198"/>
      <c r="P5" s="219"/>
      <c r="Q5" s="197" t="s">
        <v>8</v>
      </c>
      <c r="R5" s="198"/>
      <c r="S5" s="198"/>
      <c r="T5" s="198"/>
      <c r="U5" s="199"/>
      <c r="V5" s="203" t="s">
        <v>9</v>
      </c>
      <c r="W5" s="204"/>
      <c r="X5" s="205"/>
      <c r="Y5" s="206" t="s">
        <v>10</v>
      </c>
      <c r="Z5" s="196"/>
      <c r="AA5" s="196" t="s">
        <v>11</v>
      </c>
      <c r="AB5" s="196"/>
      <c r="AC5" s="196" t="s">
        <v>6</v>
      </c>
      <c r="AD5" s="196"/>
      <c r="AE5" s="196" t="s">
        <v>12</v>
      </c>
      <c r="AF5" s="196"/>
    </row>
    <row r="6" spans="1:33" ht="63.75">
      <c r="A6" s="13" t="s">
        <v>13</v>
      </c>
      <c r="B6" s="217" t="s">
        <v>14</v>
      </c>
      <c r="C6" s="218"/>
      <c r="D6" s="13" t="s">
        <v>15</v>
      </c>
      <c r="E6" s="14" t="s">
        <v>16</v>
      </c>
      <c r="F6" s="14" t="s">
        <v>17</v>
      </c>
      <c r="G6" s="15" t="s">
        <v>18</v>
      </c>
      <c r="H6" s="13" t="s">
        <v>19</v>
      </c>
      <c r="I6" s="14" t="s">
        <v>20</v>
      </c>
      <c r="J6" s="16" t="s">
        <v>21</v>
      </c>
      <c r="K6" s="14" t="s">
        <v>22</v>
      </c>
      <c r="L6" s="14" t="s">
        <v>23</v>
      </c>
      <c r="M6" s="15" t="s">
        <v>24</v>
      </c>
      <c r="N6" s="13" t="s">
        <v>19</v>
      </c>
      <c r="O6" s="14" t="s">
        <v>20</v>
      </c>
      <c r="P6" s="15" t="s">
        <v>21</v>
      </c>
      <c r="Q6" s="17" t="s">
        <v>19</v>
      </c>
      <c r="R6" s="18" t="s">
        <v>25</v>
      </c>
      <c r="S6" s="19" t="s">
        <v>26</v>
      </c>
      <c r="T6" s="19" t="s">
        <v>20</v>
      </c>
      <c r="U6" s="16" t="s">
        <v>21</v>
      </c>
      <c r="V6" s="14" t="s">
        <v>22</v>
      </c>
      <c r="W6" s="14" t="s">
        <v>23</v>
      </c>
      <c r="X6" s="15" t="s">
        <v>24</v>
      </c>
      <c r="Y6" s="20" t="s">
        <v>27</v>
      </c>
      <c r="Z6" s="20" t="s">
        <v>28</v>
      </c>
      <c r="AA6" s="20" t="s">
        <v>29</v>
      </c>
      <c r="AB6" s="20" t="s">
        <v>30</v>
      </c>
      <c r="AC6" s="20" t="s">
        <v>31</v>
      </c>
      <c r="AD6" s="20" t="s">
        <v>32</v>
      </c>
      <c r="AE6" s="20" t="s">
        <v>33</v>
      </c>
      <c r="AF6" s="20" t="s">
        <v>34</v>
      </c>
      <c r="AG6" s="21"/>
    </row>
    <row r="7" spans="1:33" ht="12.75">
      <c r="A7" s="22" t="s">
        <v>35</v>
      </c>
      <c r="B7" s="207" t="s">
        <v>158</v>
      </c>
      <c r="C7" s="208"/>
      <c r="D7" s="23">
        <v>1316</v>
      </c>
      <c r="E7" s="24">
        <v>1316</v>
      </c>
      <c r="F7" s="24" t="s">
        <v>35</v>
      </c>
      <c r="G7" s="25">
        <v>100</v>
      </c>
      <c r="H7" s="26">
        <v>31000</v>
      </c>
      <c r="I7" s="27">
        <v>30542.508424553704</v>
      </c>
      <c r="J7" s="28">
        <v>457.49157544629634</v>
      </c>
      <c r="K7" s="29">
        <v>16.034816922890695</v>
      </c>
      <c r="L7" s="29">
        <v>0.0030542508424553703</v>
      </c>
      <c r="M7" s="30">
        <v>0.030542508424553704</v>
      </c>
      <c r="N7" s="31">
        <v>267</v>
      </c>
      <c r="O7" s="32">
        <v>225.12599570106568</v>
      </c>
      <c r="P7" s="33">
        <v>41.874004298934324</v>
      </c>
      <c r="Q7" s="26">
        <v>110000</v>
      </c>
      <c r="R7" s="26">
        <v>110750</v>
      </c>
      <c r="S7" s="27">
        <v>102146.89374008894</v>
      </c>
      <c r="T7" s="27">
        <v>121154.47936285265</v>
      </c>
      <c r="U7" s="28">
        <v>-11154.479362852653</v>
      </c>
      <c r="V7" s="29">
        <v>11.460002202932232</v>
      </c>
      <c r="W7" s="29">
        <v>0.01090390314265674</v>
      </c>
      <c r="X7" s="30">
        <v>0.041434831942095615</v>
      </c>
      <c r="Y7" s="34">
        <v>23.20859302777637</v>
      </c>
      <c r="Z7" s="34">
        <v>305.42508424553705</v>
      </c>
      <c r="AA7" s="34">
        <v>0.17106838579108333</v>
      </c>
      <c r="AB7" s="34">
        <v>2.2512599570106566</v>
      </c>
      <c r="AC7" s="34">
        <v>77.61922016724084</v>
      </c>
      <c r="AD7" s="34">
        <v>1021.4689374008894</v>
      </c>
      <c r="AE7" s="35">
        <v>27.49481912582293</v>
      </c>
      <c r="AF7" s="36">
        <v>0.02089271970047335</v>
      </c>
      <c r="AG7" s="27"/>
    </row>
    <row r="8" spans="1:33" ht="12.75">
      <c r="A8" s="22" t="s">
        <v>35</v>
      </c>
      <c r="B8" s="207" t="s">
        <v>159</v>
      </c>
      <c r="C8" s="208"/>
      <c r="D8" s="23">
        <v>1371</v>
      </c>
      <c r="E8" s="24">
        <v>1371</v>
      </c>
      <c r="F8" s="24" t="s">
        <v>35</v>
      </c>
      <c r="G8" s="25">
        <v>200</v>
      </c>
      <c r="H8" s="26">
        <v>31838</v>
      </c>
      <c r="I8" s="27">
        <v>34000.05271485638</v>
      </c>
      <c r="J8" s="28">
        <v>-2162.052714856378</v>
      </c>
      <c r="K8" s="29">
        <v>17.8500276752996</v>
      </c>
      <c r="L8" s="29">
        <v>0.0034000052714856376</v>
      </c>
      <c r="M8" s="30">
        <v>0.03400005271485638</v>
      </c>
      <c r="N8" s="31">
        <v>28</v>
      </c>
      <c r="O8" s="32">
        <v>27.044919509442373</v>
      </c>
      <c r="P8" s="33">
        <v>0.9550804905576271</v>
      </c>
      <c r="Q8" s="26">
        <v>57000</v>
      </c>
      <c r="R8" s="26">
        <v>0</v>
      </c>
      <c r="S8" s="27">
        <v>69352.53837325606</v>
      </c>
      <c r="T8" s="27">
        <v>82879.71670452104</v>
      </c>
      <c r="U8" s="28">
        <v>-25879.716704521037</v>
      </c>
      <c r="V8" s="29">
        <v>7.839592403080643</v>
      </c>
      <c r="W8" s="29">
        <v>0.007459174503406894</v>
      </c>
      <c r="X8" s="30">
        <v>0.028344863112946192</v>
      </c>
      <c r="Y8" s="34">
        <v>24.799454934249727</v>
      </c>
      <c r="Z8" s="34">
        <v>170.0002635742819</v>
      </c>
      <c r="AA8" s="34">
        <v>0.019726418314691737</v>
      </c>
      <c r="AB8" s="34">
        <v>0.13522459754721186</v>
      </c>
      <c r="AC8" s="34">
        <v>50.585367157736</v>
      </c>
      <c r="AD8" s="34">
        <v>346.7626918662803</v>
      </c>
      <c r="AE8" s="35">
        <v>25.689620078380244</v>
      </c>
      <c r="AF8" s="36">
        <v>0.018737870224930887</v>
      </c>
      <c r="AG8" s="27"/>
    </row>
    <row r="9" spans="1:33" ht="12.75">
      <c r="A9" s="22" t="s">
        <v>35</v>
      </c>
      <c r="B9" s="207" t="s">
        <v>160</v>
      </c>
      <c r="C9" s="208"/>
      <c r="D9" s="23">
        <v>556</v>
      </c>
      <c r="E9" s="24">
        <v>556</v>
      </c>
      <c r="F9" s="24" t="s">
        <v>35</v>
      </c>
      <c r="G9" s="25">
        <v>0</v>
      </c>
      <c r="H9" s="26">
        <v>4100</v>
      </c>
      <c r="I9" s="27">
        <v>3688.121386646959</v>
      </c>
      <c r="J9" s="28">
        <v>411.87861335304115</v>
      </c>
      <c r="K9" s="29">
        <v>1.9362637279896535</v>
      </c>
      <c r="L9" s="29">
        <v>0.00036881213866469593</v>
      </c>
      <c r="M9" s="30">
        <v>0.003688121386646959</v>
      </c>
      <c r="N9" s="31">
        <v>12</v>
      </c>
      <c r="O9" s="32">
        <v>4</v>
      </c>
      <c r="P9" s="33">
        <v>8</v>
      </c>
      <c r="Q9" s="26">
        <v>60000</v>
      </c>
      <c r="R9" s="26">
        <v>0</v>
      </c>
      <c r="S9" s="27">
        <v>50030.52508616794</v>
      </c>
      <c r="T9" s="27">
        <v>60169.91309970252</v>
      </c>
      <c r="U9" s="28">
        <v>-169.9130997025204</v>
      </c>
      <c r="V9" s="29">
        <v>5.69147208010086</v>
      </c>
      <c r="W9" s="29">
        <v>0.005415292178973227</v>
      </c>
      <c r="X9" s="30">
        <v>0.02057811028009826</v>
      </c>
      <c r="Y9" s="34">
        <v>6.633311846487336</v>
      </c>
      <c r="Z9" s="34" t="e">
        <v>#DIV/0!</v>
      </c>
      <c r="AA9" s="34">
        <v>0.007194244604316547</v>
      </c>
      <c r="AB9" s="34" t="e">
        <v>#DIV/0!</v>
      </c>
      <c r="AC9" s="34">
        <v>89.98295878807183</v>
      </c>
      <c r="AD9" s="34" t="e">
        <v>#DIV/0!</v>
      </c>
      <c r="AE9" s="35">
        <v>7.627735808090514</v>
      </c>
      <c r="AF9" s="36">
        <v>0.013718949295126823</v>
      </c>
      <c r="AG9" s="27"/>
    </row>
    <row r="10" spans="1:33" ht="12.75">
      <c r="A10" s="22" t="s">
        <v>35</v>
      </c>
      <c r="B10" s="207" t="s">
        <v>161</v>
      </c>
      <c r="C10" s="208"/>
      <c r="D10" s="23">
        <v>1686</v>
      </c>
      <c r="E10" s="24">
        <v>1686</v>
      </c>
      <c r="F10" s="24" t="s">
        <v>35</v>
      </c>
      <c r="G10" s="25">
        <v>0</v>
      </c>
      <c r="H10" s="26">
        <v>48800</v>
      </c>
      <c r="I10" s="27">
        <v>33616.724439921934</v>
      </c>
      <c r="J10" s="28">
        <v>15183.275560078066</v>
      </c>
      <c r="K10" s="29">
        <v>17.648780330959017</v>
      </c>
      <c r="L10" s="29">
        <v>0.0033616724439921937</v>
      </c>
      <c r="M10" s="30">
        <v>0.03361672443992194</v>
      </c>
      <c r="N10" s="31">
        <v>73</v>
      </c>
      <c r="O10" s="32">
        <v>80.075953352346</v>
      </c>
      <c r="P10" s="33">
        <v>-7.075953352346005</v>
      </c>
      <c r="Q10" s="26">
        <v>110000</v>
      </c>
      <c r="R10" s="26">
        <v>0</v>
      </c>
      <c r="S10" s="27">
        <v>103159.40078260335</v>
      </c>
      <c r="T10" s="27">
        <v>122888.60416463114</v>
      </c>
      <c r="U10" s="28">
        <v>-12888.604164631135</v>
      </c>
      <c r="V10" s="29">
        <v>11.624033067932459</v>
      </c>
      <c r="W10" s="29">
        <v>0.011059974374816805</v>
      </c>
      <c r="X10" s="30">
        <v>0.04202790262430385</v>
      </c>
      <c r="Y10" s="34">
        <v>19.938745219408027</v>
      </c>
      <c r="Z10" s="34" t="e">
        <v>#DIV/0!</v>
      </c>
      <c r="AA10" s="34">
        <v>0.0474946342540605</v>
      </c>
      <c r="AB10" s="34" t="e">
        <v>#DIV/0!</v>
      </c>
      <c r="AC10" s="34">
        <v>61.18588421269475</v>
      </c>
      <c r="AD10" s="34" t="e">
        <v>#DIV/0!</v>
      </c>
      <c r="AE10" s="35">
        <v>29.272813398891476</v>
      </c>
      <c r="AF10" s="36">
        <v>0.017362285527219145</v>
      </c>
      <c r="AG10" s="27"/>
    </row>
    <row r="11" spans="1:33" ht="12.75">
      <c r="A11" s="22" t="s">
        <v>35</v>
      </c>
      <c r="B11" s="207" t="s">
        <v>162</v>
      </c>
      <c r="C11" s="208"/>
      <c r="D11" s="23">
        <v>1369</v>
      </c>
      <c r="E11" s="24">
        <v>1346</v>
      </c>
      <c r="F11" s="24">
        <v>425</v>
      </c>
      <c r="G11" s="25">
        <v>0</v>
      </c>
      <c r="H11" s="26">
        <v>20389</v>
      </c>
      <c r="I11" s="27">
        <v>18372.219702134487</v>
      </c>
      <c r="J11" s="28">
        <v>2016.7802978655127</v>
      </c>
      <c r="K11" s="29">
        <v>9.645415343620607</v>
      </c>
      <c r="L11" s="29">
        <v>0.0018372219702134489</v>
      </c>
      <c r="M11" s="30">
        <v>0.018372219702134488</v>
      </c>
      <c r="N11" s="31">
        <v>21</v>
      </c>
      <c r="O11" s="32">
        <v>11.997222447160851</v>
      </c>
      <c r="P11" s="33">
        <v>9.002777552839149</v>
      </c>
      <c r="Q11" s="26">
        <v>94500</v>
      </c>
      <c r="R11" s="26">
        <v>119200</v>
      </c>
      <c r="S11" s="27">
        <v>73575.33772627496</v>
      </c>
      <c r="T11" s="27">
        <v>90697.89162011797</v>
      </c>
      <c r="U11" s="28">
        <v>3802.1083798820328</v>
      </c>
      <c r="V11" s="29">
        <v>8.579113568346958</v>
      </c>
      <c r="W11" s="29">
        <v>0.008162810245810618</v>
      </c>
      <c r="X11" s="30">
        <v>0.03101867893408035</v>
      </c>
      <c r="Y11" s="34">
        <v>13.420175092866682</v>
      </c>
      <c r="Z11" s="34" t="e">
        <v>#DIV/0!</v>
      </c>
      <c r="AA11" s="34">
        <v>0.008763493387261395</v>
      </c>
      <c r="AB11" s="34" t="e">
        <v>#DIV/0!</v>
      </c>
      <c r="AC11" s="34">
        <v>54.6622122780646</v>
      </c>
      <c r="AD11" s="34" t="e">
        <v>#DIV/0!</v>
      </c>
      <c r="AE11" s="35">
        <v>18.224528911967568</v>
      </c>
      <c r="AF11" s="36">
        <v>0.01331229285023197</v>
      </c>
      <c r="AG11" s="27"/>
    </row>
    <row r="12" spans="1:33" ht="12.75">
      <c r="A12" s="22" t="s">
        <v>35</v>
      </c>
      <c r="B12" s="207" t="s">
        <v>163</v>
      </c>
      <c r="C12" s="208"/>
      <c r="D12" s="23">
        <v>1087</v>
      </c>
      <c r="E12" s="24">
        <v>1087</v>
      </c>
      <c r="F12" s="24" t="s">
        <v>35</v>
      </c>
      <c r="G12" s="25">
        <v>0</v>
      </c>
      <c r="H12" s="26">
        <v>10750</v>
      </c>
      <c r="I12" s="27">
        <v>10052.1591805621</v>
      </c>
      <c r="J12" s="28">
        <v>697.8408194379008</v>
      </c>
      <c r="K12" s="29">
        <v>5.277383569795102</v>
      </c>
      <c r="L12" s="29">
        <v>0.0010052159180562099</v>
      </c>
      <c r="M12" s="30">
        <v>0.0100521591805621</v>
      </c>
      <c r="N12" s="31">
        <v>110</v>
      </c>
      <c r="O12" s="32">
        <v>77.45591531714155</v>
      </c>
      <c r="P12" s="33">
        <v>32.544084682858454</v>
      </c>
      <c r="Q12" s="26">
        <v>142000</v>
      </c>
      <c r="R12" s="26">
        <v>142170</v>
      </c>
      <c r="S12" s="27">
        <v>129107.65174781364</v>
      </c>
      <c r="T12" s="27">
        <v>152784.40551575585</v>
      </c>
      <c r="U12" s="28">
        <v>-10784.405515755847</v>
      </c>
      <c r="V12" s="29">
        <v>14.451876917735346</v>
      </c>
      <c r="W12" s="29">
        <v>0.01375059649641803</v>
      </c>
      <c r="X12" s="30">
        <v>0.05225226668638851</v>
      </c>
      <c r="Y12" s="34">
        <v>9.247616541455473</v>
      </c>
      <c r="Z12" s="34" t="e">
        <v>#DIV/0!</v>
      </c>
      <c r="AA12" s="34">
        <v>0.0712565918280971</v>
      </c>
      <c r="AB12" s="34" t="e">
        <v>#DIV/0!</v>
      </c>
      <c r="AC12" s="34">
        <v>118.77428863644309</v>
      </c>
      <c r="AD12" s="34" t="e">
        <v>#DIV/0!</v>
      </c>
      <c r="AE12" s="35">
        <v>19.729260487530446</v>
      </c>
      <c r="AF12" s="36">
        <v>0.01815019364078238</v>
      </c>
      <c r="AG12" s="27"/>
    </row>
    <row r="13" spans="1:33" ht="12.75">
      <c r="A13" s="22" t="s">
        <v>35</v>
      </c>
      <c r="B13" s="207" t="s">
        <v>164</v>
      </c>
      <c r="C13" s="208"/>
      <c r="D13" s="23">
        <v>6457</v>
      </c>
      <c r="E13" s="24">
        <v>5303</v>
      </c>
      <c r="F13" s="24">
        <v>1316</v>
      </c>
      <c r="G13" s="25">
        <v>100</v>
      </c>
      <c r="H13" s="26">
        <v>400000</v>
      </c>
      <c r="I13" s="27">
        <v>356291.41818911786</v>
      </c>
      <c r="J13" s="28">
        <v>43708.58181088214</v>
      </c>
      <c r="K13" s="29">
        <v>187.05299454928686</v>
      </c>
      <c r="L13" s="29">
        <v>0.03562914181891179</v>
      </c>
      <c r="M13" s="30">
        <v>0.35629141818911786</v>
      </c>
      <c r="N13" s="31">
        <v>712</v>
      </c>
      <c r="O13" s="32">
        <v>717.8007873950294</v>
      </c>
      <c r="P13" s="33">
        <v>-5.800787395029374</v>
      </c>
      <c r="Q13" s="26">
        <v>460000</v>
      </c>
      <c r="R13" s="26">
        <v>0</v>
      </c>
      <c r="S13" s="27">
        <v>473407.88247609837</v>
      </c>
      <c r="T13" s="27">
        <v>572099.3449668232</v>
      </c>
      <c r="U13" s="28">
        <v>-112099.34496682324</v>
      </c>
      <c r="V13" s="29">
        <v>54.1148770404118</v>
      </c>
      <c r="W13" s="29">
        <v>0.0514889410470141</v>
      </c>
      <c r="X13" s="30">
        <v>0.19565797597865356</v>
      </c>
      <c r="Y13" s="34">
        <v>55.17909527475884</v>
      </c>
      <c r="Z13" s="34">
        <v>3562.9141818911785</v>
      </c>
      <c r="AA13" s="34">
        <v>0.1111662981872432</v>
      </c>
      <c r="AB13" s="34">
        <v>7.1780078739502935</v>
      </c>
      <c r="AC13" s="34">
        <v>89.27171081955466</v>
      </c>
      <c r="AD13" s="34">
        <v>4734.0788247609835</v>
      </c>
      <c r="AE13" s="35">
        <v>241.16787158969868</v>
      </c>
      <c r="AF13" s="36">
        <v>0.0373498329858601</v>
      </c>
      <c r="AG13" s="27"/>
    </row>
    <row r="14" spans="1:33" ht="12.75">
      <c r="A14" s="22" t="s">
        <v>35</v>
      </c>
      <c r="B14" s="207" t="s">
        <v>165</v>
      </c>
      <c r="C14" s="208"/>
      <c r="D14" s="23">
        <v>2320</v>
      </c>
      <c r="E14" s="24">
        <v>2320</v>
      </c>
      <c r="F14" s="24" t="s">
        <v>35</v>
      </c>
      <c r="G14" s="25">
        <v>0</v>
      </c>
      <c r="H14" s="26">
        <v>72350</v>
      </c>
      <c r="I14" s="27">
        <v>85457.33756062477</v>
      </c>
      <c r="J14" s="28">
        <v>-13107.337560624772</v>
      </c>
      <c r="K14" s="29">
        <v>44.86510221932801</v>
      </c>
      <c r="L14" s="29">
        <v>0.008545733756062476</v>
      </c>
      <c r="M14" s="30">
        <v>0.08545733756062478</v>
      </c>
      <c r="N14" s="31">
        <v>128</v>
      </c>
      <c r="O14" s="32">
        <v>193.81119798267795</v>
      </c>
      <c r="P14" s="33">
        <v>-65.81119798267795</v>
      </c>
      <c r="Q14" s="26">
        <v>227310</v>
      </c>
      <c r="R14" s="26">
        <v>0</v>
      </c>
      <c r="S14" s="27">
        <v>235344.47298655976</v>
      </c>
      <c r="T14" s="27">
        <v>282780.90940217127</v>
      </c>
      <c r="U14" s="28">
        <v>-55470.909402171266</v>
      </c>
      <c r="V14" s="29">
        <v>26.748246220351383</v>
      </c>
      <c r="W14" s="29">
        <v>0.02545028184619542</v>
      </c>
      <c r="X14" s="30">
        <v>0.09671107101554259</v>
      </c>
      <c r="Y14" s="34">
        <v>36.835059293372744</v>
      </c>
      <c r="Z14" s="34" t="e">
        <v>#DIV/0!</v>
      </c>
      <c r="AA14" s="34">
        <v>0.08353930947529221</v>
      </c>
      <c r="AB14" s="34" t="e">
        <v>#DIV/0!</v>
      </c>
      <c r="AC14" s="34">
        <v>101.44158318386197</v>
      </c>
      <c r="AD14" s="34" t="e">
        <v>#DIV/0!</v>
      </c>
      <c r="AE14" s="35">
        <v>71.61334843967938</v>
      </c>
      <c r="AF14" s="36">
        <v>0.03086782260331008</v>
      </c>
      <c r="AG14" s="27"/>
    </row>
    <row r="15" spans="1:33" ht="12.75">
      <c r="A15" s="22" t="s">
        <v>35</v>
      </c>
      <c r="B15" s="207" t="s">
        <v>166</v>
      </c>
      <c r="C15" s="208"/>
      <c r="D15" s="23">
        <v>4513</v>
      </c>
      <c r="E15" s="24">
        <v>4513</v>
      </c>
      <c r="F15" s="24">
        <v>928.44</v>
      </c>
      <c r="G15" s="25">
        <v>0</v>
      </c>
      <c r="H15" s="26">
        <v>612000</v>
      </c>
      <c r="I15" s="27">
        <v>593383</v>
      </c>
      <c r="J15" s="28">
        <v>18617</v>
      </c>
      <c r="K15" s="29">
        <v>311.526075</v>
      </c>
      <c r="L15" s="29">
        <v>0.059338300000000004</v>
      </c>
      <c r="M15" s="30">
        <v>0.593383</v>
      </c>
      <c r="N15" s="31">
        <v>17000</v>
      </c>
      <c r="O15" s="32">
        <v>16277.085459583192</v>
      </c>
      <c r="P15" s="33">
        <v>722.9145404168084</v>
      </c>
      <c r="Q15" s="26">
        <v>2330000</v>
      </c>
      <c r="R15" s="26">
        <v>0</v>
      </c>
      <c r="S15" s="27">
        <v>2191413.4840278374</v>
      </c>
      <c r="T15" s="27">
        <v>2536966.6292501725</v>
      </c>
      <c r="U15" s="28">
        <v>-206966.62925017253</v>
      </c>
      <c r="V15" s="29">
        <v>239.9716734607738</v>
      </c>
      <c r="W15" s="29">
        <v>0.22832699663251554</v>
      </c>
      <c r="X15" s="30">
        <v>0.867642587203559</v>
      </c>
      <c r="Y15" s="34">
        <v>131.48304896964325</v>
      </c>
      <c r="Z15" s="34" t="e">
        <v>#DIV/0!</v>
      </c>
      <c r="AA15" s="34">
        <v>3.6067107156178135</v>
      </c>
      <c r="AB15" s="34" t="e">
        <v>#DIV/0!</v>
      </c>
      <c r="AC15" s="34">
        <v>485.5779933587054</v>
      </c>
      <c r="AD15" s="34" t="e">
        <v>#DIV/0!</v>
      </c>
      <c r="AE15" s="35">
        <v>551.4977484607738</v>
      </c>
      <c r="AF15" s="36">
        <v>0.12220202713511495</v>
      </c>
      <c r="AG15" s="27"/>
    </row>
    <row r="16" spans="1:33" ht="12.75">
      <c r="A16" s="22" t="s">
        <v>35</v>
      </c>
      <c r="B16" s="207" t="s">
        <v>167</v>
      </c>
      <c r="C16" s="208"/>
      <c r="D16" s="23">
        <v>4792</v>
      </c>
      <c r="E16" s="24">
        <v>4792</v>
      </c>
      <c r="F16" s="24" t="s">
        <v>35</v>
      </c>
      <c r="G16" s="25">
        <v>0</v>
      </c>
      <c r="H16" s="26">
        <v>186000</v>
      </c>
      <c r="I16" s="27">
        <v>179474.24527238097</v>
      </c>
      <c r="J16" s="28">
        <v>6525.754727619031</v>
      </c>
      <c r="K16" s="29">
        <v>94.223978768</v>
      </c>
      <c r="L16" s="29">
        <v>0.017947424527238097</v>
      </c>
      <c r="M16" s="30">
        <v>0.17947424527238096</v>
      </c>
      <c r="N16" s="31">
        <v>1100</v>
      </c>
      <c r="O16" s="32">
        <v>1048.3647229809935</v>
      </c>
      <c r="P16" s="33">
        <v>51.63527701900648</v>
      </c>
      <c r="Q16" s="26">
        <v>400000</v>
      </c>
      <c r="R16" s="26">
        <v>0</v>
      </c>
      <c r="S16" s="27">
        <v>405916.3265953284</v>
      </c>
      <c r="T16" s="27">
        <v>487426.43950302905</v>
      </c>
      <c r="U16" s="28">
        <v>-87426.43950302905</v>
      </c>
      <c r="V16" s="29">
        <v>46.105666912591516</v>
      </c>
      <c r="W16" s="29">
        <v>0.04386837955527262</v>
      </c>
      <c r="X16" s="30">
        <v>0.16669984231003593</v>
      </c>
      <c r="Y16" s="34">
        <v>37.45288924715796</v>
      </c>
      <c r="Z16" s="34" t="e">
        <v>#DIV/0!</v>
      </c>
      <c r="AA16" s="34">
        <v>0.21877394052191015</v>
      </c>
      <c r="AB16" s="34" t="e">
        <v>#DIV/0!</v>
      </c>
      <c r="AC16" s="34">
        <v>84.70707984042747</v>
      </c>
      <c r="AD16" s="34" t="e">
        <v>#DIV/0!</v>
      </c>
      <c r="AE16" s="35">
        <v>140.3296456805915</v>
      </c>
      <c r="AF16" s="36">
        <v>0.029284149766400567</v>
      </c>
      <c r="AG16" s="27"/>
    </row>
    <row r="17" spans="1:33" ht="12.75">
      <c r="A17" s="22" t="s">
        <v>35</v>
      </c>
      <c r="B17" s="207" t="s">
        <v>168</v>
      </c>
      <c r="C17" s="208"/>
      <c r="D17" s="23">
        <v>316</v>
      </c>
      <c r="E17" s="24">
        <v>316</v>
      </c>
      <c r="F17" s="24" t="s">
        <v>35</v>
      </c>
      <c r="G17" s="25">
        <v>0</v>
      </c>
      <c r="H17" s="26">
        <v>13000</v>
      </c>
      <c r="I17" s="27">
        <v>18015.787637853766</v>
      </c>
      <c r="J17" s="28">
        <v>-5015.787637853766</v>
      </c>
      <c r="K17" s="29">
        <v>9.458288509873228</v>
      </c>
      <c r="L17" s="29">
        <v>0.0018015787637853766</v>
      </c>
      <c r="M17" s="30">
        <v>0.018015787637853765</v>
      </c>
      <c r="N17" s="31">
        <v>50</v>
      </c>
      <c r="O17" s="32">
        <v>57.25443628965175</v>
      </c>
      <c r="P17" s="33">
        <v>-7.25443628965175</v>
      </c>
      <c r="Q17" s="26">
        <v>55000</v>
      </c>
      <c r="R17" s="26">
        <v>0</v>
      </c>
      <c r="S17" s="27">
        <v>46009.342997710875</v>
      </c>
      <c r="T17" s="27">
        <v>55231.148233553016</v>
      </c>
      <c r="U17" s="28">
        <v>-231.14823355301633</v>
      </c>
      <c r="V17" s="29">
        <v>5.22431431141178</v>
      </c>
      <c r="W17" s="29">
        <v>0.004970803341019772</v>
      </c>
      <c r="X17" s="30">
        <v>0.018889052695875132</v>
      </c>
      <c r="Y17" s="34">
        <v>57.011986195739766</v>
      </c>
      <c r="Z17" s="34" t="e">
        <v>#DIV/0!</v>
      </c>
      <c r="AA17" s="34">
        <v>0.1811849249672524</v>
      </c>
      <c r="AB17" s="34" t="e">
        <v>#DIV/0!</v>
      </c>
      <c r="AC17" s="34">
        <v>145.5991867016167</v>
      </c>
      <c r="AD17" s="34" t="e">
        <v>#DIV/0!</v>
      </c>
      <c r="AE17" s="35">
        <v>14.682602821285007</v>
      </c>
      <c r="AF17" s="36">
        <v>0.046463932978750025</v>
      </c>
      <c r="AG17" s="27"/>
    </row>
    <row r="18" spans="1:33" ht="12.75">
      <c r="A18" s="22" t="s">
        <v>35</v>
      </c>
      <c r="B18" s="207" t="s">
        <v>169</v>
      </c>
      <c r="C18" s="208"/>
      <c r="D18" s="23">
        <v>1728</v>
      </c>
      <c r="E18" s="24">
        <v>1728</v>
      </c>
      <c r="F18" s="24" t="s">
        <v>35</v>
      </c>
      <c r="G18" s="25">
        <v>0</v>
      </c>
      <c r="H18" s="26">
        <v>70500</v>
      </c>
      <c r="I18" s="27">
        <v>69913.6965292836</v>
      </c>
      <c r="J18" s="28">
        <v>586.3034707164043</v>
      </c>
      <c r="K18" s="29">
        <v>36.70469067787389</v>
      </c>
      <c r="L18" s="29">
        <v>0.00699136965292836</v>
      </c>
      <c r="M18" s="30">
        <v>0.0699136965292836</v>
      </c>
      <c r="N18" s="31">
        <v>96</v>
      </c>
      <c r="O18" s="32">
        <v>103.25360589476853</v>
      </c>
      <c r="P18" s="33">
        <v>-7.253605894768526</v>
      </c>
      <c r="Q18" s="26">
        <v>140000</v>
      </c>
      <c r="R18" s="26">
        <v>0</v>
      </c>
      <c r="S18" s="27">
        <v>127053.22964777707</v>
      </c>
      <c r="T18" s="27">
        <v>153966.96435807546</v>
      </c>
      <c r="U18" s="28">
        <v>-13966.964358075464</v>
      </c>
      <c r="V18" s="29">
        <v>14.563735158630358</v>
      </c>
      <c r="W18" s="29">
        <v>0.013857026792226794</v>
      </c>
      <c r="X18" s="30">
        <v>0.052656701810461816</v>
      </c>
      <c r="Y18" s="34">
        <v>40.45931512111319</v>
      </c>
      <c r="Z18" s="34" t="e">
        <v>#DIV/0!</v>
      </c>
      <c r="AA18" s="34">
        <v>0.05975324415206512</v>
      </c>
      <c r="AB18" s="34" t="e">
        <v>#DIV/0!</v>
      </c>
      <c r="AC18" s="34">
        <v>73.5261745646858</v>
      </c>
      <c r="AD18" s="34" t="e">
        <v>#DIV/0!</v>
      </c>
      <c r="AE18" s="35">
        <v>51.26842583650425</v>
      </c>
      <c r="AF18" s="36">
        <v>0.029669227914643662</v>
      </c>
      <c r="AG18" s="27"/>
    </row>
    <row r="19" spans="1:33" ht="12.75">
      <c r="A19" s="22" t="s">
        <v>35</v>
      </c>
      <c r="B19" s="207" t="s">
        <v>170</v>
      </c>
      <c r="C19" s="208"/>
      <c r="D19" s="23">
        <v>1039</v>
      </c>
      <c r="E19" s="24">
        <v>1039</v>
      </c>
      <c r="F19" s="24" t="s">
        <v>35</v>
      </c>
      <c r="G19" s="25">
        <v>0</v>
      </c>
      <c r="H19" s="26">
        <v>10500</v>
      </c>
      <c r="I19" s="27">
        <v>11602.970560482043</v>
      </c>
      <c r="J19" s="28">
        <v>-1102.9705604820429</v>
      </c>
      <c r="K19" s="29">
        <v>6.091559544253073</v>
      </c>
      <c r="L19" s="29">
        <v>0.0011602970560482045</v>
      </c>
      <c r="M19" s="30">
        <v>0.011602970560482043</v>
      </c>
      <c r="N19" s="31">
        <v>110</v>
      </c>
      <c r="O19" s="32">
        <v>114.05115370992408</v>
      </c>
      <c r="P19" s="33">
        <v>-4.05115370992408</v>
      </c>
      <c r="Q19" s="26">
        <v>145000</v>
      </c>
      <c r="R19" s="26">
        <v>0</v>
      </c>
      <c r="S19" s="27">
        <v>175843.68746951543</v>
      </c>
      <c r="T19" s="27">
        <v>175843.68746951543</v>
      </c>
      <c r="U19" s="28">
        <v>-30843.687469515426</v>
      </c>
      <c r="V19" s="29">
        <v>16.633054397741464</v>
      </c>
      <c r="W19" s="29">
        <v>0.01582593187225639</v>
      </c>
      <c r="X19" s="30">
        <v>0.06013854111457428</v>
      </c>
      <c r="Y19" s="34">
        <v>11.167440385449511</v>
      </c>
      <c r="Z19" s="34" t="e">
        <v>#DIV/0!</v>
      </c>
      <c r="AA19" s="34">
        <v>0.10977011906633694</v>
      </c>
      <c r="AB19" s="34" t="e">
        <v>#DIV/0!</v>
      </c>
      <c r="AC19" s="34">
        <v>169.24320256931225</v>
      </c>
      <c r="AD19" s="34" t="e">
        <v>#DIV/0!</v>
      </c>
      <c r="AE19" s="35">
        <v>22.724613941994537</v>
      </c>
      <c r="AF19" s="36">
        <v>0.02187162073339224</v>
      </c>
      <c r="AG19" s="27"/>
    </row>
    <row r="20" spans="1:33" ht="12.75">
      <c r="A20" s="22" t="s">
        <v>35</v>
      </c>
      <c r="B20" s="207" t="s">
        <v>171</v>
      </c>
      <c r="C20" s="208"/>
      <c r="D20" s="23">
        <v>425</v>
      </c>
      <c r="E20" s="24">
        <v>425</v>
      </c>
      <c r="F20" s="24" t="s">
        <v>35</v>
      </c>
      <c r="G20" s="25">
        <v>0</v>
      </c>
      <c r="H20" s="26">
        <v>3100</v>
      </c>
      <c r="I20" s="27">
        <v>2976.9457972159134</v>
      </c>
      <c r="J20" s="28">
        <v>123.05420278408656</v>
      </c>
      <c r="K20" s="29">
        <v>1.5628965435383546</v>
      </c>
      <c r="L20" s="29">
        <v>0.00029769457972159136</v>
      </c>
      <c r="M20" s="30">
        <v>0.0029769457972159134</v>
      </c>
      <c r="N20" s="31">
        <v>0</v>
      </c>
      <c r="O20" s="32">
        <v>0</v>
      </c>
      <c r="P20" s="33" t="s">
        <v>35</v>
      </c>
      <c r="Q20" s="26">
        <v>12461</v>
      </c>
      <c r="R20" s="26">
        <v>18730</v>
      </c>
      <c r="S20" s="27">
        <v>12996.350274669929</v>
      </c>
      <c r="T20" s="27">
        <v>16109.393691300631</v>
      </c>
      <c r="U20" s="28">
        <v>-3648.393691300631</v>
      </c>
      <c r="V20" s="29">
        <v>1.5237875492601265</v>
      </c>
      <c r="W20" s="29">
        <v>0.001449845432217057</v>
      </c>
      <c r="X20" s="30">
        <v>0.0055094126424248165</v>
      </c>
      <c r="Y20" s="34">
        <v>7.004578346390384</v>
      </c>
      <c r="Z20" s="34" t="e">
        <v>#DIV/0!</v>
      </c>
      <c r="AA20" s="34">
        <v>0</v>
      </c>
      <c r="AB20" s="34" t="e">
        <v>#DIV/0!</v>
      </c>
      <c r="AC20" s="34">
        <v>30.579647705105714</v>
      </c>
      <c r="AD20" s="34" t="e">
        <v>#DIV/0!</v>
      </c>
      <c r="AE20" s="35">
        <v>3.086684092798481</v>
      </c>
      <c r="AF20" s="36">
        <v>0.007262786100702308</v>
      </c>
      <c r="AG20" s="27"/>
    </row>
    <row r="21" spans="1:33" ht="12.75">
      <c r="A21" s="22" t="s">
        <v>35</v>
      </c>
      <c r="B21" s="207" t="s">
        <v>172</v>
      </c>
      <c r="C21" s="208"/>
      <c r="D21" s="23">
        <v>1208</v>
      </c>
      <c r="E21" s="24">
        <v>1008</v>
      </c>
      <c r="F21" s="24" t="s">
        <v>35</v>
      </c>
      <c r="G21" s="25">
        <v>0</v>
      </c>
      <c r="H21" s="26">
        <v>140000</v>
      </c>
      <c r="I21" s="27">
        <v>118008.19999999949</v>
      </c>
      <c r="J21" s="28">
        <v>21991.800000000512</v>
      </c>
      <c r="K21" s="29">
        <v>61.95430499999973</v>
      </c>
      <c r="L21" s="29">
        <v>0.01180081999999995</v>
      </c>
      <c r="M21" s="30">
        <v>0.1180081999999995</v>
      </c>
      <c r="N21" s="31">
        <v>1750</v>
      </c>
      <c r="O21" s="32">
        <v>2158.6498597712675</v>
      </c>
      <c r="P21" s="33">
        <v>-408.64985977126753</v>
      </c>
      <c r="Q21" s="26">
        <v>350000</v>
      </c>
      <c r="R21" s="26">
        <v>0</v>
      </c>
      <c r="S21" s="27">
        <v>290219.2792266169</v>
      </c>
      <c r="T21" s="27">
        <v>329632.1207777488</v>
      </c>
      <c r="U21" s="28">
        <v>20367.879222251184</v>
      </c>
      <c r="V21" s="29">
        <v>31.179902304367257</v>
      </c>
      <c r="W21" s="29">
        <v>0.029666890869997395</v>
      </c>
      <c r="X21" s="30">
        <v>0.1127341853059901</v>
      </c>
      <c r="Y21" s="34">
        <v>97.6889072847678</v>
      </c>
      <c r="Z21" s="34" t="e">
        <v>#DIV/0!</v>
      </c>
      <c r="AA21" s="34">
        <v>1.7869618044464135</v>
      </c>
      <c r="AB21" s="34" t="e">
        <v>#DIV/0!</v>
      </c>
      <c r="AC21" s="34">
        <v>287.91595161370725</v>
      </c>
      <c r="AD21" s="34" t="e">
        <v>#DIV/0!</v>
      </c>
      <c r="AE21" s="35">
        <v>93.13420730436698</v>
      </c>
      <c r="AF21" s="36">
        <v>0.07709785372878061</v>
      </c>
      <c r="AG21" s="27"/>
    </row>
    <row r="22" spans="1:33" ht="12.75">
      <c r="A22" s="22"/>
      <c r="B22" s="207"/>
      <c r="C22" s="208"/>
      <c r="D22" s="23"/>
      <c r="E22" s="24"/>
      <c r="F22" s="24"/>
      <c r="G22" s="25"/>
      <c r="H22" s="26"/>
      <c r="I22" s="27"/>
      <c r="J22" s="28"/>
      <c r="K22" s="29"/>
      <c r="L22" s="29"/>
      <c r="M22" s="30"/>
      <c r="N22" s="31"/>
      <c r="O22" s="32"/>
      <c r="P22" s="33"/>
      <c r="Q22" s="26"/>
      <c r="R22" s="26"/>
      <c r="S22" s="27"/>
      <c r="T22" s="27"/>
      <c r="U22" s="28"/>
      <c r="V22" s="29"/>
      <c r="W22" s="29"/>
      <c r="X22" s="30"/>
      <c r="Y22" s="34"/>
      <c r="Z22" s="34"/>
      <c r="AA22" s="34"/>
      <c r="AB22" s="34"/>
      <c r="AC22" s="34"/>
      <c r="AD22" s="34"/>
      <c r="AE22" s="35"/>
      <c r="AF22" s="36"/>
      <c r="AG22" s="27"/>
    </row>
    <row r="23" spans="1:33" ht="12.75">
      <c r="A23" s="22"/>
      <c r="B23" s="207"/>
      <c r="C23" s="208"/>
      <c r="D23" s="23"/>
      <c r="E23" s="24"/>
      <c r="F23" s="24"/>
      <c r="G23" s="25"/>
      <c r="H23" s="26"/>
      <c r="I23" s="27"/>
      <c r="J23" s="28"/>
      <c r="K23" s="29"/>
      <c r="L23" s="29"/>
      <c r="M23" s="30"/>
      <c r="N23" s="31"/>
      <c r="O23" s="32"/>
      <c r="P23" s="33"/>
      <c r="Q23" s="26"/>
      <c r="R23" s="26"/>
      <c r="S23" s="27"/>
      <c r="T23" s="27"/>
      <c r="U23" s="28"/>
      <c r="V23" s="29"/>
      <c r="W23" s="29"/>
      <c r="X23" s="30"/>
      <c r="Y23" s="34"/>
      <c r="Z23" s="34"/>
      <c r="AA23" s="34"/>
      <c r="AB23" s="34"/>
      <c r="AC23" s="34"/>
      <c r="AD23" s="34"/>
      <c r="AE23" s="35"/>
      <c r="AF23" s="36"/>
      <c r="AG23" s="27"/>
    </row>
    <row r="24" spans="1:33" ht="12.75">
      <c r="A24" s="22" t="s">
        <v>35</v>
      </c>
      <c r="B24" s="207" t="s">
        <v>173</v>
      </c>
      <c r="C24" s="208"/>
      <c r="D24" s="23">
        <v>3763</v>
      </c>
      <c r="E24" s="24">
        <v>3763</v>
      </c>
      <c r="F24" s="24" t="s">
        <v>35</v>
      </c>
      <c r="G24" s="25">
        <v>0</v>
      </c>
      <c r="H24" s="26">
        <v>73959</v>
      </c>
      <c r="I24" s="27">
        <v>82982.78877047994</v>
      </c>
      <c r="J24" s="28">
        <v>-9023.788770479936</v>
      </c>
      <c r="K24" s="29">
        <v>43.565964104501965</v>
      </c>
      <c r="L24" s="29">
        <v>0.008298278877047992</v>
      </c>
      <c r="M24" s="30">
        <v>0.08298278877047995</v>
      </c>
      <c r="N24" s="31">
        <v>1343</v>
      </c>
      <c r="O24" s="32">
        <v>1405.4877888276906</v>
      </c>
      <c r="P24" s="33">
        <v>-62.487788827690565</v>
      </c>
      <c r="Q24" s="26">
        <v>262572</v>
      </c>
      <c r="R24" s="26">
        <v>0</v>
      </c>
      <c r="S24" s="27">
        <v>259081.0874838997</v>
      </c>
      <c r="T24" s="27">
        <v>304152.8397453557</v>
      </c>
      <c r="U24" s="28">
        <v>-41580.83974535571</v>
      </c>
      <c r="V24" s="29">
        <v>28.76981711151319</v>
      </c>
      <c r="W24" s="29">
        <v>0.027373755577082017</v>
      </c>
      <c r="X24" s="30">
        <v>0.10402027119291167</v>
      </c>
      <c r="Y24" s="34">
        <v>22.052295713653983</v>
      </c>
      <c r="Z24" s="34" t="e">
        <v>#DIV/0!</v>
      </c>
      <c r="AA24" s="34">
        <v>0.37350193697254597</v>
      </c>
      <c r="AB24" s="34" t="e">
        <v>#DIV/0!</v>
      </c>
      <c r="AC24" s="34">
        <v>68.84961134305068</v>
      </c>
      <c r="AD24" s="34" t="e">
        <v>#DIV/0!</v>
      </c>
      <c r="AE24" s="35">
        <v>72.33578121601516</v>
      </c>
      <c r="AF24" s="36">
        <v>0.019222902263091993</v>
      </c>
      <c r="AG24" s="27"/>
    </row>
    <row r="25" spans="1:33" ht="12.75">
      <c r="A25" s="22" t="s">
        <v>35</v>
      </c>
      <c r="B25" s="207" t="s">
        <v>174</v>
      </c>
      <c r="C25" s="208"/>
      <c r="D25" s="23">
        <v>1579</v>
      </c>
      <c r="E25" s="24">
        <v>1579</v>
      </c>
      <c r="F25" s="24" t="s">
        <v>35</v>
      </c>
      <c r="G25" s="25">
        <v>0</v>
      </c>
      <c r="H25" s="26">
        <v>0</v>
      </c>
      <c r="I25" s="27">
        <v>92620.33335509499</v>
      </c>
      <c r="J25" s="28" t="s">
        <v>35</v>
      </c>
      <c r="K25" s="29">
        <v>48.625675011424875</v>
      </c>
      <c r="L25" s="29">
        <v>0.0092620333355095</v>
      </c>
      <c r="M25" s="30">
        <v>0.09262033335509498</v>
      </c>
      <c r="N25" s="31">
        <v>0</v>
      </c>
      <c r="O25" s="32">
        <v>1067.5400971969475</v>
      </c>
      <c r="P25" s="33" t="s">
        <v>35</v>
      </c>
      <c r="Q25" s="26">
        <v>0</v>
      </c>
      <c r="R25" s="26">
        <v>0</v>
      </c>
      <c r="S25" s="27">
        <v>291631.1181432057</v>
      </c>
      <c r="T25" s="27">
        <v>351706.6193937073</v>
      </c>
      <c r="U25" s="28" t="s">
        <v>35</v>
      </c>
      <c r="V25" s="29">
        <v>5.535669092059476</v>
      </c>
      <c r="W25" s="29">
        <v>0.0016648628848299175</v>
      </c>
      <c r="X25" s="30">
        <v>0.0037459414908673143</v>
      </c>
      <c r="Y25" s="34">
        <v>58.657589205253316</v>
      </c>
      <c r="Z25" s="34" t="e">
        <v>#DIV/0!</v>
      </c>
      <c r="AA25" s="34">
        <v>0.6760861920183328</v>
      </c>
      <c r="AB25" s="34" t="e">
        <v>#DIV/0!</v>
      </c>
      <c r="AC25" s="34">
        <v>184.6935517056401</v>
      </c>
      <c r="AD25" s="34" t="e">
        <v>#DIV/0!</v>
      </c>
      <c r="AE25" s="35">
        <v>54.16134410348435</v>
      </c>
      <c r="AF25" s="36">
        <v>0.0343010412308324</v>
      </c>
      <c r="AG25" s="27"/>
    </row>
    <row r="26" spans="1:33" ht="12.75">
      <c r="A26" s="22" t="s">
        <v>35</v>
      </c>
      <c r="B26" s="207" t="s">
        <v>175</v>
      </c>
      <c r="C26" s="208"/>
      <c r="D26" s="23">
        <v>1839</v>
      </c>
      <c r="E26" s="24">
        <v>1839</v>
      </c>
      <c r="F26" s="24">
        <v>482</v>
      </c>
      <c r="G26" s="25">
        <v>0</v>
      </c>
      <c r="H26" s="26">
        <v>50000</v>
      </c>
      <c r="I26" s="27">
        <v>46118.001454533645</v>
      </c>
      <c r="J26" s="28">
        <v>3881.9985454663547</v>
      </c>
      <c r="K26" s="29">
        <v>24.211950763630163</v>
      </c>
      <c r="L26" s="29">
        <v>0.004611800145453365</v>
      </c>
      <c r="M26" s="30">
        <v>0.046118001454533646</v>
      </c>
      <c r="N26" s="31">
        <v>180</v>
      </c>
      <c r="O26" s="32">
        <v>191.87639116955032</v>
      </c>
      <c r="P26" s="33">
        <v>-11.876391169550317</v>
      </c>
      <c r="Q26" s="26">
        <v>200000</v>
      </c>
      <c r="R26" s="26">
        <v>196090</v>
      </c>
      <c r="S26" s="27">
        <v>177726.89218399813</v>
      </c>
      <c r="T26" s="27">
        <v>208219</v>
      </c>
      <c r="U26" s="28">
        <v>-8219</v>
      </c>
      <c r="V26" s="29">
        <v>19.695435209999996</v>
      </c>
      <c r="W26" s="29">
        <v>0.018739710000000003</v>
      </c>
      <c r="X26" s="30">
        <v>0.071210898</v>
      </c>
      <c r="Y26" s="34">
        <v>25.07776044292205</v>
      </c>
      <c r="Z26" s="34" t="e">
        <v>#DIV/0!</v>
      </c>
      <c r="AA26" s="34">
        <v>0.10433735245761301</v>
      </c>
      <c r="AB26" s="34" t="e">
        <v>#DIV/0!</v>
      </c>
      <c r="AC26" s="34">
        <v>96.64322576617626</v>
      </c>
      <c r="AD26" s="34" t="e">
        <v>#DIV/0!</v>
      </c>
      <c r="AE26" s="35">
        <v>43.907385973630156</v>
      </c>
      <c r="AF26" s="36">
        <v>0.023875685684410092</v>
      </c>
      <c r="AG26" s="27"/>
    </row>
    <row r="27" spans="1:33" ht="12.75">
      <c r="A27" s="22" t="s">
        <v>35</v>
      </c>
      <c r="B27" s="207" t="s">
        <v>176</v>
      </c>
      <c r="C27" s="208"/>
      <c r="D27" s="23">
        <v>1140</v>
      </c>
      <c r="E27" s="24">
        <v>1118</v>
      </c>
      <c r="F27" s="24" t="s">
        <v>35</v>
      </c>
      <c r="G27" s="25">
        <v>0</v>
      </c>
      <c r="H27" s="26">
        <v>42860</v>
      </c>
      <c r="I27" s="27">
        <v>44743.96594550224</v>
      </c>
      <c r="J27" s="28">
        <v>-1883.965945502241</v>
      </c>
      <c r="K27" s="29">
        <v>23.490582121388677</v>
      </c>
      <c r="L27" s="29">
        <v>0.004474396594550224</v>
      </c>
      <c r="M27" s="30">
        <v>0.04474396594550224</v>
      </c>
      <c r="N27" s="31">
        <v>611</v>
      </c>
      <c r="O27" s="32">
        <v>612.6368131427366</v>
      </c>
      <c r="P27" s="33">
        <v>-1.636813142736628</v>
      </c>
      <c r="Q27" s="26">
        <v>126000</v>
      </c>
      <c r="R27" s="26">
        <v>126.44</v>
      </c>
      <c r="S27" s="27">
        <v>115937.5911370904</v>
      </c>
      <c r="T27" s="27">
        <v>137260.8251960673</v>
      </c>
      <c r="U27" s="28">
        <v>-11260.825196067308</v>
      </c>
      <c r="V27" s="29">
        <v>12.983501455296006</v>
      </c>
      <c r="W27" s="29">
        <v>0.01235347426764606</v>
      </c>
      <c r="X27" s="30">
        <v>0.04694320221705502</v>
      </c>
      <c r="Y27" s="34">
        <v>39.24909293465109</v>
      </c>
      <c r="Z27" s="34" t="e">
        <v>#DIV/0!</v>
      </c>
      <c r="AA27" s="34">
        <v>0.5374007132831023</v>
      </c>
      <c r="AB27" s="34" t="e">
        <v>#DIV/0!</v>
      </c>
      <c r="AC27" s="34">
        <v>103.7008865269145</v>
      </c>
      <c r="AD27" s="34" t="e">
        <v>#DIV/0!</v>
      </c>
      <c r="AE27" s="35">
        <v>36.474083576684684</v>
      </c>
      <c r="AF27" s="36">
        <v>0.031994810154986564</v>
      </c>
      <c r="AG27" s="27"/>
    </row>
    <row r="28" spans="1:33" ht="12.75">
      <c r="A28" s="22" t="s">
        <v>35</v>
      </c>
      <c r="B28" s="207" t="s">
        <v>177</v>
      </c>
      <c r="C28" s="208"/>
      <c r="D28" s="23">
        <v>1460</v>
      </c>
      <c r="E28" s="24">
        <v>1460</v>
      </c>
      <c r="F28" s="24">
        <v>396</v>
      </c>
      <c r="G28" s="25">
        <v>0</v>
      </c>
      <c r="H28" s="26">
        <v>30000</v>
      </c>
      <c r="I28" s="27">
        <v>30585</v>
      </c>
      <c r="J28" s="28">
        <v>-585</v>
      </c>
      <c r="K28" s="29">
        <v>16.057125</v>
      </c>
      <c r="L28" s="29">
        <v>0.0030585</v>
      </c>
      <c r="M28" s="30">
        <v>0.030585</v>
      </c>
      <c r="N28" s="31">
        <v>140</v>
      </c>
      <c r="O28" s="32">
        <v>141</v>
      </c>
      <c r="P28" s="33">
        <v>-1</v>
      </c>
      <c r="Q28" s="26">
        <v>165000</v>
      </c>
      <c r="R28" s="26">
        <v>0</v>
      </c>
      <c r="S28" s="27">
        <v>137769.19144743076</v>
      </c>
      <c r="T28" s="27">
        <v>155865</v>
      </c>
      <c r="U28" s="28">
        <v>9135</v>
      </c>
      <c r="V28" s="29">
        <v>14.74327035</v>
      </c>
      <c r="W28" s="29">
        <v>0.014027850000000003</v>
      </c>
      <c r="X28" s="30">
        <v>0.053305830000000005</v>
      </c>
      <c r="Y28" s="34">
        <v>20.948630136986303</v>
      </c>
      <c r="Z28" s="34" t="e">
        <v>#DIV/0!</v>
      </c>
      <c r="AA28" s="34">
        <v>0.09657534246575343</v>
      </c>
      <c r="AB28" s="34" t="e">
        <v>#DIV/0!</v>
      </c>
      <c r="AC28" s="34">
        <v>94.36245989550052</v>
      </c>
      <c r="AD28" s="34" t="e">
        <v>#DIV/0!</v>
      </c>
      <c r="AE28" s="35">
        <v>30.80039535</v>
      </c>
      <c r="AF28" s="36">
        <v>0.021096161198630135</v>
      </c>
      <c r="AG28" s="27"/>
    </row>
    <row r="29" spans="1:33" ht="12.75">
      <c r="A29" s="22" t="s">
        <v>35</v>
      </c>
      <c r="B29" s="207" t="s">
        <v>178</v>
      </c>
      <c r="C29" s="208"/>
      <c r="D29" s="23">
        <v>2661</v>
      </c>
      <c r="E29" s="24">
        <v>2661</v>
      </c>
      <c r="F29" s="24" t="s">
        <v>35</v>
      </c>
      <c r="G29" s="25">
        <v>0</v>
      </c>
      <c r="H29" s="26">
        <v>125584</v>
      </c>
      <c r="I29" s="27">
        <v>129566.6944135978</v>
      </c>
      <c r="J29" s="28">
        <v>-3982.6944135977974</v>
      </c>
      <c r="K29" s="29">
        <v>68.02251456713884</v>
      </c>
      <c r="L29" s="29">
        <v>0.01295666944135978</v>
      </c>
      <c r="M29" s="30">
        <v>0.12956669441359778</v>
      </c>
      <c r="N29" s="31">
        <v>1300</v>
      </c>
      <c r="O29" s="32">
        <v>1367.127747232078</v>
      </c>
      <c r="P29" s="33">
        <v>-67.12774723207804</v>
      </c>
      <c r="Q29" s="26">
        <v>275000</v>
      </c>
      <c r="R29" s="26">
        <v>282050</v>
      </c>
      <c r="S29" s="27">
        <v>277712.0483821703</v>
      </c>
      <c r="T29" s="27">
        <v>333222.80240995035</v>
      </c>
      <c r="U29" s="28">
        <v>-58222.80240995035</v>
      </c>
      <c r="V29" s="29">
        <v>31.519544879957202</v>
      </c>
      <c r="W29" s="29">
        <v>0.029990052216895536</v>
      </c>
      <c r="X29" s="30">
        <v>0.11396219842420303</v>
      </c>
      <c r="Y29" s="34">
        <v>48.69097873491086</v>
      </c>
      <c r="Z29" s="34" t="e">
        <v>#DIV/0!</v>
      </c>
      <c r="AA29" s="34">
        <v>0.5137646551041255</v>
      </c>
      <c r="AB29" s="34" t="e">
        <v>#DIV/0!</v>
      </c>
      <c r="AC29" s="34">
        <v>104.36379119961305</v>
      </c>
      <c r="AD29" s="34" t="e">
        <v>#DIV/0!</v>
      </c>
      <c r="AE29" s="35">
        <v>99.54205944709605</v>
      </c>
      <c r="AF29" s="36">
        <v>0.037407763790716295</v>
      </c>
      <c r="AG29" s="27"/>
    </row>
    <row r="30" spans="1:33" ht="12.75">
      <c r="A30" s="22" t="s">
        <v>35</v>
      </c>
      <c r="B30" s="207" t="s">
        <v>179</v>
      </c>
      <c r="C30" s="208"/>
      <c r="D30" s="23">
        <v>2878</v>
      </c>
      <c r="E30" s="24">
        <v>2878</v>
      </c>
      <c r="F30" s="24" t="s">
        <v>35</v>
      </c>
      <c r="G30" s="25">
        <v>0</v>
      </c>
      <c r="H30" s="26">
        <v>96000</v>
      </c>
      <c r="I30" s="27">
        <v>90515.58298879463</v>
      </c>
      <c r="J30" s="28">
        <v>5484.417011205369</v>
      </c>
      <c r="K30" s="29">
        <v>47.52068106911719</v>
      </c>
      <c r="L30" s="29">
        <v>0.009051558298879464</v>
      </c>
      <c r="M30" s="30">
        <v>0.09051558298879464</v>
      </c>
      <c r="N30" s="31">
        <v>490</v>
      </c>
      <c r="O30" s="32">
        <v>492.84428249384956</v>
      </c>
      <c r="P30" s="33">
        <v>-2.844282493849562</v>
      </c>
      <c r="Q30" s="26">
        <v>66500</v>
      </c>
      <c r="R30" s="26">
        <v>0</v>
      </c>
      <c r="S30" s="27">
        <v>81094.5416799098</v>
      </c>
      <c r="T30" s="27">
        <v>97855.72999388551</v>
      </c>
      <c r="U30" s="28">
        <v>-31355.729993885514</v>
      </c>
      <c r="V30" s="29">
        <v>9.25617350012163</v>
      </c>
      <c r="W30" s="29">
        <v>0.008807015699449696</v>
      </c>
      <c r="X30" s="30">
        <v>0.03346665965790885</v>
      </c>
      <c r="Y30" s="34" t="e">
        <v>#DIV/0!</v>
      </c>
      <c r="Z30" s="34" t="e">
        <v>#DIV/0!</v>
      </c>
      <c r="AA30" s="34" t="e">
        <v>#DIV/0!</v>
      </c>
      <c r="AB30" s="34" t="e">
        <v>#DIV/0!</v>
      </c>
      <c r="AC30" s="34" t="e">
        <v>#DIV/0!</v>
      </c>
      <c r="AD30" s="34" t="e">
        <v>#DIV/0!</v>
      </c>
      <c r="AE30" s="35">
        <v>56.77685456923882</v>
      </c>
      <c r="AF30" s="36" t="e">
        <v>#DIV/0!</v>
      </c>
      <c r="AG30" s="27"/>
    </row>
    <row r="31" spans="1:33" ht="12.75">
      <c r="A31" s="22" t="s">
        <v>35</v>
      </c>
      <c r="B31" s="207" t="s">
        <v>180</v>
      </c>
      <c r="C31" s="208"/>
      <c r="D31" s="23">
        <v>1737</v>
      </c>
      <c r="E31" s="24">
        <v>1737</v>
      </c>
      <c r="F31" s="24">
        <v>108</v>
      </c>
      <c r="G31" s="25">
        <v>0</v>
      </c>
      <c r="H31" s="26">
        <v>139500</v>
      </c>
      <c r="I31" s="27">
        <v>153646.08880202015</v>
      </c>
      <c r="J31" s="28">
        <v>-14146.088802020153</v>
      </c>
      <c r="K31" s="29">
        <v>80.66419662106058</v>
      </c>
      <c r="L31" s="29">
        <v>0.015364608880202017</v>
      </c>
      <c r="M31" s="30">
        <v>0.1536460888020202</v>
      </c>
      <c r="N31" s="31">
        <v>2000</v>
      </c>
      <c r="O31" s="32">
        <v>2252.4115098680027</v>
      </c>
      <c r="P31" s="33">
        <v>-252.41150986800267</v>
      </c>
      <c r="Q31" s="26">
        <v>177400</v>
      </c>
      <c r="R31" s="26">
        <v>201080</v>
      </c>
      <c r="S31" s="27">
        <v>190006.45804932067</v>
      </c>
      <c r="T31" s="27">
        <v>226584.99379043982</v>
      </c>
      <c r="U31" s="28">
        <v>-49184.993790439825</v>
      </c>
      <c r="V31" s="29">
        <v>21.4326745626377</v>
      </c>
      <c r="W31" s="29">
        <v>0.020392649441139585</v>
      </c>
      <c r="X31" s="30">
        <v>0.07749206787633042</v>
      </c>
      <c r="Y31" s="34">
        <v>88.4548582625332</v>
      </c>
      <c r="Z31" s="34" t="e">
        <v>#DIV/0!</v>
      </c>
      <c r="AA31" s="34">
        <v>1.2967251064294776</v>
      </c>
      <c r="AB31" s="34" t="e">
        <v>#DIV/0!</v>
      </c>
      <c r="AC31" s="34">
        <v>109.3877133271852</v>
      </c>
      <c r="AD31" s="34" t="e">
        <v>#DIV/0!</v>
      </c>
      <c r="AE31" s="35">
        <v>102.09687118369828</v>
      </c>
      <c r="AF31" s="36">
        <v>0.05877770361755802</v>
      </c>
      <c r="AG31" s="27"/>
    </row>
    <row r="32" spans="1:33" ht="12.75">
      <c r="A32" s="22" t="s">
        <v>35</v>
      </c>
      <c r="B32" s="207" t="s">
        <v>181</v>
      </c>
      <c r="C32" s="208"/>
      <c r="D32" s="23">
        <v>2078</v>
      </c>
      <c r="E32" s="24">
        <v>2004</v>
      </c>
      <c r="F32" s="24" t="s">
        <v>35</v>
      </c>
      <c r="G32" s="25">
        <v>0</v>
      </c>
      <c r="H32" s="26">
        <v>55000</v>
      </c>
      <c r="I32" s="27">
        <v>52768.13520810327</v>
      </c>
      <c r="J32" s="28">
        <v>2231.8647918967326</v>
      </c>
      <c r="K32" s="29">
        <v>27.703270984254218</v>
      </c>
      <c r="L32" s="29">
        <v>0.005276813520810327</v>
      </c>
      <c r="M32" s="30">
        <v>0.052768135208103265</v>
      </c>
      <c r="N32" s="31">
        <v>550</v>
      </c>
      <c r="O32" s="32">
        <v>524.607342925492</v>
      </c>
      <c r="P32" s="33">
        <v>25.39265707450795</v>
      </c>
      <c r="Q32" s="26">
        <v>165000</v>
      </c>
      <c r="R32" s="26">
        <v>205780</v>
      </c>
      <c r="S32" s="27">
        <v>199125.03514076822</v>
      </c>
      <c r="T32" s="27">
        <v>240262.25693083397</v>
      </c>
      <c r="U32" s="28">
        <v>-75262.25693083397</v>
      </c>
      <c r="V32" s="29">
        <v>22.726406883087584</v>
      </c>
      <c r="W32" s="29">
        <v>0.02162360312377506</v>
      </c>
      <c r="X32" s="30">
        <v>0.08216969187034523</v>
      </c>
      <c r="Y32" s="34">
        <v>25.393712804669523</v>
      </c>
      <c r="Z32" s="34" t="e">
        <v>#DIV/0!</v>
      </c>
      <c r="AA32" s="34">
        <v>0.25245781661477</v>
      </c>
      <c r="AB32" s="34" t="e">
        <v>#DIV/0!</v>
      </c>
      <c r="AC32" s="34">
        <v>99.3637899904033</v>
      </c>
      <c r="AD32" s="34" t="e">
        <v>#DIV/0!</v>
      </c>
      <c r="AE32" s="35">
        <v>50.4296778673418</v>
      </c>
      <c r="AF32" s="36">
        <v>0.02426837240969288</v>
      </c>
      <c r="AG32" s="27"/>
    </row>
    <row r="33" spans="1:33" ht="12.75">
      <c r="A33" s="22" t="s">
        <v>35</v>
      </c>
      <c r="B33" s="207" t="s">
        <v>182</v>
      </c>
      <c r="C33" s="208"/>
      <c r="D33" s="23">
        <v>3670</v>
      </c>
      <c r="E33" s="24">
        <v>3670</v>
      </c>
      <c r="F33" s="24" t="s">
        <v>35</v>
      </c>
      <c r="G33" s="25">
        <v>0</v>
      </c>
      <c r="H33" s="26">
        <v>171274</v>
      </c>
      <c r="I33" s="27">
        <v>173518.7017785743</v>
      </c>
      <c r="J33" s="28">
        <v>-2244.7017785742937</v>
      </c>
      <c r="K33" s="29">
        <v>91.09731843375151</v>
      </c>
      <c r="L33" s="29">
        <v>0.01735187017785743</v>
      </c>
      <c r="M33" s="30">
        <v>0.1735187017785743</v>
      </c>
      <c r="N33" s="31">
        <v>1880</v>
      </c>
      <c r="O33" s="32">
        <v>1972.4898375224789</v>
      </c>
      <c r="P33" s="33">
        <v>-92.48983752247887</v>
      </c>
      <c r="Q33" s="26">
        <v>520000</v>
      </c>
      <c r="R33" s="26">
        <v>0</v>
      </c>
      <c r="S33" s="27">
        <v>536891.6540608192</v>
      </c>
      <c r="T33" s="27">
        <v>634122.4378925842</v>
      </c>
      <c r="U33" s="28">
        <v>-114122.43789258425</v>
      </c>
      <c r="V33" s="29">
        <v>51.57571964766419</v>
      </c>
      <c r="W33" s="29">
        <v>0.049072996810337007</v>
      </c>
      <c r="X33" s="30">
        <v>0.18647738787928061</v>
      </c>
      <c r="Y33" s="34">
        <v>47.28030021214558</v>
      </c>
      <c r="Z33" s="34" t="e">
        <v>#DIV/0!</v>
      </c>
      <c r="AA33" s="34">
        <v>0.5374631709870514</v>
      </c>
      <c r="AB33" s="34" t="e">
        <v>#DIV/0!</v>
      </c>
      <c r="AC33" s="34">
        <v>146.29200383128588</v>
      </c>
      <c r="AD33" s="34" t="e">
        <v>#DIV/0!</v>
      </c>
      <c r="AE33" s="35">
        <v>142.6730380814157</v>
      </c>
      <c r="AF33" s="36">
        <v>0.03887548721564461</v>
      </c>
      <c r="AG33" s="27"/>
    </row>
    <row r="34" spans="1:33" ht="12.75">
      <c r="A34" s="22" t="s">
        <v>35</v>
      </c>
      <c r="B34" s="207" t="s">
        <v>35</v>
      </c>
      <c r="C34" s="208"/>
      <c r="D34" s="23" t="s">
        <v>35</v>
      </c>
      <c r="E34" s="24" t="s">
        <v>35</v>
      </c>
      <c r="F34" s="24" t="s">
        <v>35</v>
      </c>
      <c r="G34" s="25" t="s">
        <v>35</v>
      </c>
      <c r="H34" s="26">
        <v>0</v>
      </c>
      <c r="I34" s="27">
        <v>0</v>
      </c>
      <c r="J34" s="28" t="s">
        <v>35</v>
      </c>
      <c r="K34" s="29" t="s">
        <v>35</v>
      </c>
      <c r="L34" s="29" t="s">
        <v>35</v>
      </c>
      <c r="M34" s="30" t="s">
        <v>35</v>
      </c>
      <c r="N34" s="31">
        <v>0</v>
      </c>
      <c r="O34" s="32">
        <v>0</v>
      </c>
      <c r="P34" s="33" t="s">
        <v>35</v>
      </c>
      <c r="Q34" s="26">
        <v>0</v>
      </c>
      <c r="R34" s="26" t="s">
        <v>35</v>
      </c>
      <c r="S34" s="27">
        <v>0</v>
      </c>
      <c r="T34" s="27">
        <v>0</v>
      </c>
      <c r="U34" s="28" t="s">
        <v>35</v>
      </c>
      <c r="V34" s="29" t="s">
        <v>35</v>
      </c>
      <c r="W34" s="29" t="s">
        <v>35</v>
      </c>
      <c r="X34" s="30" t="s">
        <v>35</v>
      </c>
      <c r="Y34" s="34" t="e">
        <v>#VALUE!</v>
      </c>
      <c r="Z34" s="34" t="e">
        <v>#VALUE!</v>
      </c>
      <c r="AA34" s="34" t="e">
        <v>#VALUE!</v>
      </c>
      <c r="AB34" s="34" t="e">
        <v>#VALUE!</v>
      </c>
      <c r="AC34" s="34" t="e">
        <v>#VALUE!</v>
      </c>
      <c r="AD34" s="34" t="e">
        <v>#VALUE!</v>
      </c>
      <c r="AE34" s="35" t="e">
        <v>#VALUE!</v>
      </c>
      <c r="AF34" s="36" t="e">
        <v>#VALUE!</v>
      </c>
      <c r="AG34" s="27"/>
    </row>
    <row r="35" spans="1:33" ht="12.75">
      <c r="A35" s="22" t="s">
        <v>35</v>
      </c>
      <c r="B35" s="207" t="s">
        <v>183</v>
      </c>
      <c r="C35" s="208"/>
      <c r="D35" s="23">
        <v>266</v>
      </c>
      <c r="E35" s="24">
        <v>266</v>
      </c>
      <c r="F35" s="24" t="s">
        <v>35</v>
      </c>
      <c r="G35" s="25">
        <v>0</v>
      </c>
      <c r="H35" s="26">
        <v>15600</v>
      </c>
      <c r="I35" s="27">
        <v>14028.72</v>
      </c>
      <c r="J35" s="28">
        <v>1571.28</v>
      </c>
      <c r="K35" s="29">
        <v>7.3650780000000005</v>
      </c>
      <c r="L35" s="29">
        <v>0.0014028719999999999</v>
      </c>
      <c r="M35" s="30">
        <v>0.01402872</v>
      </c>
      <c r="N35" s="31">
        <v>150</v>
      </c>
      <c r="O35" s="32">
        <v>68.32836715448272</v>
      </c>
      <c r="P35" s="33">
        <v>81.67163284551728</v>
      </c>
      <c r="Q35" s="26">
        <v>40000</v>
      </c>
      <c r="R35" s="26">
        <v>0</v>
      </c>
      <c r="S35" s="27">
        <v>36383.93957033366</v>
      </c>
      <c r="T35" s="27">
        <v>43949.17629023761</v>
      </c>
      <c r="U35" s="28">
        <v>-3949.1762902376067</v>
      </c>
      <c r="V35" s="29">
        <v>4.1571525852935745</v>
      </c>
      <c r="W35" s="29">
        <v>0.003955425866121385</v>
      </c>
      <c r="X35" s="30">
        <v>0.015030618291261264</v>
      </c>
      <c r="Y35" s="34">
        <v>52.73954887218045</v>
      </c>
      <c r="Z35" s="34" t="e">
        <v>#DIV/0!</v>
      </c>
      <c r="AA35" s="34">
        <v>0.25687356073113804</v>
      </c>
      <c r="AB35" s="34" t="e">
        <v>#DIV/0!</v>
      </c>
      <c r="AC35" s="34">
        <v>136.7817277080213</v>
      </c>
      <c r="AD35" s="34" t="e">
        <v>#DIV/0!</v>
      </c>
      <c r="AE35" s="35">
        <v>11.522230585293574</v>
      </c>
      <c r="AF35" s="36">
        <v>0.04331665633569013</v>
      </c>
      <c r="AG35" s="27"/>
    </row>
    <row r="36" spans="1:33" ht="12.75">
      <c r="A36" s="22" t="s">
        <v>35</v>
      </c>
      <c r="B36" s="207" t="s">
        <v>184</v>
      </c>
      <c r="C36" s="208"/>
      <c r="D36" s="23">
        <v>217</v>
      </c>
      <c r="E36" s="24">
        <v>217</v>
      </c>
      <c r="F36" s="24">
        <v>134</v>
      </c>
      <c r="G36" s="25">
        <v>0</v>
      </c>
      <c r="H36" s="26">
        <v>9450</v>
      </c>
      <c r="I36" s="27">
        <v>11268.519659655993</v>
      </c>
      <c r="J36" s="28">
        <v>-1818.5196596559927</v>
      </c>
      <c r="K36" s="29">
        <v>5.9159728213193965</v>
      </c>
      <c r="L36" s="29">
        <v>0.0011268519659655993</v>
      </c>
      <c r="M36" s="30">
        <v>0.01126851965965599</v>
      </c>
      <c r="N36" s="31">
        <v>60</v>
      </c>
      <c r="O36" s="32">
        <v>57.16430555691369</v>
      </c>
      <c r="P36" s="33">
        <v>2.835694443086311</v>
      </c>
      <c r="Q36" s="26">
        <v>42000</v>
      </c>
      <c r="R36" s="26">
        <v>60520</v>
      </c>
      <c r="S36" s="27">
        <v>48119.81444999893</v>
      </c>
      <c r="T36" s="27">
        <v>56650.04333661765</v>
      </c>
      <c r="U36" s="28">
        <v>-14650.043336617651</v>
      </c>
      <c r="V36" s="29">
        <v>5.358527599210663</v>
      </c>
      <c r="W36" s="29">
        <v>0.005098503900295589</v>
      </c>
      <c r="X36" s="30">
        <v>0.01937431482112324</v>
      </c>
      <c r="Y36" s="34">
        <v>51.92866202606448</v>
      </c>
      <c r="Z36" s="34" t="e">
        <v>#DIV/0!</v>
      </c>
      <c r="AA36" s="34">
        <v>0.2634299795249479</v>
      </c>
      <c r="AB36" s="34" t="e">
        <v>#DIV/0!</v>
      </c>
      <c r="AC36" s="34">
        <v>221.75029700460337</v>
      </c>
      <c r="AD36" s="34" t="e">
        <v>#DIV/0!</v>
      </c>
      <c r="AE36" s="35">
        <v>11.27450042053006</v>
      </c>
      <c r="AF36" s="36">
        <v>0.051956223136083224</v>
      </c>
      <c r="AG36" s="27"/>
    </row>
    <row r="37" spans="1:33" ht="12.75">
      <c r="A37" s="22" t="s">
        <v>35</v>
      </c>
      <c r="B37" s="207" t="s">
        <v>185</v>
      </c>
      <c r="C37" s="208"/>
      <c r="D37" s="23">
        <v>282</v>
      </c>
      <c r="E37" s="24">
        <v>282</v>
      </c>
      <c r="F37" s="24" t="s">
        <v>35</v>
      </c>
      <c r="G37" s="25">
        <v>0</v>
      </c>
      <c r="H37" s="26">
        <v>9970</v>
      </c>
      <c r="I37" s="27">
        <v>10455.870403556339</v>
      </c>
      <c r="J37" s="28">
        <v>-485.8704035563387</v>
      </c>
      <c r="K37" s="29">
        <v>5.489331961867078</v>
      </c>
      <c r="L37" s="29">
        <v>0.001045587040355634</v>
      </c>
      <c r="M37" s="30">
        <v>0.01045587040355634</v>
      </c>
      <c r="N37" s="31">
        <v>80</v>
      </c>
      <c r="O37" s="32">
        <v>84.24294217149487</v>
      </c>
      <c r="P37" s="33">
        <v>-4.2429421714948745</v>
      </c>
      <c r="Q37" s="26">
        <v>32000</v>
      </c>
      <c r="R37" s="26">
        <v>35780</v>
      </c>
      <c r="S37" s="27">
        <v>29898.36596957821</v>
      </c>
      <c r="T37" s="27">
        <v>35923.89119290891</v>
      </c>
      <c r="U37" s="28">
        <v>-3923.891192908908</v>
      </c>
      <c r="V37" s="29">
        <v>3.3980408679372536</v>
      </c>
      <c r="W37" s="29">
        <v>0.0032331502073618024</v>
      </c>
      <c r="X37" s="30">
        <v>0.012285970787974849</v>
      </c>
      <c r="Y37" s="34">
        <v>37.077554622540205</v>
      </c>
      <c r="Z37" s="34" t="e">
        <v>#DIV/0!</v>
      </c>
      <c r="AA37" s="34">
        <v>0.2987338374875705</v>
      </c>
      <c r="AB37" s="34" t="e">
        <v>#DIV/0!</v>
      </c>
      <c r="AC37" s="34">
        <v>106.02257436020642</v>
      </c>
      <c r="AD37" s="34" t="e">
        <v>#DIV/0!</v>
      </c>
      <c r="AE37" s="35">
        <v>8.887372829804331</v>
      </c>
      <c r="AF37" s="36">
        <v>0.03151550648866784</v>
      </c>
      <c r="AG37" s="27"/>
    </row>
    <row r="38" spans="1:33" ht="12.75">
      <c r="A38" s="22" t="s">
        <v>35</v>
      </c>
      <c r="B38" s="207" t="s">
        <v>186</v>
      </c>
      <c r="C38" s="208"/>
      <c r="D38" s="23">
        <v>160</v>
      </c>
      <c r="E38" s="24">
        <v>160</v>
      </c>
      <c r="F38" s="24" t="s">
        <v>35</v>
      </c>
      <c r="G38" s="25">
        <v>0</v>
      </c>
      <c r="H38" s="26">
        <v>11960</v>
      </c>
      <c r="I38" s="27">
        <v>8756.01057768079</v>
      </c>
      <c r="J38" s="28">
        <v>3203.9894223192096</v>
      </c>
      <c r="K38" s="29">
        <v>4.596905553282415</v>
      </c>
      <c r="L38" s="29">
        <v>0.0008756010577680791</v>
      </c>
      <c r="M38" s="30">
        <v>0.00875601057768079</v>
      </c>
      <c r="N38" s="31">
        <v>50</v>
      </c>
      <c r="O38" s="32">
        <v>56.81867915378554</v>
      </c>
      <c r="P38" s="33">
        <v>-6.8186791537855385</v>
      </c>
      <c r="Q38" s="26">
        <v>32300</v>
      </c>
      <c r="R38" s="26">
        <v>0</v>
      </c>
      <c r="S38" s="27">
        <v>26119.400050005515</v>
      </c>
      <c r="T38" s="27">
        <v>31280.78663544887</v>
      </c>
      <c r="U38" s="28">
        <v>1019.2133645511312</v>
      </c>
      <c r="V38" s="29">
        <v>2.958849607847108</v>
      </c>
      <c r="W38" s="29">
        <v>0.0028152707971903987</v>
      </c>
      <c r="X38" s="30">
        <v>0.010698029029323514</v>
      </c>
      <c r="Y38" s="34">
        <v>54.72506611050494</v>
      </c>
      <c r="Z38" s="34" t="e">
        <v>#DIV/0!</v>
      </c>
      <c r="AA38" s="34">
        <v>0.3551167447111596</v>
      </c>
      <c r="AB38" s="34" t="e">
        <v>#DIV/0!</v>
      </c>
      <c r="AC38" s="34">
        <v>163.24625031253447</v>
      </c>
      <c r="AD38" s="34" t="e">
        <v>#DIV/0!</v>
      </c>
      <c r="AE38" s="35">
        <v>7.5557551611295235</v>
      </c>
      <c r="AF38" s="36">
        <v>0.04722346975705952</v>
      </c>
      <c r="AG38" s="27"/>
    </row>
    <row r="39" spans="1:33" ht="12.75">
      <c r="A39" s="22" t="s">
        <v>35</v>
      </c>
      <c r="B39" s="207" t="s">
        <v>187</v>
      </c>
      <c r="C39" s="208"/>
      <c r="D39" s="23">
        <v>229</v>
      </c>
      <c r="E39" s="24">
        <v>152</v>
      </c>
      <c r="F39" s="24" t="s">
        <v>35</v>
      </c>
      <c r="G39" s="25">
        <v>0</v>
      </c>
      <c r="H39" s="26">
        <v>6000</v>
      </c>
      <c r="I39" s="27">
        <v>4441.003810169794</v>
      </c>
      <c r="J39" s="28">
        <v>1558.9961898302063</v>
      </c>
      <c r="K39" s="29">
        <v>2.331527000339142</v>
      </c>
      <c r="L39" s="29">
        <v>0.0004441003810169794</v>
      </c>
      <c r="M39" s="30">
        <v>0.004441003810169794</v>
      </c>
      <c r="N39" s="31">
        <v>31</v>
      </c>
      <c r="O39" s="32">
        <v>78.48004795750698</v>
      </c>
      <c r="P39" s="33">
        <v>-47.48004795750698</v>
      </c>
      <c r="Q39" s="26">
        <v>32000</v>
      </c>
      <c r="R39" s="26">
        <v>0</v>
      </c>
      <c r="S39" s="27">
        <v>32646.775916105293</v>
      </c>
      <c r="T39" s="27">
        <v>38922.2176828181</v>
      </c>
      <c r="U39" s="28">
        <v>-6922.217682818096</v>
      </c>
      <c r="V39" s="29">
        <v>3.681652570617763</v>
      </c>
      <c r="W39" s="29">
        <v>0.003502999591453629</v>
      </c>
      <c r="X39" s="30">
        <v>0.01331139844752379</v>
      </c>
      <c r="Y39" s="34">
        <v>19.393029738732725</v>
      </c>
      <c r="Z39" s="34" t="e">
        <v>#DIV/0!</v>
      </c>
      <c r="AA39" s="34">
        <v>0.3427076330022139</v>
      </c>
      <c r="AB39" s="34" t="e">
        <v>#DIV/0!</v>
      </c>
      <c r="AC39" s="34">
        <v>214.78142050069272</v>
      </c>
      <c r="AD39" s="34" t="e">
        <v>#DIV/0!</v>
      </c>
      <c r="AE39" s="35">
        <v>6.013179570956905</v>
      </c>
      <c r="AF39" s="36">
        <v>0.02625842607404762</v>
      </c>
      <c r="AG39" s="27"/>
    </row>
    <row r="40" spans="1:33" ht="12.75">
      <c r="A40" s="22" t="s">
        <v>35</v>
      </c>
      <c r="B40" s="207" t="s">
        <v>35</v>
      </c>
      <c r="C40" s="208"/>
      <c r="D40" s="23" t="s">
        <v>35</v>
      </c>
      <c r="E40" s="24" t="s">
        <v>35</v>
      </c>
      <c r="F40" s="24" t="s">
        <v>35</v>
      </c>
      <c r="G40" s="25" t="s">
        <v>35</v>
      </c>
      <c r="H40" s="26">
        <v>0</v>
      </c>
      <c r="I40" s="27">
        <v>0</v>
      </c>
      <c r="J40" s="28" t="s">
        <v>35</v>
      </c>
      <c r="K40" s="29" t="s">
        <v>35</v>
      </c>
      <c r="L40" s="29" t="s">
        <v>35</v>
      </c>
      <c r="M40" s="30" t="s">
        <v>35</v>
      </c>
      <c r="N40" s="31">
        <v>0</v>
      </c>
      <c r="O40" s="32">
        <v>0</v>
      </c>
      <c r="P40" s="33" t="s">
        <v>35</v>
      </c>
      <c r="Q40" s="26">
        <v>0</v>
      </c>
      <c r="R40" s="26" t="s">
        <v>35</v>
      </c>
      <c r="S40" s="27">
        <v>0</v>
      </c>
      <c r="T40" s="27">
        <v>0</v>
      </c>
      <c r="U40" s="28" t="s">
        <v>35</v>
      </c>
      <c r="V40" s="29" t="s">
        <v>35</v>
      </c>
      <c r="W40" s="29" t="s">
        <v>35</v>
      </c>
      <c r="X40" s="30" t="s">
        <v>35</v>
      </c>
      <c r="Y40" s="34" t="e">
        <v>#VALUE!</v>
      </c>
      <c r="Z40" s="34" t="e">
        <v>#VALUE!</v>
      </c>
      <c r="AA40" s="34" t="e">
        <v>#VALUE!</v>
      </c>
      <c r="AB40" s="34" t="e">
        <v>#VALUE!</v>
      </c>
      <c r="AC40" s="34" t="e">
        <v>#VALUE!</v>
      </c>
      <c r="AD40" s="34" t="e">
        <v>#VALUE!</v>
      </c>
      <c r="AE40" s="35" t="e">
        <v>#VALUE!</v>
      </c>
      <c r="AF40" s="36" t="e">
        <v>#VALUE!</v>
      </c>
      <c r="AG40" s="27"/>
    </row>
    <row r="41" spans="1:33" ht="12.75">
      <c r="A41" s="22" t="s">
        <v>35</v>
      </c>
      <c r="B41" s="207" t="s">
        <v>188</v>
      </c>
      <c r="C41" s="208"/>
      <c r="D41" s="23">
        <v>366</v>
      </c>
      <c r="E41" s="24">
        <v>570</v>
      </c>
      <c r="F41" s="24" t="s">
        <v>35</v>
      </c>
      <c r="G41" s="25">
        <v>0</v>
      </c>
      <c r="H41" s="26">
        <v>15000</v>
      </c>
      <c r="I41" s="27">
        <v>11785.02001963209</v>
      </c>
      <c r="J41" s="28">
        <v>3214.9799803679107</v>
      </c>
      <c r="K41" s="29">
        <v>6.187135510306847</v>
      </c>
      <c r="L41" s="29">
        <v>0.001178502001963209</v>
      </c>
      <c r="M41" s="30">
        <v>0.01178502001963209</v>
      </c>
      <c r="N41" s="31">
        <v>72</v>
      </c>
      <c r="O41" s="32">
        <v>117.8931035350667</v>
      </c>
      <c r="P41" s="33">
        <v>-45.8931035350667</v>
      </c>
      <c r="Q41" s="26">
        <v>52000</v>
      </c>
      <c r="R41" s="26">
        <v>0</v>
      </c>
      <c r="S41" s="27">
        <v>51573.87869027554</v>
      </c>
      <c r="T41" s="27">
        <v>61014.47467512185</v>
      </c>
      <c r="U41" s="28">
        <v>-9014.474675121848</v>
      </c>
      <c r="V41" s="29">
        <v>5.771359159519775</v>
      </c>
      <c r="W41" s="29">
        <v>0.0054913027207609665</v>
      </c>
      <c r="X41" s="30">
        <v>0.020866950338891677</v>
      </c>
      <c r="Y41" s="34">
        <v>32.1995082503609</v>
      </c>
      <c r="Z41" s="34" t="e">
        <v>#DIV/0!</v>
      </c>
      <c r="AA41" s="34">
        <v>0.3221123047406194</v>
      </c>
      <c r="AB41" s="34" t="e">
        <v>#DIV/0!</v>
      </c>
      <c r="AC41" s="34">
        <v>90.48048893030796</v>
      </c>
      <c r="AD41" s="34" t="e">
        <v>#DIV/0!</v>
      </c>
      <c r="AE41" s="35">
        <v>11.95849466982662</v>
      </c>
      <c r="AF41" s="36">
        <v>0.03267348270444432</v>
      </c>
      <c r="AG41" s="27"/>
    </row>
    <row r="42" spans="1:33" ht="12.75">
      <c r="A42" s="22" t="s">
        <v>35</v>
      </c>
      <c r="B42" s="207" t="s">
        <v>189</v>
      </c>
      <c r="C42" s="208"/>
      <c r="D42" s="23">
        <v>1498</v>
      </c>
      <c r="E42" s="24">
        <v>1510</v>
      </c>
      <c r="F42" s="24">
        <v>503</v>
      </c>
      <c r="G42" s="25">
        <v>0</v>
      </c>
      <c r="H42" s="26">
        <v>32000</v>
      </c>
      <c r="I42" s="27">
        <v>34236.53862604214</v>
      </c>
      <c r="J42" s="28">
        <v>-2236.5386260421365</v>
      </c>
      <c r="K42" s="29">
        <v>17.974182778672123</v>
      </c>
      <c r="L42" s="29">
        <v>0.0034236538626042138</v>
      </c>
      <c r="M42" s="30">
        <v>0.03423653862604214</v>
      </c>
      <c r="N42" s="31">
        <v>220</v>
      </c>
      <c r="O42" s="32">
        <v>210.8344440453905</v>
      </c>
      <c r="P42" s="33">
        <v>9.165555954609488</v>
      </c>
      <c r="Q42" s="26">
        <v>150000</v>
      </c>
      <c r="R42" s="26">
        <v>163040</v>
      </c>
      <c r="S42" s="27">
        <v>149313.86269028165</v>
      </c>
      <c r="T42" s="27">
        <v>177812.15802035524</v>
      </c>
      <c r="U42" s="28">
        <v>-27812.158020355244</v>
      </c>
      <c r="V42" s="29">
        <v>16.819252027145403</v>
      </c>
      <c r="W42" s="29">
        <v>0.016003094221831972</v>
      </c>
      <c r="X42" s="30">
        <v>0.0608117580429615</v>
      </c>
      <c r="Y42" s="34">
        <v>22.854832193619583</v>
      </c>
      <c r="Z42" s="34" t="e">
        <v>#DIV/0!</v>
      </c>
      <c r="AA42" s="34">
        <v>0.14074395463644226</v>
      </c>
      <c r="AB42" s="34" t="e">
        <v>#DIV/0!</v>
      </c>
      <c r="AC42" s="34">
        <v>98.88335277502095</v>
      </c>
      <c r="AD42" s="34" t="e">
        <v>#DIV/0!</v>
      </c>
      <c r="AE42" s="35">
        <v>34.793434805817526</v>
      </c>
      <c r="AF42" s="36">
        <v>0.023226591993202622</v>
      </c>
      <c r="AG42" s="27"/>
    </row>
    <row r="43" spans="1:33" ht="12.75">
      <c r="A43" s="22" t="s">
        <v>35</v>
      </c>
      <c r="B43" s="207" t="s">
        <v>190</v>
      </c>
      <c r="C43" s="208"/>
      <c r="D43" s="23">
        <v>1247</v>
      </c>
      <c r="E43" s="24">
        <v>1247</v>
      </c>
      <c r="F43" s="24">
        <v>36</v>
      </c>
      <c r="G43" s="25">
        <v>0</v>
      </c>
      <c r="H43" s="26">
        <v>65000</v>
      </c>
      <c r="I43" s="27">
        <v>72448.30000000009</v>
      </c>
      <c r="J43" s="28">
        <v>-7448.30000000009</v>
      </c>
      <c r="K43" s="29">
        <v>38.035357500000046</v>
      </c>
      <c r="L43" s="29">
        <v>0.007244830000000009</v>
      </c>
      <c r="M43" s="30">
        <v>0.07244830000000009</v>
      </c>
      <c r="N43" s="31">
        <v>440</v>
      </c>
      <c r="O43" s="32">
        <v>522.149453444837</v>
      </c>
      <c r="P43" s="33">
        <v>-82.14945344483704</v>
      </c>
      <c r="Q43" s="26">
        <v>90000</v>
      </c>
      <c r="R43" s="26">
        <v>152830</v>
      </c>
      <c r="S43" s="27">
        <v>56875.641444638364</v>
      </c>
      <c r="T43" s="27">
        <v>68012.63160152537</v>
      </c>
      <c r="U43" s="28">
        <v>21987.36839847463</v>
      </c>
      <c r="V43" s="29">
        <v>6.433314823188284</v>
      </c>
      <c r="W43" s="29">
        <v>0.0061211368441372845</v>
      </c>
      <c r="X43" s="30">
        <v>0.02326032000772168</v>
      </c>
      <c r="Y43" s="34">
        <v>58.09807538091427</v>
      </c>
      <c r="Z43" s="34" t="e">
        <v>#DIV/0!</v>
      </c>
      <c r="AA43" s="34">
        <v>0.4187245015596127</v>
      </c>
      <c r="AB43" s="34" t="e">
        <v>#DIV/0!</v>
      </c>
      <c r="AC43" s="34">
        <v>45.609977100752495</v>
      </c>
      <c r="AD43" s="34" t="e">
        <v>#DIV/0!</v>
      </c>
      <c r="AE43" s="35">
        <v>44.46867232318833</v>
      </c>
      <c r="AF43" s="36">
        <v>0.035660523114024324</v>
      </c>
      <c r="AG43" s="27"/>
    </row>
    <row r="44" spans="1:33" ht="12.75">
      <c r="A44" s="22" t="s">
        <v>35</v>
      </c>
      <c r="B44" s="207" t="s">
        <v>35</v>
      </c>
      <c r="C44" s="208"/>
      <c r="D44" s="23" t="s">
        <v>35</v>
      </c>
      <c r="E44" s="24" t="s">
        <v>35</v>
      </c>
      <c r="F44" s="24" t="s">
        <v>35</v>
      </c>
      <c r="G44" s="25" t="s">
        <v>35</v>
      </c>
      <c r="H44" s="26">
        <v>0</v>
      </c>
      <c r="I44" s="27">
        <v>0</v>
      </c>
      <c r="J44" s="28" t="s">
        <v>35</v>
      </c>
      <c r="K44" s="29" t="s">
        <v>35</v>
      </c>
      <c r="L44" s="29" t="s">
        <v>35</v>
      </c>
      <c r="M44" s="30" t="s">
        <v>35</v>
      </c>
      <c r="N44" s="31">
        <v>0</v>
      </c>
      <c r="O44" s="32">
        <v>0</v>
      </c>
      <c r="P44" s="33" t="s">
        <v>35</v>
      </c>
      <c r="Q44" s="26">
        <v>0</v>
      </c>
      <c r="R44" s="26" t="s">
        <v>35</v>
      </c>
      <c r="S44" s="27">
        <v>0</v>
      </c>
      <c r="T44" s="27">
        <v>0</v>
      </c>
      <c r="U44" s="28" t="s">
        <v>35</v>
      </c>
      <c r="V44" s="29" t="s">
        <v>35</v>
      </c>
      <c r="W44" s="29" t="s">
        <v>35</v>
      </c>
      <c r="X44" s="30" t="s">
        <v>35</v>
      </c>
      <c r="Y44" s="34" t="e">
        <v>#VALUE!</v>
      </c>
      <c r="Z44" s="34" t="e">
        <v>#VALUE!</v>
      </c>
      <c r="AA44" s="34" t="e">
        <v>#VALUE!</v>
      </c>
      <c r="AB44" s="34" t="e">
        <v>#VALUE!</v>
      </c>
      <c r="AC44" s="34" t="e">
        <v>#VALUE!</v>
      </c>
      <c r="AD44" s="34" t="e">
        <v>#VALUE!</v>
      </c>
      <c r="AE44" s="35" t="e">
        <v>#VALUE!</v>
      </c>
      <c r="AF44" s="36" t="e">
        <v>#VALUE!</v>
      </c>
      <c r="AG44" s="27"/>
    </row>
    <row r="45" spans="1:33" ht="12.75">
      <c r="A45" s="22" t="s">
        <v>35</v>
      </c>
      <c r="B45" s="207" t="s">
        <v>35</v>
      </c>
      <c r="C45" s="208"/>
      <c r="D45" s="23" t="s">
        <v>35</v>
      </c>
      <c r="E45" s="24" t="s">
        <v>35</v>
      </c>
      <c r="F45" s="24" t="s">
        <v>35</v>
      </c>
      <c r="G45" s="25" t="s">
        <v>35</v>
      </c>
      <c r="H45" s="26">
        <v>0</v>
      </c>
      <c r="I45" s="27">
        <v>0</v>
      </c>
      <c r="J45" s="28" t="s">
        <v>35</v>
      </c>
      <c r="K45" s="29" t="s">
        <v>35</v>
      </c>
      <c r="L45" s="29" t="s">
        <v>35</v>
      </c>
      <c r="M45" s="30" t="s">
        <v>35</v>
      </c>
      <c r="N45" s="31">
        <v>0</v>
      </c>
      <c r="O45" s="32">
        <v>0</v>
      </c>
      <c r="P45" s="33" t="s">
        <v>35</v>
      </c>
      <c r="Q45" s="26">
        <v>0</v>
      </c>
      <c r="R45" s="26" t="s">
        <v>35</v>
      </c>
      <c r="S45" s="27">
        <v>0</v>
      </c>
      <c r="T45" s="27">
        <v>0</v>
      </c>
      <c r="U45" s="28" t="s">
        <v>35</v>
      </c>
      <c r="V45" s="29" t="s">
        <v>35</v>
      </c>
      <c r="W45" s="29" t="s">
        <v>35</v>
      </c>
      <c r="X45" s="30" t="s">
        <v>35</v>
      </c>
      <c r="Y45" s="34" t="e">
        <v>#VALUE!</v>
      </c>
      <c r="Z45" s="34" t="e">
        <v>#VALUE!</v>
      </c>
      <c r="AA45" s="34" t="e">
        <v>#VALUE!</v>
      </c>
      <c r="AB45" s="34" t="e">
        <v>#VALUE!</v>
      </c>
      <c r="AC45" s="34" t="e">
        <v>#VALUE!</v>
      </c>
      <c r="AD45" s="34" t="e">
        <v>#VALUE!</v>
      </c>
      <c r="AE45" s="35" t="e">
        <v>#VALUE!</v>
      </c>
      <c r="AF45" s="36" t="e">
        <v>#VALUE!</v>
      </c>
      <c r="AG45" s="27"/>
    </row>
    <row r="46" spans="1:33" ht="13.5" thickBot="1">
      <c r="A46" s="49" t="s">
        <v>35</v>
      </c>
      <c r="B46" s="209" t="s">
        <v>35</v>
      </c>
      <c r="C46" s="210"/>
      <c r="D46" s="50" t="s">
        <v>35</v>
      </c>
      <c r="E46" s="51" t="s">
        <v>35</v>
      </c>
      <c r="F46" s="51" t="s">
        <v>35</v>
      </c>
      <c r="G46" s="52" t="s">
        <v>35</v>
      </c>
      <c r="H46" s="53">
        <v>0</v>
      </c>
      <c r="I46" s="54">
        <v>0</v>
      </c>
      <c r="J46" s="55" t="s">
        <v>35</v>
      </c>
      <c r="K46" s="56" t="s">
        <v>35</v>
      </c>
      <c r="L46" s="56" t="s">
        <v>35</v>
      </c>
      <c r="M46" s="57" t="s">
        <v>35</v>
      </c>
      <c r="N46" s="58">
        <v>0</v>
      </c>
      <c r="O46" s="59">
        <v>0</v>
      </c>
      <c r="P46" s="60" t="s">
        <v>35</v>
      </c>
      <c r="Q46" s="53">
        <v>0</v>
      </c>
      <c r="R46" s="26" t="s">
        <v>35</v>
      </c>
      <c r="S46" s="54">
        <v>0</v>
      </c>
      <c r="T46" s="54">
        <v>0</v>
      </c>
      <c r="U46" s="55" t="s">
        <v>35</v>
      </c>
      <c r="V46" s="56" t="s">
        <v>35</v>
      </c>
      <c r="W46" s="56" t="s">
        <v>35</v>
      </c>
      <c r="X46" s="57" t="s">
        <v>35</v>
      </c>
      <c r="Y46" s="34" t="e">
        <v>#VALUE!</v>
      </c>
      <c r="Z46" s="34" t="e">
        <v>#VALUE!</v>
      </c>
      <c r="AA46" s="34" t="e">
        <v>#VALUE!</v>
      </c>
      <c r="AB46" s="34" t="e">
        <v>#VALUE!</v>
      </c>
      <c r="AC46" s="34" t="e">
        <v>#VALUE!</v>
      </c>
      <c r="AD46" s="34" t="e">
        <v>#VALUE!</v>
      </c>
      <c r="AE46" s="35"/>
      <c r="AF46" s="36" t="e">
        <v>#VALUE!</v>
      </c>
      <c r="AG46" s="27"/>
    </row>
    <row r="47" spans="1:33" ht="13.5" thickBot="1">
      <c r="A47" s="61"/>
      <c r="B47" s="62"/>
      <c r="C47" s="63"/>
      <c r="D47" s="63"/>
      <c r="E47" s="63"/>
      <c r="F47" s="63"/>
      <c r="G47" s="63"/>
      <c r="H47" s="64"/>
      <c r="I47" s="64"/>
      <c r="J47" s="64"/>
      <c r="K47" s="65"/>
      <c r="L47" s="65"/>
      <c r="M47" s="65"/>
      <c r="N47" s="66"/>
      <c r="O47" s="66"/>
      <c r="P47" s="66"/>
      <c r="Q47" s="64"/>
      <c r="R47" s="64"/>
      <c r="S47" s="64"/>
      <c r="T47" s="64"/>
      <c r="U47" s="67"/>
      <c r="V47" s="65"/>
      <c r="W47" s="65"/>
      <c r="X47" s="68"/>
      <c r="AE47" s="69"/>
      <c r="AG47" s="70"/>
    </row>
    <row r="48" spans="1:33" ht="13.5" thickBot="1">
      <c r="A48" s="71"/>
      <c r="B48" s="71" t="s">
        <v>71</v>
      </c>
      <c r="C48" s="72"/>
      <c r="D48" s="73">
        <f aca="true" t="shared" si="0" ref="D48:X48">SUM(D7:D47)</f>
        <v>57253</v>
      </c>
      <c r="E48" s="73">
        <f t="shared" si="0"/>
        <v>55919</v>
      </c>
      <c r="F48" s="73">
        <f t="shared" si="0"/>
        <v>4328.4400000000005</v>
      </c>
      <c r="G48" s="73">
        <f t="shared" si="0"/>
        <v>400</v>
      </c>
      <c r="H48" s="73">
        <f t="shared" si="0"/>
        <v>2603484</v>
      </c>
      <c r="I48" s="73">
        <f t="shared" si="0"/>
        <v>2629880.663209073</v>
      </c>
      <c r="J48" s="73">
        <f t="shared" si="0"/>
        <v>66223.67014602282</v>
      </c>
      <c r="K48" s="73">
        <f t="shared" si="0"/>
        <v>1380.6873481847633</v>
      </c>
      <c r="L48" s="73">
        <f t="shared" si="0"/>
        <v>0.2629880663209073</v>
      </c>
      <c r="M48" s="73">
        <f t="shared" si="0"/>
        <v>2.6298806632090725</v>
      </c>
      <c r="N48" s="73">
        <f t="shared" si="0"/>
        <v>31054</v>
      </c>
      <c r="O48" s="73">
        <f t="shared" si="0"/>
        <v>32319.90438333296</v>
      </c>
      <c r="P48" s="73">
        <f t="shared" si="0"/>
        <v>-198.36428613601737</v>
      </c>
      <c r="Q48" s="73">
        <f t="shared" si="0"/>
        <v>7121043</v>
      </c>
      <c r="R48" s="73">
        <f t="shared" si="0"/>
        <v>1688146.44</v>
      </c>
      <c r="S48" s="73">
        <f t="shared" si="0"/>
        <v>7183483.699648148</v>
      </c>
      <c r="T48" s="73">
        <f t="shared" si="0"/>
        <v>8443449.532907827</v>
      </c>
      <c r="U48" s="73">
        <f t="shared" si="0"/>
        <v>-970699.9135141213</v>
      </c>
      <c r="V48" s="73">
        <f t="shared" si="0"/>
        <v>762.5277095287648</v>
      </c>
      <c r="W48" s="73">
        <f t="shared" si="0"/>
        <v>0.7219237025011053</v>
      </c>
      <c r="X48" s="73">
        <f t="shared" si="0"/>
        <v>2.7407295320327143</v>
      </c>
      <c r="Y48" s="70">
        <f>I48/D48</f>
        <v>45.934373102004656</v>
      </c>
      <c r="Z48" s="70"/>
      <c r="AA48" s="70">
        <f>O48/D48</f>
        <v>0.5645102332337687</v>
      </c>
      <c r="AB48" s="70"/>
      <c r="AC48" s="70">
        <f>S48/E48</f>
        <v>128.46230618659396</v>
      </c>
      <c r="AD48" s="70"/>
      <c r="AE48" s="69">
        <f>K48+V48</f>
        <v>2143.215057713528</v>
      </c>
      <c r="AF48" s="70">
        <f>(K48/D48)+(V48/E48)</f>
        <v>0.037751836039835104</v>
      </c>
      <c r="AG48" s="70"/>
    </row>
    <row r="49" ht="12.75">
      <c r="A49" s="74" t="s">
        <v>193</v>
      </c>
    </row>
  </sheetData>
  <sheetProtection/>
  <mergeCells count="57">
    <mergeCell ref="B6:C6"/>
    <mergeCell ref="A4:C4"/>
    <mergeCell ref="N4:P4"/>
    <mergeCell ref="N5:P5"/>
    <mergeCell ref="K5:M5"/>
    <mergeCell ref="B21:C21"/>
    <mergeCell ref="B26:C26"/>
    <mergeCell ref="B22:C22"/>
    <mergeCell ref="B23:C23"/>
    <mergeCell ref="B24:C24"/>
    <mergeCell ref="B25:C25"/>
    <mergeCell ref="B20:C20"/>
    <mergeCell ref="B12:C12"/>
    <mergeCell ref="B13:C13"/>
    <mergeCell ref="B14:C14"/>
    <mergeCell ref="B15:C15"/>
    <mergeCell ref="B16:C16"/>
    <mergeCell ref="B17:C17"/>
    <mergeCell ref="B32:C32"/>
    <mergeCell ref="B33:C33"/>
    <mergeCell ref="B34:C34"/>
    <mergeCell ref="Q4:X4"/>
    <mergeCell ref="B18:C18"/>
    <mergeCell ref="B7:C7"/>
    <mergeCell ref="B8:C8"/>
    <mergeCell ref="B9:C9"/>
    <mergeCell ref="B10:C10"/>
    <mergeCell ref="B11:C11"/>
    <mergeCell ref="B27:C27"/>
    <mergeCell ref="B28:C28"/>
    <mergeCell ref="B29:C29"/>
    <mergeCell ref="B30:C30"/>
    <mergeCell ref="B31:C31"/>
    <mergeCell ref="B19:C19"/>
    <mergeCell ref="B45:C45"/>
    <mergeCell ref="B46:C46"/>
    <mergeCell ref="B42:C42"/>
    <mergeCell ref="B43:C43"/>
    <mergeCell ref="B44:C44"/>
    <mergeCell ref="B39:C39"/>
    <mergeCell ref="B40:C40"/>
    <mergeCell ref="B41:C41"/>
    <mergeCell ref="B35:C35"/>
    <mergeCell ref="B36:C36"/>
    <mergeCell ref="B37:C37"/>
    <mergeCell ref="B38:C38"/>
    <mergeCell ref="A1:X1"/>
    <mergeCell ref="A2:X2"/>
    <mergeCell ref="Y4:AF4"/>
    <mergeCell ref="Y5:Z5"/>
    <mergeCell ref="AA5:AB5"/>
    <mergeCell ref="AC5:AD5"/>
    <mergeCell ref="AE5:AF5"/>
    <mergeCell ref="V5:X5"/>
    <mergeCell ref="H4:M4"/>
    <mergeCell ref="Q5:U5"/>
    <mergeCell ref="H5:J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G49"/>
  <sheetViews>
    <sheetView zoomScalePageLayoutView="0" workbookViewId="0" topLeftCell="H19">
      <selection activeCell="W31" sqref="W31"/>
    </sheetView>
  </sheetViews>
  <sheetFormatPr defaultColWidth="9.140625" defaultRowHeight="12.75"/>
  <sheetData>
    <row r="1" spans="1:33" ht="27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1"/>
      <c r="Z1" s="1"/>
      <c r="AA1" s="1"/>
      <c r="AB1" s="1"/>
      <c r="AC1" s="1"/>
      <c r="AD1" s="1"/>
      <c r="AE1" s="1"/>
      <c r="AF1" s="1"/>
      <c r="AG1" s="1"/>
    </row>
    <row r="2" spans="1:33" ht="27">
      <c r="A2" s="214" t="s">
        <v>194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1"/>
      <c r="Z2" s="1"/>
      <c r="AA2" s="1"/>
      <c r="AB2" s="1"/>
      <c r="AC2" s="1"/>
      <c r="AD2" s="1"/>
      <c r="AE2" s="1"/>
      <c r="AF2" s="1"/>
      <c r="AG2" s="1"/>
    </row>
    <row r="3" spans="1:24" ht="13.5" thickBot="1">
      <c r="A3" s="3" t="s">
        <v>35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2" ht="12.75">
      <c r="A4" s="200" t="s">
        <v>3</v>
      </c>
      <c r="B4" s="201"/>
      <c r="C4" s="202"/>
      <c r="D4" s="5"/>
      <c r="E4" s="6"/>
      <c r="F4" s="6"/>
      <c r="G4" s="7"/>
      <c r="H4" s="200" t="s">
        <v>4</v>
      </c>
      <c r="I4" s="201"/>
      <c r="J4" s="201"/>
      <c r="K4" s="201"/>
      <c r="L4" s="201"/>
      <c r="M4" s="202"/>
      <c r="N4" s="200" t="s">
        <v>5</v>
      </c>
      <c r="O4" s="201"/>
      <c r="P4" s="202"/>
      <c r="Q4" s="200" t="s">
        <v>6</v>
      </c>
      <c r="R4" s="201"/>
      <c r="S4" s="201"/>
      <c r="T4" s="201"/>
      <c r="U4" s="201"/>
      <c r="V4" s="201"/>
      <c r="W4" s="201"/>
      <c r="X4" s="202"/>
      <c r="Y4" s="200" t="s">
        <v>7</v>
      </c>
      <c r="Z4" s="201"/>
      <c r="AA4" s="201"/>
      <c r="AB4" s="201"/>
      <c r="AC4" s="201"/>
      <c r="AD4" s="201"/>
      <c r="AE4" s="201"/>
      <c r="AF4" s="202"/>
    </row>
    <row r="5" spans="1:32" ht="14.25">
      <c r="A5" s="8"/>
      <c r="B5" s="9"/>
      <c r="C5" s="10"/>
      <c r="D5" s="11"/>
      <c r="E5" s="12"/>
      <c r="F5" s="12"/>
      <c r="G5" s="10"/>
      <c r="H5" s="197" t="s">
        <v>8</v>
      </c>
      <c r="I5" s="198"/>
      <c r="J5" s="199"/>
      <c r="K5" s="204" t="s">
        <v>9</v>
      </c>
      <c r="L5" s="204"/>
      <c r="M5" s="205"/>
      <c r="N5" s="197" t="s">
        <v>214</v>
      </c>
      <c r="O5" s="198"/>
      <c r="P5" s="219"/>
      <c r="Q5" s="197" t="s">
        <v>8</v>
      </c>
      <c r="R5" s="198"/>
      <c r="S5" s="198"/>
      <c r="T5" s="198"/>
      <c r="U5" s="199"/>
      <c r="V5" s="203" t="s">
        <v>9</v>
      </c>
      <c r="W5" s="204"/>
      <c r="X5" s="205"/>
      <c r="Y5" s="206" t="s">
        <v>10</v>
      </c>
      <c r="Z5" s="196"/>
      <c r="AA5" s="196" t="s">
        <v>11</v>
      </c>
      <c r="AB5" s="196"/>
      <c r="AC5" s="196" t="s">
        <v>6</v>
      </c>
      <c r="AD5" s="196"/>
      <c r="AE5" s="196" t="s">
        <v>12</v>
      </c>
      <c r="AF5" s="196"/>
    </row>
    <row r="6" spans="1:33" ht="63.75">
      <c r="A6" s="13" t="s">
        <v>13</v>
      </c>
      <c r="B6" s="217" t="s">
        <v>14</v>
      </c>
      <c r="C6" s="218"/>
      <c r="D6" s="13" t="s">
        <v>15</v>
      </c>
      <c r="E6" s="14" t="s">
        <v>16</v>
      </c>
      <c r="F6" s="14" t="s">
        <v>17</v>
      </c>
      <c r="G6" s="15" t="s">
        <v>18</v>
      </c>
      <c r="H6" s="13" t="s">
        <v>19</v>
      </c>
      <c r="I6" s="14" t="s">
        <v>20</v>
      </c>
      <c r="J6" s="16" t="s">
        <v>21</v>
      </c>
      <c r="K6" s="14" t="s">
        <v>22</v>
      </c>
      <c r="L6" s="14" t="s">
        <v>23</v>
      </c>
      <c r="M6" s="15" t="s">
        <v>24</v>
      </c>
      <c r="N6" s="13" t="s">
        <v>19</v>
      </c>
      <c r="O6" s="14" t="s">
        <v>20</v>
      </c>
      <c r="P6" s="15" t="s">
        <v>21</v>
      </c>
      <c r="Q6" s="17" t="s">
        <v>19</v>
      </c>
      <c r="R6" s="18" t="s">
        <v>25</v>
      </c>
      <c r="S6" s="19" t="s">
        <v>26</v>
      </c>
      <c r="T6" s="19" t="s">
        <v>20</v>
      </c>
      <c r="U6" s="16" t="s">
        <v>21</v>
      </c>
      <c r="V6" s="14" t="s">
        <v>22</v>
      </c>
      <c r="W6" s="14" t="s">
        <v>23</v>
      </c>
      <c r="X6" s="15" t="s">
        <v>24</v>
      </c>
      <c r="Y6" s="20" t="s">
        <v>27</v>
      </c>
      <c r="Z6" s="20" t="s">
        <v>28</v>
      </c>
      <c r="AA6" s="20" t="s">
        <v>29</v>
      </c>
      <c r="AB6" s="20" t="s">
        <v>30</v>
      </c>
      <c r="AC6" s="20" t="s">
        <v>31</v>
      </c>
      <c r="AD6" s="20" t="s">
        <v>32</v>
      </c>
      <c r="AE6" s="20" t="s">
        <v>33</v>
      </c>
      <c r="AF6" s="20" t="s">
        <v>34</v>
      </c>
      <c r="AG6" s="21"/>
    </row>
    <row r="7" spans="1:33" ht="12.75">
      <c r="A7" s="22" t="s">
        <v>35</v>
      </c>
      <c r="B7" s="207" t="s">
        <v>195</v>
      </c>
      <c r="C7" s="208"/>
      <c r="D7" s="23">
        <v>1787</v>
      </c>
      <c r="E7" s="24">
        <v>1787</v>
      </c>
      <c r="F7" s="24" t="s">
        <v>35</v>
      </c>
      <c r="G7" s="25">
        <v>200</v>
      </c>
      <c r="H7" s="26">
        <v>32000</v>
      </c>
      <c r="I7" s="27">
        <v>31291.746444571396</v>
      </c>
      <c r="J7" s="28">
        <v>708.2535554286042</v>
      </c>
      <c r="K7" s="29">
        <v>16.42816688339998</v>
      </c>
      <c r="L7" s="29">
        <v>0.0031291746444571398</v>
      </c>
      <c r="M7" s="30">
        <v>0.031291746444571396</v>
      </c>
      <c r="N7" s="31">
        <v>170</v>
      </c>
      <c r="O7" s="32">
        <v>138.94810427252773</v>
      </c>
      <c r="P7" s="33">
        <v>31.05189572747227</v>
      </c>
      <c r="Q7" s="26">
        <v>167000</v>
      </c>
      <c r="R7" s="26">
        <v>0</v>
      </c>
      <c r="S7" s="27">
        <v>169245.3879775025</v>
      </c>
      <c r="T7" s="27">
        <v>161854.91701494332</v>
      </c>
      <c r="U7" s="28">
        <v>5145.082985056681</v>
      </c>
      <c r="V7" s="29">
        <v>15.309856600443485</v>
      </c>
      <c r="W7" s="29">
        <v>0.0145669425313449</v>
      </c>
      <c r="X7" s="30">
        <v>0.05535438161911062</v>
      </c>
      <c r="Y7" s="34">
        <v>17.51077025437683</v>
      </c>
      <c r="Z7" s="34">
        <v>156.45873222285698</v>
      </c>
      <c r="AA7" s="34">
        <v>0.07775495482514143</v>
      </c>
      <c r="AB7" s="34">
        <v>0.6947405213626386</v>
      </c>
      <c r="AC7" s="34">
        <v>94.70922662423196</v>
      </c>
      <c r="AD7" s="34">
        <v>846.2269398875126</v>
      </c>
      <c r="AE7" s="35">
        <v>31.738023483843467</v>
      </c>
      <c r="AF7" s="36">
        <v>0.01776050558692975</v>
      </c>
      <c r="AG7" s="27"/>
    </row>
    <row r="8" spans="1:33" ht="12.75">
      <c r="A8" s="22" t="s">
        <v>35</v>
      </c>
      <c r="B8" s="207" t="s">
        <v>196</v>
      </c>
      <c r="C8" s="208"/>
      <c r="D8" s="23">
        <v>1394</v>
      </c>
      <c r="E8" s="24">
        <v>1394</v>
      </c>
      <c r="F8" s="24" t="s">
        <v>35</v>
      </c>
      <c r="G8" s="25">
        <v>200</v>
      </c>
      <c r="H8" s="26">
        <v>79000</v>
      </c>
      <c r="I8" s="27">
        <v>109160</v>
      </c>
      <c r="J8" s="28">
        <v>-30160</v>
      </c>
      <c r="K8" s="29">
        <v>57.309</v>
      </c>
      <c r="L8" s="29">
        <v>0.010916</v>
      </c>
      <c r="M8" s="30">
        <v>0.10916</v>
      </c>
      <c r="N8" s="31">
        <v>400</v>
      </c>
      <c r="O8" s="32">
        <v>447.94594594594594</v>
      </c>
      <c r="P8" s="33">
        <v>-47.94594594594594</v>
      </c>
      <c r="Q8" s="26">
        <v>90000</v>
      </c>
      <c r="R8" s="26">
        <v>0</v>
      </c>
      <c r="S8" s="27">
        <v>113323.25902955687</v>
      </c>
      <c r="T8" s="27">
        <v>105876.43513513508</v>
      </c>
      <c r="U8" s="28">
        <v>-15876.435135135078</v>
      </c>
      <c r="V8" s="29">
        <v>10.014851999432427</v>
      </c>
      <c r="W8" s="29">
        <v>0.00952887916216216</v>
      </c>
      <c r="X8" s="30">
        <v>0.0362097408162162</v>
      </c>
      <c r="Y8" s="34">
        <v>78.30703012912483</v>
      </c>
      <c r="Z8" s="34">
        <v>545.8</v>
      </c>
      <c r="AA8" s="34">
        <v>0.3213385551979526</v>
      </c>
      <c r="AB8" s="34">
        <v>2.2397297297297296</v>
      </c>
      <c r="AC8" s="34">
        <v>81.29358610441669</v>
      </c>
      <c r="AD8" s="34">
        <v>566.6162951477843</v>
      </c>
      <c r="AE8" s="35">
        <v>67.32385199943242</v>
      </c>
      <c r="AF8" s="36">
        <v>0.04829544619758423</v>
      </c>
      <c r="AG8" s="27"/>
    </row>
    <row r="9" spans="1:33" ht="12.75">
      <c r="A9" s="22" t="s">
        <v>35</v>
      </c>
      <c r="B9" s="207" t="s">
        <v>197</v>
      </c>
      <c r="C9" s="208"/>
      <c r="D9" s="23">
        <v>3405</v>
      </c>
      <c r="E9" s="24">
        <v>2880</v>
      </c>
      <c r="F9" s="24" t="s">
        <v>35</v>
      </c>
      <c r="G9" s="25">
        <v>200</v>
      </c>
      <c r="H9" s="26">
        <v>130000</v>
      </c>
      <c r="I9" s="27">
        <v>144794</v>
      </c>
      <c r="J9" s="28">
        <v>-14794</v>
      </c>
      <c r="K9" s="29">
        <v>76.01685</v>
      </c>
      <c r="L9" s="29">
        <v>0.0144794</v>
      </c>
      <c r="M9" s="30">
        <v>0.144794</v>
      </c>
      <c r="N9" s="31">
        <v>3620</v>
      </c>
      <c r="O9" s="32">
        <v>2557.9160739687054</v>
      </c>
      <c r="P9" s="33">
        <v>1062.0839260312946</v>
      </c>
      <c r="Q9" s="26">
        <v>494000</v>
      </c>
      <c r="R9" s="26">
        <v>0</v>
      </c>
      <c r="S9" s="27">
        <v>464752.42713956884</v>
      </c>
      <c r="T9" s="27">
        <v>440505.56472261733</v>
      </c>
      <c r="U9" s="28">
        <v>53494.43527738267</v>
      </c>
      <c r="V9" s="29">
        <v>41.667421367112375</v>
      </c>
      <c r="W9" s="29">
        <v>0.03964550082503557</v>
      </c>
      <c r="X9" s="30">
        <v>0.15065290313513516</v>
      </c>
      <c r="Y9" s="34">
        <v>42.52393538913363</v>
      </c>
      <c r="Z9" s="34">
        <v>723.97</v>
      </c>
      <c r="AA9" s="34">
        <v>0.7512235165840544</v>
      </c>
      <c r="AB9" s="34">
        <v>12.789580369843527</v>
      </c>
      <c r="AC9" s="34">
        <v>161.37237053457253</v>
      </c>
      <c r="AD9" s="34">
        <v>2323.7621356978443</v>
      </c>
      <c r="AE9" s="35">
        <v>117.68427136711239</v>
      </c>
      <c r="AF9" s="36">
        <v>0.034562194234100556</v>
      </c>
      <c r="AG9" s="27"/>
    </row>
    <row r="10" spans="1:33" ht="12.75">
      <c r="A10" s="22" t="s">
        <v>35</v>
      </c>
      <c r="B10" s="207" t="s">
        <v>198</v>
      </c>
      <c r="C10" s="208"/>
      <c r="D10" s="23">
        <v>1792</v>
      </c>
      <c r="E10" s="24">
        <v>1792</v>
      </c>
      <c r="F10" s="24" t="s">
        <v>35</v>
      </c>
      <c r="G10" s="25">
        <v>0</v>
      </c>
      <c r="H10" s="26">
        <v>33066</v>
      </c>
      <c r="I10" s="27">
        <v>29258.935178647083</v>
      </c>
      <c r="J10" s="28">
        <v>3807.0648213529166</v>
      </c>
      <c r="K10" s="29">
        <v>15.360940968789718</v>
      </c>
      <c r="L10" s="29">
        <v>0.0029258935178647083</v>
      </c>
      <c r="M10" s="30">
        <v>0.029258935178647087</v>
      </c>
      <c r="N10" s="31">
        <v>350</v>
      </c>
      <c r="O10" s="32">
        <v>316.4697297132516</v>
      </c>
      <c r="P10" s="33">
        <v>33.53027028674842</v>
      </c>
      <c r="Q10" s="26">
        <v>124000</v>
      </c>
      <c r="R10" s="26">
        <v>0</v>
      </c>
      <c r="S10" s="27">
        <v>139164.82623159373</v>
      </c>
      <c r="T10" s="27">
        <v>131198.5412100457</v>
      </c>
      <c r="U10" s="28">
        <v>-7198.541210045689</v>
      </c>
      <c r="V10" s="29">
        <v>12.410070013058219</v>
      </c>
      <c r="W10" s="29">
        <v>0.011807868708904112</v>
      </c>
      <c r="X10" s="30">
        <v>0.044869901093835624</v>
      </c>
      <c r="Y10" s="34">
        <v>16.32753079165574</v>
      </c>
      <c r="Z10" s="34" t="e">
        <v>#DIV/0!</v>
      </c>
      <c r="AA10" s="34">
        <v>0.1766014116703413</v>
      </c>
      <c r="AB10" s="34" t="e">
        <v>#DIV/0!</v>
      </c>
      <c r="AC10" s="34">
        <v>77.65894320959471</v>
      </c>
      <c r="AD10" s="34" t="e">
        <v>#DIV/0!</v>
      </c>
      <c r="AE10" s="35">
        <v>27.771010981847937</v>
      </c>
      <c r="AF10" s="36">
        <v>0.01549721594969193</v>
      </c>
      <c r="AG10" s="27"/>
    </row>
    <row r="11" spans="1:33" ht="12.75">
      <c r="A11" s="22" t="s">
        <v>35</v>
      </c>
      <c r="B11" s="207" t="s">
        <v>199</v>
      </c>
      <c r="C11" s="208"/>
      <c r="D11" s="23">
        <v>1902</v>
      </c>
      <c r="E11" s="24">
        <v>1902</v>
      </c>
      <c r="F11" s="24" t="s">
        <v>35</v>
      </c>
      <c r="G11" s="25">
        <v>200</v>
      </c>
      <c r="H11" s="26">
        <v>37250</v>
      </c>
      <c r="I11" s="27">
        <v>40766.38742479007</v>
      </c>
      <c r="J11" s="28">
        <v>-3516.3874247900676</v>
      </c>
      <c r="K11" s="29">
        <v>21.402353398014785</v>
      </c>
      <c r="L11" s="29">
        <v>0.004076638742479006</v>
      </c>
      <c r="M11" s="30">
        <v>0.040766387424790065</v>
      </c>
      <c r="N11" s="31">
        <v>400</v>
      </c>
      <c r="O11" s="32">
        <v>371.81868571201153</v>
      </c>
      <c r="P11" s="33">
        <v>28.18131428798847</v>
      </c>
      <c r="Q11" s="26">
        <v>120000</v>
      </c>
      <c r="R11" s="26">
        <v>0</v>
      </c>
      <c r="S11" s="27">
        <v>129603.86935832651</v>
      </c>
      <c r="T11" s="27">
        <v>125747.88725474234</v>
      </c>
      <c r="U11" s="28">
        <v>-5747.887254742338</v>
      </c>
      <c r="V11" s="29">
        <v>11.894492655426076</v>
      </c>
      <c r="W11" s="29">
        <v>0.011317309852926812</v>
      </c>
      <c r="X11" s="30">
        <v>0.043005777441121884</v>
      </c>
      <c r="Y11" s="34">
        <v>21.433431874232422</v>
      </c>
      <c r="Z11" s="34">
        <v>203.83193712395033</v>
      </c>
      <c r="AA11" s="34">
        <v>0.19548826798738778</v>
      </c>
      <c r="AB11" s="34">
        <v>1.8590934285600575</v>
      </c>
      <c r="AC11" s="34">
        <v>68.14083562477735</v>
      </c>
      <c r="AD11" s="34">
        <v>648.0193467916325</v>
      </c>
      <c r="AE11" s="35">
        <v>33.29684605344086</v>
      </c>
      <c r="AF11" s="36">
        <v>0.017506228208959442</v>
      </c>
      <c r="AG11" s="27"/>
    </row>
    <row r="12" spans="1:33" ht="12.75">
      <c r="A12" s="22" t="s">
        <v>35</v>
      </c>
      <c r="B12" s="207" t="s">
        <v>200</v>
      </c>
      <c r="C12" s="208"/>
      <c r="D12" s="23">
        <v>2285</v>
      </c>
      <c r="E12" s="24">
        <v>2285</v>
      </c>
      <c r="F12" s="24" t="s">
        <v>35</v>
      </c>
      <c r="G12" s="25">
        <v>200</v>
      </c>
      <c r="H12" s="26">
        <v>0</v>
      </c>
      <c r="I12" s="27">
        <v>85320.40315572986</v>
      </c>
      <c r="J12" s="28" t="s">
        <v>35</v>
      </c>
      <c r="K12" s="29">
        <v>44.793211656758174</v>
      </c>
      <c r="L12" s="29">
        <v>0.008532040315572987</v>
      </c>
      <c r="M12" s="30">
        <v>0.08532040315572986</v>
      </c>
      <c r="N12" s="31">
        <v>490</v>
      </c>
      <c r="O12" s="32">
        <v>579.503950690098</v>
      </c>
      <c r="P12" s="33">
        <v>-89.50395069009801</v>
      </c>
      <c r="Q12" s="26">
        <v>0</v>
      </c>
      <c r="R12" s="26">
        <v>0</v>
      </c>
      <c r="S12" s="27">
        <v>233467.81139361343</v>
      </c>
      <c r="T12" s="27">
        <v>226443.28870196865</v>
      </c>
      <c r="U12" s="28" t="s">
        <v>35</v>
      </c>
      <c r="V12" s="29">
        <v>21.41927067831921</v>
      </c>
      <c r="W12" s="29">
        <v>0.020379895983177177</v>
      </c>
      <c r="X12" s="30">
        <v>0.07744360473607327</v>
      </c>
      <c r="Y12" s="34">
        <v>37.33934492592116</v>
      </c>
      <c r="Z12" s="34">
        <v>426.6020157786493</v>
      </c>
      <c r="AA12" s="34">
        <v>0.25361223224949586</v>
      </c>
      <c r="AB12" s="34">
        <v>2.89751975345049</v>
      </c>
      <c r="AC12" s="34">
        <v>102.174096889984</v>
      </c>
      <c r="AD12" s="34">
        <v>1167.339056968067</v>
      </c>
      <c r="AE12" s="35">
        <v>66.21248233507738</v>
      </c>
      <c r="AF12" s="36">
        <v>0.028977016339202355</v>
      </c>
      <c r="AG12" s="27"/>
    </row>
    <row r="13" spans="1:33" ht="12.75">
      <c r="A13" s="22" t="s">
        <v>35</v>
      </c>
      <c r="B13" s="207" t="s">
        <v>201</v>
      </c>
      <c r="C13" s="208"/>
      <c r="D13" s="23">
        <v>5912</v>
      </c>
      <c r="E13" s="24">
        <v>5912</v>
      </c>
      <c r="F13" s="24" t="s">
        <v>35</v>
      </c>
      <c r="G13" s="25">
        <v>400</v>
      </c>
      <c r="H13" s="26">
        <v>240000</v>
      </c>
      <c r="I13" s="27">
        <v>192961.9199127436</v>
      </c>
      <c r="J13" s="28">
        <v>47038.080087256414</v>
      </c>
      <c r="K13" s="29">
        <v>101.30500795419039</v>
      </c>
      <c r="L13" s="29">
        <v>0.01929619199127436</v>
      </c>
      <c r="M13" s="30">
        <v>0.19296191991274358</v>
      </c>
      <c r="N13" s="31">
        <v>1918</v>
      </c>
      <c r="O13" s="32">
        <v>1564.0595287691526</v>
      </c>
      <c r="P13" s="33">
        <v>353.9404712308474</v>
      </c>
      <c r="Q13" s="26">
        <v>600000</v>
      </c>
      <c r="R13" s="26">
        <v>0</v>
      </c>
      <c r="S13" s="27">
        <v>538490.0588439405</v>
      </c>
      <c r="T13" s="27">
        <v>521352.654799102</v>
      </c>
      <c r="U13" s="28">
        <v>78647.34520089801</v>
      </c>
      <c r="V13" s="29">
        <v>49.31474761744705</v>
      </c>
      <c r="W13" s="29">
        <v>0.04692173893191918</v>
      </c>
      <c r="X13" s="30">
        <v>0.17830260794129288</v>
      </c>
      <c r="Y13" s="34">
        <v>32.63902569566028</v>
      </c>
      <c r="Z13" s="34">
        <v>482.40479978185897</v>
      </c>
      <c r="AA13" s="34">
        <v>0.26455675385134514</v>
      </c>
      <c r="AB13" s="34">
        <v>3.9101488219228817</v>
      </c>
      <c r="AC13" s="34">
        <v>91.08424540662051</v>
      </c>
      <c r="AD13" s="34">
        <v>1346.2251471098512</v>
      </c>
      <c r="AE13" s="35">
        <v>150.61975557163743</v>
      </c>
      <c r="AF13" s="36">
        <v>0.02547695459601445</v>
      </c>
      <c r="AG13" s="27"/>
    </row>
    <row r="14" spans="1:33" ht="12.75">
      <c r="A14" s="22" t="s">
        <v>35</v>
      </c>
      <c r="B14" s="207" t="s">
        <v>202</v>
      </c>
      <c r="C14" s="208"/>
      <c r="D14" s="23">
        <v>2335</v>
      </c>
      <c r="E14" s="24">
        <v>2320</v>
      </c>
      <c r="F14" s="24" t="s">
        <v>35</v>
      </c>
      <c r="G14" s="25">
        <v>100</v>
      </c>
      <c r="H14" s="26">
        <v>67000</v>
      </c>
      <c r="I14" s="27">
        <v>76427.49030299936</v>
      </c>
      <c r="J14" s="28">
        <v>-9427.490302999358</v>
      </c>
      <c r="K14" s="29">
        <v>40.124432409074664</v>
      </c>
      <c r="L14" s="29">
        <v>0.007642749030299937</v>
      </c>
      <c r="M14" s="30">
        <v>0.07642749030299936</v>
      </c>
      <c r="N14" s="31">
        <v>865</v>
      </c>
      <c r="O14" s="32">
        <v>746.6716849437764</v>
      </c>
      <c r="P14" s="33">
        <v>118.32831505622357</v>
      </c>
      <c r="Q14" s="26">
        <v>200000</v>
      </c>
      <c r="R14" s="26">
        <v>181650</v>
      </c>
      <c r="S14" s="27">
        <v>178759.94960197783</v>
      </c>
      <c r="T14" s="27">
        <v>174436.88417657933</v>
      </c>
      <c r="U14" s="28">
        <v>25563.115823420667</v>
      </c>
      <c r="V14" s="29">
        <v>16.499984874262637</v>
      </c>
      <c r="W14" s="29">
        <v>0.015699319575892143</v>
      </c>
      <c r="X14" s="30">
        <v>0.05965741438839014</v>
      </c>
      <c r="Y14" s="34">
        <v>32.73125923040658</v>
      </c>
      <c r="Z14" s="34">
        <v>764.2749030299935</v>
      </c>
      <c r="AA14" s="34">
        <v>0.319773740875279</v>
      </c>
      <c r="AB14" s="34">
        <v>7.4667168494377645</v>
      </c>
      <c r="AC14" s="34">
        <v>77.05170241464562</v>
      </c>
      <c r="AD14" s="34">
        <v>1787.5994960197784</v>
      </c>
      <c r="AE14" s="35">
        <v>56.6244172833373</v>
      </c>
      <c r="AF14" s="36">
        <v>0.024250285774448523</v>
      </c>
      <c r="AG14" s="27"/>
    </row>
    <row r="15" spans="1:33" ht="12.75">
      <c r="A15" s="22" t="s">
        <v>35</v>
      </c>
      <c r="B15" s="207" t="s">
        <v>203</v>
      </c>
      <c r="C15" s="208"/>
      <c r="D15" s="23">
        <v>1420</v>
      </c>
      <c r="E15" s="24">
        <v>1420</v>
      </c>
      <c r="F15" s="24" t="s">
        <v>35</v>
      </c>
      <c r="G15" s="25">
        <v>200</v>
      </c>
      <c r="H15" s="26">
        <v>16700</v>
      </c>
      <c r="I15" s="27">
        <v>18535.205546822366</v>
      </c>
      <c r="J15" s="28">
        <v>-1835.2055468223662</v>
      </c>
      <c r="K15" s="29">
        <v>9.730982912081743</v>
      </c>
      <c r="L15" s="29">
        <v>0.0018535205546822366</v>
      </c>
      <c r="M15" s="30">
        <v>0.018535205546822368</v>
      </c>
      <c r="N15" s="31">
        <v>183</v>
      </c>
      <c r="O15" s="32">
        <v>180.98771614641814</v>
      </c>
      <c r="P15" s="33">
        <v>2.012283853581863</v>
      </c>
      <c r="Q15" s="26">
        <v>86500</v>
      </c>
      <c r="R15" s="26">
        <v>0</v>
      </c>
      <c r="S15" s="27">
        <v>120228.49829385673</v>
      </c>
      <c r="T15" s="27">
        <v>113193.89611386017</v>
      </c>
      <c r="U15" s="28">
        <v>-26693.896113860174</v>
      </c>
      <c r="V15" s="29">
        <v>10.707010633410032</v>
      </c>
      <c r="W15" s="29">
        <v>0.010187450650247417</v>
      </c>
      <c r="X15" s="30">
        <v>0.03871231247094018</v>
      </c>
      <c r="Y15" s="34">
        <v>13.052961652691808</v>
      </c>
      <c r="Z15" s="34">
        <v>92.67602773411183</v>
      </c>
      <c r="AA15" s="34">
        <v>0.12745613813128037</v>
      </c>
      <c r="AB15" s="34">
        <v>0.9049385807320907</v>
      </c>
      <c r="AC15" s="34">
        <v>84.66795654496953</v>
      </c>
      <c r="AD15" s="34">
        <v>601.1424914692836</v>
      </c>
      <c r="AE15" s="35">
        <v>20.437993545491775</v>
      </c>
      <c r="AF15" s="36">
        <v>0.014392953201050546</v>
      </c>
      <c r="AG15" s="27"/>
    </row>
    <row r="16" spans="1:33" ht="12.75">
      <c r="A16" s="22" t="s">
        <v>35</v>
      </c>
      <c r="B16" s="207" t="s">
        <v>204</v>
      </c>
      <c r="C16" s="208"/>
      <c r="D16" s="23">
        <v>3321</v>
      </c>
      <c r="E16" s="24">
        <v>3321</v>
      </c>
      <c r="F16" s="24" t="s">
        <v>35</v>
      </c>
      <c r="G16" s="25">
        <v>0</v>
      </c>
      <c r="H16" s="26">
        <v>0</v>
      </c>
      <c r="I16" s="27">
        <v>67250</v>
      </c>
      <c r="J16" s="28" t="s">
        <v>35</v>
      </c>
      <c r="K16" s="29">
        <v>35.30625</v>
      </c>
      <c r="L16" s="29">
        <v>0.006725000000000001</v>
      </c>
      <c r="M16" s="30">
        <v>0.06725</v>
      </c>
      <c r="N16" s="31">
        <v>0</v>
      </c>
      <c r="O16" s="32">
        <v>784.6067351598174</v>
      </c>
      <c r="P16" s="33" t="s">
        <v>35</v>
      </c>
      <c r="Q16" s="26">
        <v>0</v>
      </c>
      <c r="R16" s="26">
        <v>0</v>
      </c>
      <c r="S16" s="27">
        <v>199427.81870356877</v>
      </c>
      <c r="T16" s="27">
        <v>187981.39240915806</v>
      </c>
      <c r="U16" s="28" t="s">
        <v>35</v>
      </c>
      <c r="V16" s="29">
        <v>17.78115990798226</v>
      </c>
      <c r="W16" s="29">
        <v>0.016918325316824228</v>
      </c>
      <c r="X16" s="30">
        <v>0.06428963620393206</v>
      </c>
      <c r="Y16" s="34">
        <v>20.249924721469437</v>
      </c>
      <c r="Z16" s="34" t="e">
        <v>#DIV/0!</v>
      </c>
      <c r="AA16" s="34">
        <v>0.23625616837091762</v>
      </c>
      <c r="AB16" s="34" t="e">
        <v>#DIV/0!</v>
      </c>
      <c r="AC16" s="34">
        <v>60.05053258162263</v>
      </c>
      <c r="AD16" s="34" t="e">
        <v>#DIV/0!</v>
      </c>
      <c r="AE16" s="35">
        <v>53.08740990798226</v>
      </c>
      <c r="AF16" s="36">
        <v>0.01598536883709192</v>
      </c>
      <c r="AG16" s="27"/>
    </row>
    <row r="17" spans="1:33" ht="12.75">
      <c r="A17" s="22" t="s">
        <v>35</v>
      </c>
      <c r="B17" s="207" t="s">
        <v>205</v>
      </c>
      <c r="C17" s="208"/>
      <c r="D17" s="23">
        <v>2039</v>
      </c>
      <c r="E17" s="24">
        <v>2039</v>
      </c>
      <c r="F17" s="24" t="s">
        <v>35</v>
      </c>
      <c r="G17" s="25">
        <v>0</v>
      </c>
      <c r="H17" s="26">
        <v>40125</v>
      </c>
      <c r="I17" s="27">
        <v>34961.931080557</v>
      </c>
      <c r="J17" s="28">
        <v>5163.0689194430015</v>
      </c>
      <c r="K17" s="29">
        <v>18.355013817292424</v>
      </c>
      <c r="L17" s="29">
        <v>0.0034961931080556997</v>
      </c>
      <c r="M17" s="30">
        <v>0.034961931080557</v>
      </c>
      <c r="N17" s="31">
        <v>399</v>
      </c>
      <c r="O17" s="32">
        <v>438.0935552146644</v>
      </c>
      <c r="P17" s="33">
        <v>-39.09355521466438</v>
      </c>
      <c r="Q17" s="26">
        <v>105349.99847412099</v>
      </c>
      <c r="R17" s="26">
        <v>0</v>
      </c>
      <c r="S17" s="27">
        <v>157223.17337940237</v>
      </c>
      <c r="T17" s="27">
        <v>148018.1963689554</v>
      </c>
      <c r="U17" s="28">
        <v>-42668.197894834404</v>
      </c>
      <c r="V17" s="29">
        <v>14.001041194539487</v>
      </c>
      <c r="W17" s="29">
        <v>0.013321637673205987</v>
      </c>
      <c r="X17" s="30">
        <v>0.050622223158182746</v>
      </c>
      <c r="Y17" s="34">
        <v>17.146606709444335</v>
      </c>
      <c r="Z17" s="34" t="e">
        <v>#DIV/0!</v>
      </c>
      <c r="AA17" s="34">
        <v>0.2148570648428957</v>
      </c>
      <c r="AB17" s="34" t="e">
        <v>#DIV/0!</v>
      </c>
      <c r="AC17" s="34">
        <v>77.10798105904972</v>
      </c>
      <c r="AD17" s="34" t="e">
        <v>#DIV/0!</v>
      </c>
      <c r="AE17" s="35">
        <v>32.35605501183191</v>
      </c>
      <c r="AF17" s="36">
        <v>0.015868590000898436</v>
      </c>
      <c r="AG17" s="27"/>
    </row>
    <row r="18" spans="1:33" ht="12.75">
      <c r="A18" s="22" t="s">
        <v>35</v>
      </c>
      <c r="B18" s="207" t="s">
        <v>206</v>
      </c>
      <c r="C18" s="208"/>
      <c r="D18" s="23">
        <v>3546</v>
      </c>
      <c r="E18" s="24">
        <v>3546</v>
      </c>
      <c r="F18" s="24" t="s">
        <v>35</v>
      </c>
      <c r="G18" s="25">
        <v>0</v>
      </c>
      <c r="H18" s="26">
        <v>0</v>
      </c>
      <c r="I18" s="27">
        <v>100466.2</v>
      </c>
      <c r="J18" s="28" t="s">
        <v>35</v>
      </c>
      <c r="K18" s="29">
        <v>52.744755</v>
      </c>
      <c r="L18" s="29">
        <v>0.010046620000000001</v>
      </c>
      <c r="M18" s="30">
        <v>0.1004662</v>
      </c>
      <c r="N18" s="31">
        <v>0</v>
      </c>
      <c r="O18" s="32">
        <v>1051.1612903225805</v>
      </c>
      <c r="P18" s="33" t="s">
        <v>35</v>
      </c>
      <c r="Q18" s="26">
        <v>0</v>
      </c>
      <c r="R18" s="26">
        <v>0</v>
      </c>
      <c r="S18" s="27">
        <v>284268.7348556359</v>
      </c>
      <c r="T18" s="27">
        <v>279397.4838709678</v>
      </c>
      <c r="U18" s="28" t="s">
        <v>35</v>
      </c>
      <c r="V18" s="29">
        <v>26.428207999354836</v>
      </c>
      <c r="W18" s="29">
        <v>0.025145773548387106</v>
      </c>
      <c r="X18" s="30">
        <v>0.09555393948387098</v>
      </c>
      <c r="Y18" s="34">
        <v>28.332261703327692</v>
      </c>
      <c r="Z18" s="34" t="e">
        <v>#DIV/0!</v>
      </c>
      <c r="AA18" s="34">
        <v>0.29643578407292176</v>
      </c>
      <c r="AB18" s="34" t="e">
        <v>#DIV/0!</v>
      </c>
      <c r="AC18" s="34">
        <v>80.16602787806991</v>
      </c>
      <c r="AD18" s="34" t="e">
        <v>#DIV/0!</v>
      </c>
      <c r="AE18" s="35">
        <v>79.17296299935484</v>
      </c>
      <c r="AF18" s="36">
        <v>0.02232740073303859</v>
      </c>
      <c r="AG18" s="27"/>
    </row>
    <row r="19" spans="1:33" ht="12.75">
      <c r="A19" s="22" t="s">
        <v>35</v>
      </c>
      <c r="B19" s="207" t="s">
        <v>207</v>
      </c>
      <c r="C19" s="208"/>
      <c r="D19" s="23">
        <v>4167</v>
      </c>
      <c r="E19" s="24">
        <v>4167</v>
      </c>
      <c r="F19" s="24" t="s">
        <v>35</v>
      </c>
      <c r="G19" s="25">
        <v>0</v>
      </c>
      <c r="H19" s="26">
        <v>115000</v>
      </c>
      <c r="I19" s="27">
        <v>132321.82207604687</v>
      </c>
      <c r="J19" s="28">
        <v>-17321.82207604687</v>
      </c>
      <c r="K19" s="29">
        <v>69.4689565899246</v>
      </c>
      <c r="L19" s="29">
        <v>0.013232182207604687</v>
      </c>
      <c r="M19" s="30">
        <v>0.1323218220760469</v>
      </c>
      <c r="N19" s="31">
        <v>1200</v>
      </c>
      <c r="O19" s="32">
        <v>1344.9148082785175</v>
      </c>
      <c r="P19" s="33">
        <v>-144.9148082785175</v>
      </c>
      <c r="Q19" s="26">
        <v>305000</v>
      </c>
      <c r="R19" s="26">
        <v>0</v>
      </c>
      <c r="S19" s="27">
        <v>319688.94535946095</v>
      </c>
      <c r="T19" s="27">
        <v>308901.58500454575</v>
      </c>
      <c r="U19" s="28">
        <v>-3901.5850045457482</v>
      </c>
      <c r="V19" s="29">
        <v>29.219000925579973</v>
      </c>
      <c r="W19" s="29">
        <v>0.027801142650409116</v>
      </c>
      <c r="X19" s="30">
        <v>0.10564434207155463</v>
      </c>
      <c r="Y19" s="34">
        <v>31.75469692249745</v>
      </c>
      <c r="Z19" s="34" t="e">
        <v>#DIV/0!</v>
      </c>
      <c r="AA19" s="34">
        <v>0.32275373368814914</v>
      </c>
      <c r="AB19" s="34" t="e">
        <v>#DIV/0!</v>
      </c>
      <c r="AC19" s="34">
        <v>76.71920934952267</v>
      </c>
      <c r="AD19" s="34" t="e">
        <v>#DIV/0!</v>
      </c>
      <c r="AE19" s="35">
        <v>98.68795751550458</v>
      </c>
      <c r="AF19" s="36">
        <v>0.023683215146509378</v>
      </c>
      <c r="AG19" s="27"/>
    </row>
    <row r="20" spans="1:33" ht="12.75">
      <c r="A20" s="22" t="s">
        <v>35</v>
      </c>
      <c r="B20" s="207" t="s">
        <v>208</v>
      </c>
      <c r="C20" s="208"/>
      <c r="D20" s="23">
        <v>2769</v>
      </c>
      <c r="E20" s="24">
        <v>2499</v>
      </c>
      <c r="F20" s="24">
        <v>0</v>
      </c>
      <c r="G20" s="25">
        <v>0</v>
      </c>
      <c r="H20" s="26">
        <v>0</v>
      </c>
      <c r="I20" s="27">
        <v>87439</v>
      </c>
      <c r="J20" s="28" t="s">
        <v>35</v>
      </c>
      <c r="K20" s="29">
        <v>45.905474999999996</v>
      </c>
      <c r="L20" s="29">
        <v>0.0087439</v>
      </c>
      <c r="M20" s="30">
        <v>0.087439</v>
      </c>
      <c r="N20" s="31">
        <v>0</v>
      </c>
      <c r="O20" s="32">
        <v>713</v>
      </c>
      <c r="P20" s="33" t="s">
        <v>35</v>
      </c>
      <c r="Q20" s="26">
        <v>0</v>
      </c>
      <c r="R20" s="26">
        <v>0</v>
      </c>
      <c r="S20" s="27">
        <v>129087.46534152579</v>
      </c>
      <c r="T20" s="27">
        <v>124582.87198067631</v>
      </c>
      <c r="U20" s="28" t="s">
        <v>35</v>
      </c>
      <c r="V20" s="29">
        <v>11.784293860652172</v>
      </c>
      <c r="W20" s="29">
        <v>0.011212458478260868</v>
      </c>
      <c r="X20" s="30">
        <v>0.042607342217391306</v>
      </c>
      <c r="Y20" s="34">
        <v>31.577825929938605</v>
      </c>
      <c r="Z20" s="34" t="e">
        <v>#DIV/0!</v>
      </c>
      <c r="AA20" s="34">
        <v>0.2574936800288913</v>
      </c>
      <c r="AB20" s="34" t="e">
        <v>#DIV/0!</v>
      </c>
      <c r="AC20" s="34">
        <v>51.655648395968704</v>
      </c>
      <c r="AD20" s="34" t="e">
        <v>#DIV/0!</v>
      </c>
      <c r="AE20" s="35">
        <v>57.689768860652165</v>
      </c>
      <c r="AF20" s="36">
        <v>0.020834152712405983</v>
      </c>
      <c r="AG20" s="27"/>
    </row>
    <row r="21" spans="1:33" ht="12.75">
      <c r="A21" s="22" t="s">
        <v>35</v>
      </c>
      <c r="B21" s="207" t="s">
        <v>209</v>
      </c>
      <c r="C21" s="208"/>
      <c r="D21" s="23">
        <v>8524</v>
      </c>
      <c r="E21" s="24">
        <v>8524</v>
      </c>
      <c r="F21" s="24">
        <v>32.95</v>
      </c>
      <c r="G21" s="25">
        <v>0</v>
      </c>
      <c r="H21" s="26">
        <v>0</v>
      </c>
      <c r="I21" s="27">
        <v>463502.32609101414</v>
      </c>
      <c r="J21" s="28" t="s">
        <v>35</v>
      </c>
      <c r="K21" s="29">
        <v>243.33872119778243</v>
      </c>
      <c r="L21" s="29">
        <v>0.04635023260910142</v>
      </c>
      <c r="M21" s="30">
        <v>0.46350232609101416</v>
      </c>
      <c r="N21" s="31">
        <v>0</v>
      </c>
      <c r="O21" s="32">
        <v>2515.9032258064517</v>
      </c>
      <c r="P21" s="33" t="s">
        <v>35</v>
      </c>
      <c r="Q21" s="26">
        <v>0</v>
      </c>
      <c r="R21" s="26">
        <v>0</v>
      </c>
      <c r="S21" s="27">
        <v>729078.1445190877</v>
      </c>
      <c r="T21" s="27">
        <v>706885.8387096775</v>
      </c>
      <c r="U21" s="28" t="s">
        <v>35</v>
      </c>
      <c r="V21" s="29">
        <v>66.8643314835484</v>
      </c>
      <c r="W21" s="29">
        <v>0.06361972548387097</v>
      </c>
      <c r="X21" s="30">
        <v>0.24175495683870968</v>
      </c>
      <c r="Y21" s="34">
        <v>54.37615275586745</v>
      </c>
      <c r="Z21" s="34" t="e">
        <v>#DIV/0!</v>
      </c>
      <c r="AA21" s="34">
        <v>0.29515523531281695</v>
      </c>
      <c r="AB21" s="34" t="e">
        <v>#DIV/0!</v>
      </c>
      <c r="AC21" s="34">
        <v>85.53239611908585</v>
      </c>
      <c r="AD21" s="34" t="e">
        <v>#DIV/0!</v>
      </c>
      <c r="AE21" s="35">
        <v>310.20305268133086</v>
      </c>
      <c r="AF21" s="36">
        <v>0.036391723683872695</v>
      </c>
      <c r="AG21" s="27"/>
    </row>
    <row r="22" spans="1:33" ht="12.75">
      <c r="A22" s="22" t="s">
        <v>35</v>
      </c>
      <c r="B22" s="207" t="s">
        <v>210</v>
      </c>
      <c r="C22" s="208"/>
      <c r="D22" s="23">
        <v>3690</v>
      </c>
      <c r="E22" s="24">
        <v>3472</v>
      </c>
      <c r="F22" s="24" t="s">
        <v>35</v>
      </c>
      <c r="G22" s="25">
        <v>0</v>
      </c>
      <c r="H22" s="26">
        <v>79500</v>
      </c>
      <c r="I22" s="27">
        <v>78561.93749630262</v>
      </c>
      <c r="J22" s="28">
        <v>938.0625036973797</v>
      </c>
      <c r="K22" s="29">
        <v>41.24501718555888</v>
      </c>
      <c r="L22" s="29">
        <v>0.007856193749630262</v>
      </c>
      <c r="M22" s="30">
        <v>0.07856193749630262</v>
      </c>
      <c r="N22" s="31">
        <v>800</v>
      </c>
      <c r="O22" s="32">
        <v>330.129649500188</v>
      </c>
      <c r="P22" s="33">
        <v>469.870350499812</v>
      </c>
      <c r="Q22" s="26">
        <v>320000</v>
      </c>
      <c r="R22" s="26">
        <v>0</v>
      </c>
      <c r="S22" s="27">
        <v>372862.27817068505</v>
      </c>
      <c r="T22" s="27">
        <v>350249.71425023477</v>
      </c>
      <c r="U22" s="28">
        <v>-30249.71425023477</v>
      </c>
      <c r="V22" s="29">
        <v>33.130120470929704</v>
      </c>
      <c r="W22" s="29">
        <v>0.03152247428252113</v>
      </c>
      <c r="X22" s="30">
        <v>0.1197854022735803</v>
      </c>
      <c r="Y22" s="34">
        <v>21.290497966477673</v>
      </c>
      <c r="Z22" s="34" t="e">
        <v>#DIV/0!</v>
      </c>
      <c r="AA22" s="34">
        <v>0.0894660296748477</v>
      </c>
      <c r="AB22" s="34" t="e">
        <v>#DIV/0!</v>
      </c>
      <c r="AC22" s="34">
        <v>107.39120915054293</v>
      </c>
      <c r="AD22" s="34" t="e">
        <v>#DIV/0!</v>
      </c>
      <c r="AE22" s="35">
        <v>74.37513765648859</v>
      </c>
      <c r="AF22" s="36">
        <v>0.020155863863547042</v>
      </c>
      <c r="AG22" s="27"/>
    </row>
    <row r="23" spans="1:33" ht="12.75">
      <c r="A23" s="22" t="s">
        <v>35</v>
      </c>
      <c r="B23" s="207" t="s">
        <v>211</v>
      </c>
      <c r="C23" s="208"/>
      <c r="D23" s="23">
        <v>1751</v>
      </c>
      <c r="E23" s="24">
        <v>1751</v>
      </c>
      <c r="F23" s="24" t="s">
        <v>35</v>
      </c>
      <c r="G23" s="25">
        <v>0</v>
      </c>
      <c r="H23" s="26">
        <v>20000</v>
      </c>
      <c r="I23" s="27">
        <v>23256</v>
      </c>
      <c r="J23" s="28">
        <v>-3256</v>
      </c>
      <c r="K23" s="29">
        <v>12.2094</v>
      </c>
      <c r="L23" s="29">
        <v>0.0023256</v>
      </c>
      <c r="M23" s="30">
        <v>0.023256</v>
      </c>
      <c r="N23" s="31">
        <v>600</v>
      </c>
      <c r="O23" s="32">
        <v>623</v>
      </c>
      <c r="P23" s="33">
        <v>-23</v>
      </c>
      <c r="Q23" s="26">
        <v>350000</v>
      </c>
      <c r="R23" s="26">
        <v>0</v>
      </c>
      <c r="S23" s="27">
        <v>349508.43411516986</v>
      </c>
      <c r="T23" s="27">
        <v>329040</v>
      </c>
      <c r="U23" s="28">
        <v>20960</v>
      </c>
      <c r="V23" s="29">
        <v>0</v>
      </c>
      <c r="W23" s="29">
        <v>0</v>
      </c>
      <c r="X23" s="30">
        <v>0</v>
      </c>
      <c r="Y23" s="34">
        <v>13.281553398058252</v>
      </c>
      <c r="Z23" s="34" t="e">
        <v>#DIV/0!</v>
      </c>
      <c r="AA23" s="34">
        <v>0.35579668760708166</v>
      </c>
      <c r="AB23" s="34" t="e">
        <v>#DIV/0!</v>
      </c>
      <c r="AC23" s="34">
        <v>199.60504518284972</v>
      </c>
      <c r="AD23" s="34" t="e">
        <v>#DIV/0!</v>
      </c>
      <c r="AE23" s="35">
        <v>12.2094</v>
      </c>
      <c r="AF23" s="36">
        <v>0.006972815533980583</v>
      </c>
      <c r="AG23" s="27"/>
    </row>
    <row r="24" spans="1:33" ht="12.75">
      <c r="A24" s="22" t="s">
        <v>35</v>
      </c>
      <c r="B24" s="207" t="s">
        <v>35</v>
      </c>
      <c r="C24" s="208"/>
      <c r="D24" s="23" t="s">
        <v>35</v>
      </c>
      <c r="E24" s="24" t="s">
        <v>35</v>
      </c>
      <c r="F24" s="24" t="s">
        <v>35</v>
      </c>
      <c r="G24" s="25" t="s">
        <v>35</v>
      </c>
      <c r="H24" s="26">
        <v>0</v>
      </c>
      <c r="I24" s="27">
        <v>0</v>
      </c>
      <c r="J24" s="28" t="s">
        <v>35</v>
      </c>
      <c r="K24" s="29" t="s">
        <v>35</v>
      </c>
      <c r="L24" s="29" t="s">
        <v>35</v>
      </c>
      <c r="M24" s="30" t="s">
        <v>35</v>
      </c>
      <c r="N24" s="31">
        <v>0</v>
      </c>
      <c r="O24" s="32">
        <v>0</v>
      </c>
      <c r="P24" s="33" t="s">
        <v>35</v>
      </c>
      <c r="Q24" s="26">
        <v>0</v>
      </c>
      <c r="R24" s="26" t="s">
        <v>35</v>
      </c>
      <c r="S24" s="27">
        <v>0</v>
      </c>
      <c r="T24" s="27">
        <v>0</v>
      </c>
      <c r="U24" s="28" t="s">
        <v>35</v>
      </c>
      <c r="V24" s="29" t="s">
        <v>35</v>
      </c>
      <c r="W24" s="29" t="s">
        <v>35</v>
      </c>
      <c r="X24" s="30" t="s">
        <v>35</v>
      </c>
      <c r="Y24" s="34" t="e">
        <v>#VALUE!</v>
      </c>
      <c r="Z24" s="34" t="e">
        <v>#VALUE!</v>
      </c>
      <c r="AA24" s="34" t="e">
        <v>#VALUE!</v>
      </c>
      <c r="AB24" s="34" t="e">
        <v>#VALUE!</v>
      </c>
      <c r="AC24" s="34" t="e">
        <v>#VALUE!</v>
      </c>
      <c r="AD24" s="34" t="e">
        <v>#VALUE!</v>
      </c>
      <c r="AE24" s="35" t="e">
        <v>#VALUE!</v>
      </c>
      <c r="AF24" s="36" t="e">
        <v>#VALUE!</v>
      </c>
      <c r="AG24" s="27"/>
    </row>
    <row r="25" spans="1:33" ht="12.75">
      <c r="A25" s="22" t="s">
        <v>35</v>
      </c>
      <c r="B25" s="207" t="s">
        <v>35</v>
      </c>
      <c r="C25" s="208"/>
      <c r="D25" s="23" t="s">
        <v>35</v>
      </c>
      <c r="E25" s="24" t="s">
        <v>35</v>
      </c>
      <c r="F25" s="24" t="s">
        <v>35</v>
      </c>
      <c r="G25" s="25" t="s">
        <v>35</v>
      </c>
      <c r="H25" s="26">
        <v>0</v>
      </c>
      <c r="I25" s="27">
        <v>0</v>
      </c>
      <c r="J25" s="28" t="s">
        <v>35</v>
      </c>
      <c r="K25" s="29" t="s">
        <v>35</v>
      </c>
      <c r="L25" s="29" t="s">
        <v>35</v>
      </c>
      <c r="M25" s="30" t="s">
        <v>35</v>
      </c>
      <c r="N25" s="31">
        <v>0</v>
      </c>
      <c r="O25" s="32">
        <v>0</v>
      </c>
      <c r="P25" s="33" t="s">
        <v>35</v>
      </c>
      <c r="Q25" s="26">
        <v>0</v>
      </c>
      <c r="R25" s="26" t="s">
        <v>35</v>
      </c>
      <c r="S25" s="27">
        <v>0</v>
      </c>
      <c r="T25" s="27">
        <v>0</v>
      </c>
      <c r="U25" s="28" t="s">
        <v>35</v>
      </c>
      <c r="V25" s="29" t="s">
        <v>35</v>
      </c>
      <c r="W25" s="29" t="s">
        <v>35</v>
      </c>
      <c r="X25" s="30" t="s">
        <v>35</v>
      </c>
      <c r="Y25" s="34" t="e">
        <v>#VALUE!</v>
      </c>
      <c r="Z25" s="34" t="e">
        <v>#VALUE!</v>
      </c>
      <c r="AA25" s="34" t="e">
        <v>#VALUE!</v>
      </c>
      <c r="AB25" s="34" t="e">
        <v>#VALUE!</v>
      </c>
      <c r="AC25" s="34" t="e">
        <v>#VALUE!</v>
      </c>
      <c r="AD25" s="34" t="e">
        <v>#VALUE!</v>
      </c>
      <c r="AE25" s="35" t="e">
        <v>#VALUE!</v>
      </c>
      <c r="AF25" s="36" t="e">
        <v>#VALUE!</v>
      </c>
      <c r="AG25" s="27"/>
    </row>
    <row r="26" spans="1:33" ht="12.75">
      <c r="A26" s="37" t="s">
        <v>35</v>
      </c>
      <c r="B26" s="207" t="s">
        <v>35</v>
      </c>
      <c r="C26" s="208"/>
      <c r="D26" s="38" t="s">
        <v>35</v>
      </c>
      <c r="E26" s="39" t="s">
        <v>35</v>
      </c>
      <c r="F26" s="39" t="s">
        <v>35</v>
      </c>
      <c r="G26" s="40" t="s">
        <v>35</v>
      </c>
      <c r="H26" s="41">
        <v>0</v>
      </c>
      <c r="I26" s="42">
        <v>0</v>
      </c>
      <c r="J26" s="43" t="s">
        <v>35</v>
      </c>
      <c r="K26" s="44" t="s">
        <v>35</v>
      </c>
      <c r="L26" s="44" t="s">
        <v>35</v>
      </c>
      <c r="M26" s="45" t="s">
        <v>35</v>
      </c>
      <c r="N26" s="46">
        <v>0</v>
      </c>
      <c r="O26" s="47">
        <v>0</v>
      </c>
      <c r="P26" s="48" t="s">
        <v>35</v>
      </c>
      <c r="Q26" s="26">
        <v>0</v>
      </c>
      <c r="R26" s="26" t="s">
        <v>35</v>
      </c>
      <c r="S26" s="27">
        <v>0</v>
      </c>
      <c r="T26" s="27">
        <v>0</v>
      </c>
      <c r="U26" s="43" t="s">
        <v>35</v>
      </c>
      <c r="V26" s="44" t="s">
        <v>35</v>
      </c>
      <c r="W26" s="44" t="s">
        <v>35</v>
      </c>
      <c r="X26" s="45" t="s">
        <v>35</v>
      </c>
      <c r="Y26" s="34" t="e">
        <v>#VALUE!</v>
      </c>
      <c r="Z26" s="34" t="e">
        <v>#VALUE!</v>
      </c>
      <c r="AA26" s="34" t="e">
        <v>#VALUE!</v>
      </c>
      <c r="AB26" s="34" t="e">
        <v>#VALUE!</v>
      </c>
      <c r="AC26" s="34" t="e">
        <v>#VALUE!</v>
      </c>
      <c r="AD26" s="34" t="e">
        <v>#VALUE!</v>
      </c>
      <c r="AE26" s="35" t="e">
        <v>#VALUE!</v>
      </c>
      <c r="AF26" s="36" t="e">
        <v>#VALUE!</v>
      </c>
      <c r="AG26" s="27"/>
    </row>
    <row r="27" spans="1:33" ht="12.75">
      <c r="A27" s="22" t="s">
        <v>35</v>
      </c>
      <c r="B27" s="207" t="s">
        <v>35</v>
      </c>
      <c r="C27" s="208"/>
      <c r="D27" s="23" t="s">
        <v>35</v>
      </c>
      <c r="E27" s="24" t="s">
        <v>35</v>
      </c>
      <c r="F27" s="24" t="s">
        <v>35</v>
      </c>
      <c r="G27" s="25" t="s">
        <v>35</v>
      </c>
      <c r="H27" s="26">
        <v>0</v>
      </c>
      <c r="I27" s="27">
        <v>0</v>
      </c>
      <c r="J27" s="28" t="s">
        <v>35</v>
      </c>
      <c r="K27" s="29" t="s">
        <v>35</v>
      </c>
      <c r="L27" s="29" t="s">
        <v>35</v>
      </c>
      <c r="M27" s="30" t="s">
        <v>35</v>
      </c>
      <c r="N27" s="31">
        <v>0</v>
      </c>
      <c r="O27" s="32">
        <v>0</v>
      </c>
      <c r="P27" s="33" t="s">
        <v>35</v>
      </c>
      <c r="Q27" s="26">
        <v>0</v>
      </c>
      <c r="R27" s="26" t="s">
        <v>35</v>
      </c>
      <c r="S27" s="27">
        <v>0</v>
      </c>
      <c r="T27" s="27">
        <v>0</v>
      </c>
      <c r="U27" s="28" t="s">
        <v>35</v>
      </c>
      <c r="V27" s="29" t="s">
        <v>35</v>
      </c>
      <c r="W27" s="29" t="s">
        <v>35</v>
      </c>
      <c r="X27" s="30" t="s">
        <v>35</v>
      </c>
      <c r="Y27" s="34" t="e">
        <v>#VALUE!</v>
      </c>
      <c r="Z27" s="34" t="e">
        <v>#VALUE!</v>
      </c>
      <c r="AA27" s="34" t="e">
        <v>#VALUE!</v>
      </c>
      <c r="AB27" s="34" t="e">
        <v>#VALUE!</v>
      </c>
      <c r="AC27" s="34" t="e">
        <v>#VALUE!</v>
      </c>
      <c r="AD27" s="34" t="e">
        <v>#VALUE!</v>
      </c>
      <c r="AE27" s="35" t="e">
        <v>#VALUE!</v>
      </c>
      <c r="AF27" s="36" t="e">
        <v>#VALUE!</v>
      </c>
      <c r="AG27" s="27"/>
    </row>
    <row r="28" spans="1:33" ht="12.75">
      <c r="A28" s="22" t="s">
        <v>35</v>
      </c>
      <c r="B28" s="207" t="s">
        <v>35</v>
      </c>
      <c r="C28" s="208"/>
      <c r="D28" s="23" t="s">
        <v>35</v>
      </c>
      <c r="E28" s="24" t="s">
        <v>35</v>
      </c>
      <c r="F28" s="24" t="s">
        <v>35</v>
      </c>
      <c r="G28" s="25" t="s">
        <v>35</v>
      </c>
      <c r="H28" s="26">
        <v>0</v>
      </c>
      <c r="I28" s="27">
        <v>0</v>
      </c>
      <c r="J28" s="28" t="s">
        <v>35</v>
      </c>
      <c r="K28" s="29" t="s">
        <v>35</v>
      </c>
      <c r="L28" s="29" t="s">
        <v>35</v>
      </c>
      <c r="M28" s="30" t="s">
        <v>35</v>
      </c>
      <c r="N28" s="31">
        <v>0</v>
      </c>
      <c r="O28" s="32">
        <v>0</v>
      </c>
      <c r="P28" s="33" t="s">
        <v>35</v>
      </c>
      <c r="Q28" s="26">
        <v>0</v>
      </c>
      <c r="R28" s="26" t="s">
        <v>35</v>
      </c>
      <c r="S28" s="27">
        <v>0</v>
      </c>
      <c r="T28" s="27">
        <v>0</v>
      </c>
      <c r="U28" s="28" t="s">
        <v>35</v>
      </c>
      <c r="V28" s="29" t="s">
        <v>35</v>
      </c>
      <c r="W28" s="29" t="s">
        <v>35</v>
      </c>
      <c r="X28" s="30" t="s">
        <v>35</v>
      </c>
      <c r="Y28" s="34" t="e">
        <v>#VALUE!</v>
      </c>
      <c r="Z28" s="34" t="e">
        <v>#VALUE!</v>
      </c>
      <c r="AA28" s="34" t="e">
        <v>#VALUE!</v>
      </c>
      <c r="AB28" s="34" t="e">
        <v>#VALUE!</v>
      </c>
      <c r="AC28" s="34" t="e">
        <v>#VALUE!</v>
      </c>
      <c r="AD28" s="34" t="e">
        <v>#VALUE!</v>
      </c>
      <c r="AE28" s="35" t="e">
        <v>#VALUE!</v>
      </c>
      <c r="AF28" s="36" t="e">
        <v>#VALUE!</v>
      </c>
      <c r="AG28" s="27"/>
    </row>
    <row r="29" spans="1:33" ht="12.75">
      <c r="A29" s="22" t="s">
        <v>35</v>
      </c>
      <c r="B29" s="207" t="s">
        <v>35</v>
      </c>
      <c r="C29" s="208"/>
      <c r="D29" s="23" t="s">
        <v>35</v>
      </c>
      <c r="E29" s="24" t="s">
        <v>35</v>
      </c>
      <c r="F29" s="24" t="s">
        <v>35</v>
      </c>
      <c r="G29" s="25" t="s">
        <v>35</v>
      </c>
      <c r="H29" s="26">
        <v>0</v>
      </c>
      <c r="I29" s="27">
        <v>0</v>
      </c>
      <c r="J29" s="28" t="s">
        <v>35</v>
      </c>
      <c r="K29" s="29" t="s">
        <v>35</v>
      </c>
      <c r="L29" s="29" t="s">
        <v>35</v>
      </c>
      <c r="M29" s="30" t="s">
        <v>35</v>
      </c>
      <c r="N29" s="31">
        <v>0</v>
      </c>
      <c r="O29" s="32">
        <v>0</v>
      </c>
      <c r="P29" s="33" t="s">
        <v>35</v>
      </c>
      <c r="Q29" s="26">
        <v>0</v>
      </c>
      <c r="R29" s="26" t="s">
        <v>35</v>
      </c>
      <c r="S29" s="27">
        <v>0</v>
      </c>
      <c r="T29" s="27">
        <v>0</v>
      </c>
      <c r="U29" s="28" t="s">
        <v>35</v>
      </c>
      <c r="V29" s="29" t="s">
        <v>35</v>
      </c>
      <c r="W29" s="29" t="s">
        <v>35</v>
      </c>
      <c r="X29" s="30" t="s">
        <v>35</v>
      </c>
      <c r="Y29" s="34" t="e">
        <v>#VALUE!</v>
      </c>
      <c r="Z29" s="34" t="e">
        <v>#VALUE!</v>
      </c>
      <c r="AA29" s="34" t="e">
        <v>#VALUE!</v>
      </c>
      <c r="AB29" s="34" t="e">
        <v>#VALUE!</v>
      </c>
      <c r="AC29" s="34" t="e">
        <v>#VALUE!</v>
      </c>
      <c r="AD29" s="34" t="e">
        <v>#VALUE!</v>
      </c>
      <c r="AE29" s="35" t="e">
        <v>#VALUE!</v>
      </c>
      <c r="AF29" s="36" t="e">
        <v>#VALUE!</v>
      </c>
      <c r="AG29" s="27"/>
    </row>
    <row r="30" spans="1:33" ht="12.75">
      <c r="A30" s="22" t="s">
        <v>35</v>
      </c>
      <c r="B30" s="207" t="s">
        <v>35</v>
      </c>
      <c r="C30" s="208"/>
      <c r="D30" s="23" t="s">
        <v>35</v>
      </c>
      <c r="E30" s="24" t="s">
        <v>35</v>
      </c>
      <c r="F30" s="24" t="s">
        <v>35</v>
      </c>
      <c r="G30" s="25" t="s">
        <v>35</v>
      </c>
      <c r="H30" s="26">
        <v>0</v>
      </c>
      <c r="I30" s="27">
        <v>0</v>
      </c>
      <c r="J30" s="28" t="s">
        <v>35</v>
      </c>
      <c r="K30" s="29" t="s">
        <v>35</v>
      </c>
      <c r="L30" s="29" t="s">
        <v>35</v>
      </c>
      <c r="M30" s="30" t="s">
        <v>35</v>
      </c>
      <c r="N30" s="31">
        <v>0</v>
      </c>
      <c r="O30" s="32">
        <v>0</v>
      </c>
      <c r="P30" s="33" t="s">
        <v>35</v>
      </c>
      <c r="Q30" s="26">
        <v>0</v>
      </c>
      <c r="R30" s="26" t="s">
        <v>35</v>
      </c>
      <c r="S30" s="27">
        <v>0</v>
      </c>
      <c r="T30" s="27">
        <v>0</v>
      </c>
      <c r="U30" s="28" t="s">
        <v>35</v>
      </c>
      <c r="V30" s="29" t="s">
        <v>35</v>
      </c>
      <c r="W30" s="29" t="s">
        <v>35</v>
      </c>
      <c r="X30" s="30" t="s">
        <v>35</v>
      </c>
      <c r="Y30" s="34" t="e">
        <v>#VALUE!</v>
      </c>
      <c r="Z30" s="34" t="e">
        <v>#VALUE!</v>
      </c>
      <c r="AA30" s="34" t="e">
        <v>#VALUE!</v>
      </c>
      <c r="AB30" s="34" t="e">
        <v>#VALUE!</v>
      </c>
      <c r="AC30" s="34" t="e">
        <v>#VALUE!</v>
      </c>
      <c r="AD30" s="34" t="e">
        <v>#VALUE!</v>
      </c>
      <c r="AE30" s="35" t="e">
        <v>#VALUE!</v>
      </c>
      <c r="AF30" s="36" t="e">
        <v>#VALUE!</v>
      </c>
      <c r="AG30" s="27"/>
    </row>
    <row r="31" spans="1:33" ht="12.75">
      <c r="A31" s="22" t="s">
        <v>35</v>
      </c>
      <c r="B31" s="207" t="s">
        <v>35</v>
      </c>
      <c r="C31" s="208"/>
      <c r="D31" s="23" t="s">
        <v>35</v>
      </c>
      <c r="E31" s="24" t="s">
        <v>35</v>
      </c>
      <c r="F31" s="24" t="s">
        <v>35</v>
      </c>
      <c r="G31" s="25" t="s">
        <v>35</v>
      </c>
      <c r="H31" s="26">
        <v>0</v>
      </c>
      <c r="I31" s="27">
        <v>0</v>
      </c>
      <c r="J31" s="28" t="s">
        <v>35</v>
      </c>
      <c r="K31" s="29" t="s">
        <v>35</v>
      </c>
      <c r="L31" s="29" t="s">
        <v>35</v>
      </c>
      <c r="M31" s="30" t="s">
        <v>35</v>
      </c>
      <c r="N31" s="31">
        <v>0</v>
      </c>
      <c r="O31" s="32">
        <v>0</v>
      </c>
      <c r="P31" s="33" t="s">
        <v>35</v>
      </c>
      <c r="Q31" s="26">
        <v>0</v>
      </c>
      <c r="R31" s="26" t="s">
        <v>35</v>
      </c>
      <c r="S31" s="27">
        <v>0</v>
      </c>
      <c r="T31" s="27">
        <v>0</v>
      </c>
      <c r="U31" s="28" t="s">
        <v>35</v>
      </c>
      <c r="V31" s="29" t="s">
        <v>35</v>
      </c>
      <c r="W31" s="29" t="s">
        <v>35</v>
      </c>
      <c r="X31" s="30" t="s">
        <v>35</v>
      </c>
      <c r="Y31" s="34" t="e">
        <v>#VALUE!</v>
      </c>
      <c r="Z31" s="34" t="e">
        <v>#VALUE!</v>
      </c>
      <c r="AA31" s="34" t="e">
        <v>#VALUE!</v>
      </c>
      <c r="AB31" s="34" t="e">
        <v>#VALUE!</v>
      </c>
      <c r="AC31" s="34" t="e">
        <v>#VALUE!</v>
      </c>
      <c r="AD31" s="34" t="e">
        <v>#VALUE!</v>
      </c>
      <c r="AE31" s="35" t="e">
        <v>#VALUE!</v>
      </c>
      <c r="AF31" s="36" t="e">
        <v>#VALUE!</v>
      </c>
      <c r="AG31" s="27"/>
    </row>
    <row r="32" spans="1:33" ht="12.75">
      <c r="A32" s="22" t="s">
        <v>35</v>
      </c>
      <c r="B32" s="207" t="s">
        <v>35</v>
      </c>
      <c r="C32" s="208"/>
      <c r="D32" s="23" t="s">
        <v>35</v>
      </c>
      <c r="E32" s="24" t="s">
        <v>35</v>
      </c>
      <c r="F32" s="24" t="s">
        <v>35</v>
      </c>
      <c r="G32" s="25" t="s">
        <v>35</v>
      </c>
      <c r="H32" s="26">
        <v>0</v>
      </c>
      <c r="I32" s="27">
        <v>0</v>
      </c>
      <c r="J32" s="28" t="s">
        <v>35</v>
      </c>
      <c r="K32" s="29" t="s">
        <v>35</v>
      </c>
      <c r="L32" s="29" t="s">
        <v>35</v>
      </c>
      <c r="M32" s="30" t="s">
        <v>35</v>
      </c>
      <c r="N32" s="31">
        <v>0</v>
      </c>
      <c r="O32" s="32">
        <v>0</v>
      </c>
      <c r="P32" s="33" t="s">
        <v>35</v>
      </c>
      <c r="Q32" s="26">
        <v>0</v>
      </c>
      <c r="R32" s="26" t="s">
        <v>35</v>
      </c>
      <c r="S32" s="27">
        <v>0</v>
      </c>
      <c r="T32" s="27">
        <v>0</v>
      </c>
      <c r="U32" s="28" t="s">
        <v>35</v>
      </c>
      <c r="V32" s="29" t="s">
        <v>35</v>
      </c>
      <c r="W32" s="29" t="s">
        <v>35</v>
      </c>
      <c r="X32" s="30" t="s">
        <v>35</v>
      </c>
      <c r="Y32" s="34" t="e">
        <v>#VALUE!</v>
      </c>
      <c r="Z32" s="34" t="e">
        <v>#VALUE!</v>
      </c>
      <c r="AA32" s="34" t="e">
        <v>#VALUE!</v>
      </c>
      <c r="AB32" s="34" t="e">
        <v>#VALUE!</v>
      </c>
      <c r="AC32" s="34" t="e">
        <v>#VALUE!</v>
      </c>
      <c r="AD32" s="34" t="e">
        <v>#VALUE!</v>
      </c>
      <c r="AE32" s="35" t="e">
        <v>#VALUE!</v>
      </c>
      <c r="AF32" s="36" t="e">
        <v>#VALUE!</v>
      </c>
      <c r="AG32" s="27"/>
    </row>
    <row r="33" spans="1:33" ht="12.75">
      <c r="A33" s="22" t="s">
        <v>35</v>
      </c>
      <c r="B33" s="207" t="s">
        <v>35</v>
      </c>
      <c r="C33" s="208"/>
      <c r="D33" s="23" t="s">
        <v>35</v>
      </c>
      <c r="E33" s="24" t="s">
        <v>35</v>
      </c>
      <c r="F33" s="24" t="s">
        <v>35</v>
      </c>
      <c r="G33" s="25" t="s">
        <v>35</v>
      </c>
      <c r="H33" s="26">
        <v>0</v>
      </c>
      <c r="I33" s="27">
        <v>0</v>
      </c>
      <c r="J33" s="28" t="s">
        <v>35</v>
      </c>
      <c r="K33" s="29" t="s">
        <v>35</v>
      </c>
      <c r="L33" s="29" t="s">
        <v>35</v>
      </c>
      <c r="M33" s="30" t="s">
        <v>35</v>
      </c>
      <c r="N33" s="31">
        <v>0</v>
      </c>
      <c r="O33" s="32">
        <v>0</v>
      </c>
      <c r="P33" s="33" t="s">
        <v>35</v>
      </c>
      <c r="Q33" s="26">
        <v>0</v>
      </c>
      <c r="R33" s="26" t="s">
        <v>35</v>
      </c>
      <c r="S33" s="27">
        <v>0</v>
      </c>
      <c r="T33" s="27">
        <v>0</v>
      </c>
      <c r="U33" s="28" t="s">
        <v>35</v>
      </c>
      <c r="V33" s="29" t="s">
        <v>35</v>
      </c>
      <c r="W33" s="29" t="s">
        <v>35</v>
      </c>
      <c r="X33" s="30" t="s">
        <v>35</v>
      </c>
      <c r="Y33" s="34" t="e">
        <v>#VALUE!</v>
      </c>
      <c r="Z33" s="34" t="e">
        <v>#VALUE!</v>
      </c>
      <c r="AA33" s="34" t="e">
        <v>#VALUE!</v>
      </c>
      <c r="AB33" s="34" t="e">
        <v>#VALUE!</v>
      </c>
      <c r="AC33" s="34" t="e">
        <v>#VALUE!</v>
      </c>
      <c r="AD33" s="34" t="e">
        <v>#VALUE!</v>
      </c>
      <c r="AE33" s="35" t="e">
        <v>#VALUE!</v>
      </c>
      <c r="AF33" s="36" t="e">
        <v>#VALUE!</v>
      </c>
      <c r="AG33" s="27"/>
    </row>
    <row r="34" spans="1:33" ht="12.75">
      <c r="A34" s="22" t="s">
        <v>35</v>
      </c>
      <c r="B34" s="207" t="s">
        <v>35</v>
      </c>
      <c r="C34" s="208"/>
      <c r="D34" s="23" t="s">
        <v>35</v>
      </c>
      <c r="E34" s="24" t="s">
        <v>35</v>
      </c>
      <c r="F34" s="24" t="s">
        <v>35</v>
      </c>
      <c r="G34" s="25" t="s">
        <v>35</v>
      </c>
      <c r="H34" s="26">
        <v>0</v>
      </c>
      <c r="I34" s="27">
        <v>0</v>
      </c>
      <c r="J34" s="28" t="s">
        <v>35</v>
      </c>
      <c r="K34" s="29" t="s">
        <v>35</v>
      </c>
      <c r="L34" s="29" t="s">
        <v>35</v>
      </c>
      <c r="M34" s="30" t="s">
        <v>35</v>
      </c>
      <c r="N34" s="31">
        <v>0</v>
      </c>
      <c r="O34" s="32">
        <v>0</v>
      </c>
      <c r="P34" s="33" t="s">
        <v>35</v>
      </c>
      <c r="Q34" s="26">
        <v>0</v>
      </c>
      <c r="R34" s="26" t="s">
        <v>35</v>
      </c>
      <c r="S34" s="27">
        <v>0</v>
      </c>
      <c r="T34" s="27">
        <v>0</v>
      </c>
      <c r="U34" s="28" t="s">
        <v>35</v>
      </c>
      <c r="V34" s="29" t="s">
        <v>35</v>
      </c>
      <c r="W34" s="29" t="s">
        <v>35</v>
      </c>
      <c r="X34" s="30" t="s">
        <v>35</v>
      </c>
      <c r="Y34" s="34" t="e">
        <v>#VALUE!</v>
      </c>
      <c r="Z34" s="34" t="e">
        <v>#VALUE!</v>
      </c>
      <c r="AA34" s="34" t="e">
        <v>#VALUE!</v>
      </c>
      <c r="AB34" s="34" t="e">
        <v>#VALUE!</v>
      </c>
      <c r="AC34" s="34" t="e">
        <v>#VALUE!</v>
      </c>
      <c r="AD34" s="34" t="e">
        <v>#VALUE!</v>
      </c>
      <c r="AE34" s="35" t="e">
        <v>#VALUE!</v>
      </c>
      <c r="AF34" s="36" t="e">
        <v>#VALUE!</v>
      </c>
      <c r="AG34" s="27"/>
    </row>
    <row r="35" spans="1:33" ht="12.75">
      <c r="A35" s="22" t="s">
        <v>35</v>
      </c>
      <c r="B35" s="207" t="s">
        <v>35</v>
      </c>
      <c r="C35" s="208"/>
      <c r="D35" s="23" t="s">
        <v>35</v>
      </c>
      <c r="E35" s="24" t="s">
        <v>35</v>
      </c>
      <c r="F35" s="24" t="s">
        <v>35</v>
      </c>
      <c r="G35" s="25" t="s">
        <v>35</v>
      </c>
      <c r="H35" s="26">
        <v>0</v>
      </c>
      <c r="I35" s="27">
        <v>0</v>
      </c>
      <c r="J35" s="28" t="s">
        <v>35</v>
      </c>
      <c r="K35" s="29" t="s">
        <v>35</v>
      </c>
      <c r="L35" s="29" t="s">
        <v>35</v>
      </c>
      <c r="M35" s="30" t="s">
        <v>35</v>
      </c>
      <c r="N35" s="31">
        <v>0</v>
      </c>
      <c r="O35" s="32">
        <v>0</v>
      </c>
      <c r="P35" s="33" t="s">
        <v>35</v>
      </c>
      <c r="Q35" s="26">
        <v>0</v>
      </c>
      <c r="R35" s="26" t="s">
        <v>35</v>
      </c>
      <c r="S35" s="27">
        <v>0</v>
      </c>
      <c r="T35" s="27">
        <v>0</v>
      </c>
      <c r="U35" s="28" t="s">
        <v>35</v>
      </c>
      <c r="V35" s="29" t="s">
        <v>35</v>
      </c>
      <c r="W35" s="29" t="s">
        <v>35</v>
      </c>
      <c r="X35" s="30" t="s">
        <v>35</v>
      </c>
      <c r="Y35" s="34" t="e">
        <v>#VALUE!</v>
      </c>
      <c r="Z35" s="34" t="e">
        <v>#VALUE!</v>
      </c>
      <c r="AA35" s="34" t="e">
        <v>#VALUE!</v>
      </c>
      <c r="AB35" s="34" t="e">
        <v>#VALUE!</v>
      </c>
      <c r="AC35" s="34" t="e">
        <v>#VALUE!</v>
      </c>
      <c r="AD35" s="34" t="e">
        <v>#VALUE!</v>
      </c>
      <c r="AE35" s="35" t="e">
        <v>#VALUE!</v>
      </c>
      <c r="AF35" s="36" t="e">
        <v>#VALUE!</v>
      </c>
      <c r="AG35" s="27"/>
    </row>
    <row r="36" spans="1:33" ht="12.75">
      <c r="A36" s="22" t="s">
        <v>35</v>
      </c>
      <c r="B36" s="207" t="s">
        <v>35</v>
      </c>
      <c r="C36" s="208"/>
      <c r="D36" s="23" t="s">
        <v>35</v>
      </c>
      <c r="E36" s="24" t="s">
        <v>35</v>
      </c>
      <c r="F36" s="24" t="s">
        <v>35</v>
      </c>
      <c r="G36" s="25" t="s">
        <v>35</v>
      </c>
      <c r="H36" s="26">
        <v>0</v>
      </c>
      <c r="I36" s="27">
        <v>0</v>
      </c>
      <c r="J36" s="28" t="s">
        <v>35</v>
      </c>
      <c r="K36" s="29" t="s">
        <v>35</v>
      </c>
      <c r="L36" s="29" t="s">
        <v>35</v>
      </c>
      <c r="M36" s="30" t="s">
        <v>35</v>
      </c>
      <c r="N36" s="31">
        <v>0</v>
      </c>
      <c r="O36" s="32">
        <v>0</v>
      </c>
      <c r="P36" s="33" t="s">
        <v>35</v>
      </c>
      <c r="Q36" s="26">
        <v>0</v>
      </c>
      <c r="R36" s="26" t="s">
        <v>35</v>
      </c>
      <c r="S36" s="27">
        <v>0</v>
      </c>
      <c r="T36" s="27">
        <v>0</v>
      </c>
      <c r="U36" s="28" t="s">
        <v>35</v>
      </c>
      <c r="V36" s="29" t="s">
        <v>35</v>
      </c>
      <c r="W36" s="29" t="s">
        <v>35</v>
      </c>
      <c r="X36" s="30" t="s">
        <v>35</v>
      </c>
      <c r="Y36" s="34" t="e">
        <v>#VALUE!</v>
      </c>
      <c r="Z36" s="34" t="e">
        <v>#VALUE!</v>
      </c>
      <c r="AA36" s="34" t="e">
        <v>#VALUE!</v>
      </c>
      <c r="AB36" s="34" t="e">
        <v>#VALUE!</v>
      </c>
      <c r="AC36" s="34" t="e">
        <v>#VALUE!</v>
      </c>
      <c r="AD36" s="34" t="e">
        <v>#VALUE!</v>
      </c>
      <c r="AE36" s="35" t="e">
        <v>#VALUE!</v>
      </c>
      <c r="AF36" s="36" t="e">
        <v>#VALUE!</v>
      </c>
      <c r="AG36" s="27"/>
    </row>
    <row r="37" spans="1:33" ht="12.75">
      <c r="A37" s="22" t="s">
        <v>35</v>
      </c>
      <c r="B37" s="207" t="s">
        <v>35</v>
      </c>
      <c r="C37" s="208"/>
      <c r="D37" s="23" t="s">
        <v>35</v>
      </c>
      <c r="E37" s="24" t="s">
        <v>35</v>
      </c>
      <c r="F37" s="24" t="s">
        <v>35</v>
      </c>
      <c r="G37" s="25" t="s">
        <v>35</v>
      </c>
      <c r="H37" s="26">
        <v>0</v>
      </c>
      <c r="I37" s="27">
        <v>0</v>
      </c>
      <c r="J37" s="28" t="s">
        <v>35</v>
      </c>
      <c r="K37" s="29" t="s">
        <v>35</v>
      </c>
      <c r="L37" s="29" t="s">
        <v>35</v>
      </c>
      <c r="M37" s="30" t="s">
        <v>35</v>
      </c>
      <c r="N37" s="31">
        <v>0</v>
      </c>
      <c r="O37" s="32">
        <v>0</v>
      </c>
      <c r="P37" s="33" t="s">
        <v>35</v>
      </c>
      <c r="Q37" s="26">
        <v>0</v>
      </c>
      <c r="R37" s="26" t="s">
        <v>35</v>
      </c>
      <c r="S37" s="27">
        <v>0</v>
      </c>
      <c r="T37" s="27">
        <v>0</v>
      </c>
      <c r="U37" s="28" t="s">
        <v>35</v>
      </c>
      <c r="V37" s="29" t="s">
        <v>35</v>
      </c>
      <c r="W37" s="29" t="s">
        <v>35</v>
      </c>
      <c r="X37" s="30" t="s">
        <v>35</v>
      </c>
      <c r="Y37" s="34" t="e">
        <v>#VALUE!</v>
      </c>
      <c r="Z37" s="34" t="e">
        <v>#VALUE!</v>
      </c>
      <c r="AA37" s="34" t="e">
        <v>#VALUE!</v>
      </c>
      <c r="AB37" s="34" t="e">
        <v>#VALUE!</v>
      </c>
      <c r="AC37" s="34" t="e">
        <v>#VALUE!</v>
      </c>
      <c r="AD37" s="34" t="e">
        <v>#VALUE!</v>
      </c>
      <c r="AE37" s="35" t="e">
        <v>#VALUE!</v>
      </c>
      <c r="AF37" s="36" t="e">
        <v>#VALUE!</v>
      </c>
      <c r="AG37" s="27"/>
    </row>
    <row r="38" spans="1:33" ht="12.75">
      <c r="A38" s="22" t="s">
        <v>35</v>
      </c>
      <c r="B38" s="207" t="s">
        <v>35</v>
      </c>
      <c r="C38" s="208"/>
      <c r="D38" s="23" t="s">
        <v>35</v>
      </c>
      <c r="E38" s="24" t="s">
        <v>35</v>
      </c>
      <c r="F38" s="24" t="s">
        <v>35</v>
      </c>
      <c r="G38" s="25" t="s">
        <v>35</v>
      </c>
      <c r="H38" s="26">
        <v>0</v>
      </c>
      <c r="I38" s="27">
        <v>0</v>
      </c>
      <c r="J38" s="28" t="s">
        <v>35</v>
      </c>
      <c r="K38" s="29" t="s">
        <v>35</v>
      </c>
      <c r="L38" s="29" t="s">
        <v>35</v>
      </c>
      <c r="M38" s="30" t="s">
        <v>35</v>
      </c>
      <c r="N38" s="31">
        <v>0</v>
      </c>
      <c r="O38" s="32">
        <v>0</v>
      </c>
      <c r="P38" s="33" t="s">
        <v>35</v>
      </c>
      <c r="Q38" s="26">
        <v>0</v>
      </c>
      <c r="R38" s="26" t="s">
        <v>35</v>
      </c>
      <c r="S38" s="27">
        <v>0</v>
      </c>
      <c r="T38" s="27">
        <v>0</v>
      </c>
      <c r="U38" s="28" t="s">
        <v>35</v>
      </c>
      <c r="V38" s="29" t="s">
        <v>35</v>
      </c>
      <c r="W38" s="29" t="s">
        <v>35</v>
      </c>
      <c r="X38" s="30" t="s">
        <v>35</v>
      </c>
      <c r="Y38" s="34" t="e">
        <v>#VALUE!</v>
      </c>
      <c r="Z38" s="34" t="e">
        <v>#VALUE!</v>
      </c>
      <c r="AA38" s="34" t="e">
        <v>#VALUE!</v>
      </c>
      <c r="AB38" s="34" t="e">
        <v>#VALUE!</v>
      </c>
      <c r="AC38" s="34" t="e">
        <v>#VALUE!</v>
      </c>
      <c r="AD38" s="34" t="e">
        <v>#VALUE!</v>
      </c>
      <c r="AE38" s="35" t="e">
        <v>#VALUE!</v>
      </c>
      <c r="AF38" s="36" t="e">
        <v>#VALUE!</v>
      </c>
      <c r="AG38" s="27"/>
    </row>
    <row r="39" spans="1:33" ht="12.75">
      <c r="A39" s="22" t="s">
        <v>35</v>
      </c>
      <c r="B39" s="207" t="s">
        <v>35</v>
      </c>
      <c r="C39" s="208"/>
      <c r="D39" s="23" t="s">
        <v>35</v>
      </c>
      <c r="E39" s="24" t="s">
        <v>35</v>
      </c>
      <c r="F39" s="24" t="s">
        <v>35</v>
      </c>
      <c r="G39" s="25" t="s">
        <v>35</v>
      </c>
      <c r="H39" s="26">
        <v>0</v>
      </c>
      <c r="I39" s="27">
        <v>0</v>
      </c>
      <c r="J39" s="28" t="s">
        <v>35</v>
      </c>
      <c r="K39" s="29" t="s">
        <v>35</v>
      </c>
      <c r="L39" s="29" t="s">
        <v>35</v>
      </c>
      <c r="M39" s="30" t="s">
        <v>35</v>
      </c>
      <c r="N39" s="31">
        <v>0</v>
      </c>
      <c r="O39" s="32">
        <v>0</v>
      </c>
      <c r="P39" s="33" t="s">
        <v>35</v>
      </c>
      <c r="Q39" s="26">
        <v>0</v>
      </c>
      <c r="R39" s="26" t="s">
        <v>35</v>
      </c>
      <c r="S39" s="27">
        <v>0</v>
      </c>
      <c r="T39" s="27">
        <v>0</v>
      </c>
      <c r="U39" s="28" t="s">
        <v>35</v>
      </c>
      <c r="V39" s="29" t="s">
        <v>35</v>
      </c>
      <c r="W39" s="29" t="s">
        <v>35</v>
      </c>
      <c r="X39" s="30" t="s">
        <v>35</v>
      </c>
      <c r="Y39" s="34" t="e">
        <v>#VALUE!</v>
      </c>
      <c r="Z39" s="34" t="e">
        <v>#VALUE!</v>
      </c>
      <c r="AA39" s="34" t="e">
        <v>#VALUE!</v>
      </c>
      <c r="AB39" s="34" t="e">
        <v>#VALUE!</v>
      </c>
      <c r="AC39" s="34" t="e">
        <v>#VALUE!</v>
      </c>
      <c r="AD39" s="34" t="e">
        <v>#VALUE!</v>
      </c>
      <c r="AE39" s="35" t="e">
        <v>#VALUE!</v>
      </c>
      <c r="AF39" s="36" t="e">
        <v>#VALUE!</v>
      </c>
      <c r="AG39" s="27"/>
    </row>
    <row r="40" spans="1:33" ht="12.75">
      <c r="A40" s="22" t="s">
        <v>35</v>
      </c>
      <c r="B40" s="207" t="s">
        <v>35</v>
      </c>
      <c r="C40" s="208"/>
      <c r="D40" s="23" t="s">
        <v>35</v>
      </c>
      <c r="E40" s="24" t="s">
        <v>35</v>
      </c>
      <c r="F40" s="24" t="s">
        <v>35</v>
      </c>
      <c r="G40" s="25" t="s">
        <v>35</v>
      </c>
      <c r="H40" s="26">
        <v>0</v>
      </c>
      <c r="I40" s="27">
        <v>0</v>
      </c>
      <c r="J40" s="28" t="s">
        <v>35</v>
      </c>
      <c r="K40" s="29" t="s">
        <v>35</v>
      </c>
      <c r="L40" s="29" t="s">
        <v>35</v>
      </c>
      <c r="M40" s="30" t="s">
        <v>35</v>
      </c>
      <c r="N40" s="31">
        <v>0</v>
      </c>
      <c r="O40" s="32">
        <v>0</v>
      </c>
      <c r="P40" s="33" t="s">
        <v>35</v>
      </c>
      <c r="Q40" s="26">
        <v>0</v>
      </c>
      <c r="R40" s="26" t="s">
        <v>35</v>
      </c>
      <c r="S40" s="27">
        <v>0</v>
      </c>
      <c r="T40" s="27">
        <v>0</v>
      </c>
      <c r="U40" s="28" t="s">
        <v>35</v>
      </c>
      <c r="V40" s="29" t="s">
        <v>35</v>
      </c>
      <c r="W40" s="29" t="s">
        <v>35</v>
      </c>
      <c r="X40" s="30" t="s">
        <v>35</v>
      </c>
      <c r="Y40" s="34" t="e">
        <v>#VALUE!</v>
      </c>
      <c r="Z40" s="34" t="e">
        <v>#VALUE!</v>
      </c>
      <c r="AA40" s="34" t="e">
        <v>#VALUE!</v>
      </c>
      <c r="AB40" s="34" t="e">
        <v>#VALUE!</v>
      </c>
      <c r="AC40" s="34" t="e">
        <v>#VALUE!</v>
      </c>
      <c r="AD40" s="34" t="e">
        <v>#VALUE!</v>
      </c>
      <c r="AE40" s="35" t="e">
        <v>#VALUE!</v>
      </c>
      <c r="AF40" s="36" t="e">
        <v>#VALUE!</v>
      </c>
      <c r="AG40" s="27"/>
    </row>
    <row r="41" spans="1:33" ht="12.75">
      <c r="A41" s="22" t="s">
        <v>35</v>
      </c>
      <c r="B41" s="207" t="s">
        <v>35</v>
      </c>
      <c r="C41" s="208"/>
      <c r="D41" s="23" t="s">
        <v>35</v>
      </c>
      <c r="E41" s="24" t="s">
        <v>35</v>
      </c>
      <c r="F41" s="24" t="s">
        <v>35</v>
      </c>
      <c r="G41" s="25" t="s">
        <v>35</v>
      </c>
      <c r="H41" s="26">
        <v>0</v>
      </c>
      <c r="I41" s="27">
        <v>0</v>
      </c>
      <c r="J41" s="28" t="s">
        <v>35</v>
      </c>
      <c r="K41" s="29" t="s">
        <v>35</v>
      </c>
      <c r="L41" s="29" t="s">
        <v>35</v>
      </c>
      <c r="M41" s="30" t="s">
        <v>35</v>
      </c>
      <c r="N41" s="31">
        <v>0</v>
      </c>
      <c r="O41" s="32">
        <v>0</v>
      </c>
      <c r="P41" s="33" t="s">
        <v>35</v>
      </c>
      <c r="Q41" s="26">
        <v>0</v>
      </c>
      <c r="R41" s="26" t="s">
        <v>35</v>
      </c>
      <c r="S41" s="27">
        <v>0</v>
      </c>
      <c r="T41" s="27">
        <v>0</v>
      </c>
      <c r="U41" s="28" t="s">
        <v>35</v>
      </c>
      <c r="V41" s="29" t="s">
        <v>35</v>
      </c>
      <c r="W41" s="29" t="s">
        <v>35</v>
      </c>
      <c r="X41" s="30" t="s">
        <v>35</v>
      </c>
      <c r="Y41" s="34" t="e">
        <v>#VALUE!</v>
      </c>
      <c r="Z41" s="34" t="e">
        <v>#VALUE!</v>
      </c>
      <c r="AA41" s="34" t="e">
        <v>#VALUE!</v>
      </c>
      <c r="AB41" s="34" t="e">
        <v>#VALUE!</v>
      </c>
      <c r="AC41" s="34" t="e">
        <v>#VALUE!</v>
      </c>
      <c r="AD41" s="34" t="e">
        <v>#VALUE!</v>
      </c>
      <c r="AE41" s="35" t="e">
        <v>#VALUE!</v>
      </c>
      <c r="AF41" s="36" t="e">
        <v>#VALUE!</v>
      </c>
      <c r="AG41" s="27"/>
    </row>
    <row r="42" spans="1:33" ht="12.75">
      <c r="A42" s="22" t="s">
        <v>35</v>
      </c>
      <c r="B42" s="207" t="s">
        <v>35</v>
      </c>
      <c r="C42" s="208"/>
      <c r="D42" s="23" t="s">
        <v>35</v>
      </c>
      <c r="E42" s="24" t="s">
        <v>35</v>
      </c>
      <c r="F42" s="24" t="s">
        <v>35</v>
      </c>
      <c r="G42" s="25" t="s">
        <v>35</v>
      </c>
      <c r="H42" s="26">
        <v>0</v>
      </c>
      <c r="I42" s="27">
        <v>0</v>
      </c>
      <c r="J42" s="28" t="s">
        <v>35</v>
      </c>
      <c r="K42" s="29" t="s">
        <v>35</v>
      </c>
      <c r="L42" s="29" t="s">
        <v>35</v>
      </c>
      <c r="M42" s="30" t="s">
        <v>35</v>
      </c>
      <c r="N42" s="31">
        <v>0</v>
      </c>
      <c r="O42" s="32">
        <v>0</v>
      </c>
      <c r="P42" s="33" t="s">
        <v>35</v>
      </c>
      <c r="Q42" s="26">
        <v>0</v>
      </c>
      <c r="R42" s="26" t="s">
        <v>35</v>
      </c>
      <c r="S42" s="27">
        <v>0</v>
      </c>
      <c r="T42" s="27">
        <v>0</v>
      </c>
      <c r="U42" s="28" t="s">
        <v>35</v>
      </c>
      <c r="V42" s="29" t="s">
        <v>35</v>
      </c>
      <c r="W42" s="29" t="s">
        <v>35</v>
      </c>
      <c r="X42" s="30" t="s">
        <v>35</v>
      </c>
      <c r="Y42" s="34" t="e">
        <v>#VALUE!</v>
      </c>
      <c r="Z42" s="34" t="e">
        <v>#VALUE!</v>
      </c>
      <c r="AA42" s="34" t="e">
        <v>#VALUE!</v>
      </c>
      <c r="AB42" s="34" t="e">
        <v>#VALUE!</v>
      </c>
      <c r="AC42" s="34" t="e">
        <v>#VALUE!</v>
      </c>
      <c r="AD42" s="34" t="e">
        <v>#VALUE!</v>
      </c>
      <c r="AE42" s="35" t="e">
        <v>#VALUE!</v>
      </c>
      <c r="AF42" s="36" t="e">
        <v>#VALUE!</v>
      </c>
      <c r="AG42" s="27"/>
    </row>
    <row r="43" spans="1:33" ht="12.75">
      <c r="A43" s="22" t="s">
        <v>35</v>
      </c>
      <c r="B43" s="207" t="s">
        <v>35</v>
      </c>
      <c r="C43" s="208"/>
      <c r="D43" s="23" t="s">
        <v>35</v>
      </c>
      <c r="E43" s="24" t="s">
        <v>35</v>
      </c>
      <c r="F43" s="24" t="s">
        <v>35</v>
      </c>
      <c r="G43" s="25" t="s">
        <v>35</v>
      </c>
      <c r="H43" s="26">
        <v>0</v>
      </c>
      <c r="I43" s="27">
        <v>0</v>
      </c>
      <c r="J43" s="28" t="s">
        <v>35</v>
      </c>
      <c r="K43" s="29" t="s">
        <v>35</v>
      </c>
      <c r="L43" s="29" t="s">
        <v>35</v>
      </c>
      <c r="M43" s="30" t="s">
        <v>35</v>
      </c>
      <c r="N43" s="31">
        <v>0</v>
      </c>
      <c r="O43" s="32">
        <v>0</v>
      </c>
      <c r="P43" s="33" t="s">
        <v>35</v>
      </c>
      <c r="Q43" s="26">
        <v>0</v>
      </c>
      <c r="R43" s="26" t="s">
        <v>35</v>
      </c>
      <c r="S43" s="27">
        <v>0</v>
      </c>
      <c r="T43" s="27">
        <v>0</v>
      </c>
      <c r="U43" s="28" t="s">
        <v>35</v>
      </c>
      <c r="V43" s="29" t="s">
        <v>35</v>
      </c>
      <c r="W43" s="29" t="s">
        <v>35</v>
      </c>
      <c r="X43" s="30" t="s">
        <v>35</v>
      </c>
      <c r="Y43" s="34" t="e">
        <v>#VALUE!</v>
      </c>
      <c r="Z43" s="34" t="e">
        <v>#VALUE!</v>
      </c>
      <c r="AA43" s="34" t="e">
        <v>#VALUE!</v>
      </c>
      <c r="AB43" s="34" t="e">
        <v>#VALUE!</v>
      </c>
      <c r="AC43" s="34" t="e">
        <v>#VALUE!</v>
      </c>
      <c r="AD43" s="34" t="e">
        <v>#VALUE!</v>
      </c>
      <c r="AE43" s="35" t="e">
        <v>#VALUE!</v>
      </c>
      <c r="AF43" s="36" t="e">
        <v>#VALUE!</v>
      </c>
      <c r="AG43" s="27"/>
    </row>
    <row r="44" spans="1:33" ht="12.75">
      <c r="A44" s="22" t="s">
        <v>35</v>
      </c>
      <c r="B44" s="207" t="s">
        <v>35</v>
      </c>
      <c r="C44" s="208"/>
      <c r="D44" s="23" t="s">
        <v>35</v>
      </c>
      <c r="E44" s="24" t="s">
        <v>35</v>
      </c>
      <c r="F44" s="24" t="s">
        <v>35</v>
      </c>
      <c r="G44" s="25" t="s">
        <v>35</v>
      </c>
      <c r="H44" s="26">
        <v>0</v>
      </c>
      <c r="I44" s="27">
        <v>0</v>
      </c>
      <c r="J44" s="28" t="s">
        <v>35</v>
      </c>
      <c r="K44" s="29" t="s">
        <v>35</v>
      </c>
      <c r="L44" s="29" t="s">
        <v>35</v>
      </c>
      <c r="M44" s="30" t="s">
        <v>35</v>
      </c>
      <c r="N44" s="31">
        <v>0</v>
      </c>
      <c r="O44" s="32">
        <v>0</v>
      </c>
      <c r="P44" s="33" t="s">
        <v>35</v>
      </c>
      <c r="Q44" s="26">
        <v>0</v>
      </c>
      <c r="R44" s="26" t="s">
        <v>35</v>
      </c>
      <c r="S44" s="27">
        <v>0</v>
      </c>
      <c r="T44" s="27">
        <v>0</v>
      </c>
      <c r="U44" s="28" t="s">
        <v>35</v>
      </c>
      <c r="V44" s="29" t="s">
        <v>35</v>
      </c>
      <c r="W44" s="29" t="s">
        <v>35</v>
      </c>
      <c r="X44" s="30" t="s">
        <v>35</v>
      </c>
      <c r="Y44" s="34" t="e">
        <v>#VALUE!</v>
      </c>
      <c r="Z44" s="34" t="e">
        <v>#VALUE!</v>
      </c>
      <c r="AA44" s="34" t="e">
        <v>#VALUE!</v>
      </c>
      <c r="AB44" s="34" t="e">
        <v>#VALUE!</v>
      </c>
      <c r="AC44" s="34" t="e">
        <v>#VALUE!</v>
      </c>
      <c r="AD44" s="34" t="e">
        <v>#VALUE!</v>
      </c>
      <c r="AE44" s="35" t="e">
        <v>#VALUE!</v>
      </c>
      <c r="AF44" s="36" t="e">
        <v>#VALUE!</v>
      </c>
      <c r="AG44" s="27"/>
    </row>
    <row r="45" spans="1:33" ht="12.75">
      <c r="A45" s="22" t="s">
        <v>35</v>
      </c>
      <c r="B45" s="207" t="s">
        <v>35</v>
      </c>
      <c r="C45" s="208"/>
      <c r="D45" s="23" t="s">
        <v>35</v>
      </c>
      <c r="E45" s="24" t="s">
        <v>35</v>
      </c>
      <c r="F45" s="24" t="s">
        <v>35</v>
      </c>
      <c r="G45" s="25" t="s">
        <v>35</v>
      </c>
      <c r="H45" s="26">
        <v>0</v>
      </c>
      <c r="I45" s="27">
        <v>0</v>
      </c>
      <c r="J45" s="28" t="s">
        <v>35</v>
      </c>
      <c r="K45" s="29" t="s">
        <v>35</v>
      </c>
      <c r="L45" s="29" t="s">
        <v>35</v>
      </c>
      <c r="M45" s="30" t="s">
        <v>35</v>
      </c>
      <c r="N45" s="31">
        <v>0</v>
      </c>
      <c r="O45" s="32">
        <v>0</v>
      </c>
      <c r="P45" s="33" t="s">
        <v>35</v>
      </c>
      <c r="Q45" s="26">
        <v>0</v>
      </c>
      <c r="R45" s="26" t="s">
        <v>35</v>
      </c>
      <c r="S45" s="27">
        <v>0</v>
      </c>
      <c r="T45" s="27">
        <v>0</v>
      </c>
      <c r="U45" s="28" t="s">
        <v>35</v>
      </c>
      <c r="V45" s="29" t="s">
        <v>35</v>
      </c>
      <c r="W45" s="29" t="s">
        <v>35</v>
      </c>
      <c r="X45" s="30" t="s">
        <v>35</v>
      </c>
      <c r="Y45" s="34" t="e">
        <v>#VALUE!</v>
      </c>
      <c r="Z45" s="34" t="e">
        <v>#VALUE!</v>
      </c>
      <c r="AA45" s="34" t="e">
        <v>#VALUE!</v>
      </c>
      <c r="AB45" s="34" t="e">
        <v>#VALUE!</v>
      </c>
      <c r="AC45" s="34" t="e">
        <v>#VALUE!</v>
      </c>
      <c r="AD45" s="34" t="e">
        <v>#VALUE!</v>
      </c>
      <c r="AE45" s="35" t="e">
        <v>#VALUE!</v>
      </c>
      <c r="AF45" s="36" t="e">
        <v>#VALUE!</v>
      </c>
      <c r="AG45" s="27"/>
    </row>
    <row r="46" spans="1:33" ht="13.5" thickBot="1">
      <c r="A46" s="49" t="s">
        <v>35</v>
      </c>
      <c r="B46" s="209" t="s">
        <v>35</v>
      </c>
      <c r="C46" s="210"/>
      <c r="D46" s="50" t="s">
        <v>35</v>
      </c>
      <c r="E46" s="51" t="s">
        <v>35</v>
      </c>
      <c r="F46" s="51" t="s">
        <v>35</v>
      </c>
      <c r="G46" s="52" t="s">
        <v>35</v>
      </c>
      <c r="H46" s="53">
        <v>0</v>
      </c>
      <c r="I46" s="54">
        <v>0</v>
      </c>
      <c r="J46" s="55" t="s">
        <v>35</v>
      </c>
      <c r="K46" s="56" t="s">
        <v>35</v>
      </c>
      <c r="L46" s="56" t="s">
        <v>35</v>
      </c>
      <c r="M46" s="57" t="s">
        <v>35</v>
      </c>
      <c r="N46" s="58">
        <v>0</v>
      </c>
      <c r="O46" s="59">
        <v>0</v>
      </c>
      <c r="P46" s="60" t="s">
        <v>35</v>
      </c>
      <c r="Q46" s="53">
        <v>0</v>
      </c>
      <c r="R46" s="26" t="s">
        <v>35</v>
      </c>
      <c r="S46" s="54">
        <v>0</v>
      </c>
      <c r="T46" s="54">
        <v>0</v>
      </c>
      <c r="U46" s="55" t="s">
        <v>35</v>
      </c>
      <c r="V46" s="56" t="s">
        <v>35</v>
      </c>
      <c r="W46" s="56" t="s">
        <v>35</v>
      </c>
      <c r="X46" s="57" t="s">
        <v>35</v>
      </c>
      <c r="Y46" s="34" t="e">
        <v>#VALUE!</v>
      </c>
      <c r="Z46" s="34" t="e">
        <v>#VALUE!</v>
      </c>
      <c r="AA46" s="34" t="e">
        <v>#VALUE!</v>
      </c>
      <c r="AB46" s="34" t="e">
        <v>#VALUE!</v>
      </c>
      <c r="AC46" s="34" t="e">
        <v>#VALUE!</v>
      </c>
      <c r="AD46" s="34" t="e">
        <v>#VALUE!</v>
      </c>
      <c r="AE46" s="35"/>
      <c r="AF46" s="36" t="e">
        <v>#VALUE!</v>
      </c>
      <c r="AG46" s="27"/>
    </row>
    <row r="47" spans="1:33" ht="13.5" thickBot="1">
      <c r="A47" s="61"/>
      <c r="B47" s="62"/>
      <c r="C47" s="63"/>
      <c r="D47" s="63"/>
      <c r="E47" s="63"/>
      <c r="F47" s="63"/>
      <c r="G47" s="63"/>
      <c r="H47" s="64"/>
      <c r="I47" s="64"/>
      <c r="J47" s="64"/>
      <c r="K47" s="65"/>
      <c r="L47" s="65"/>
      <c r="M47" s="65"/>
      <c r="N47" s="66"/>
      <c r="O47" s="66"/>
      <c r="P47" s="66"/>
      <c r="Q47" s="64"/>
      <c r="R47" s="64"/>
      <c r="S47" s="64"/>
      <c r="T47" s="64"/>
      <c r="U47" s="67"/>
      <c r="V47" s="65"/>
      <c r="W47" s="65"/>
      <c r="X47" s="68"/>
      <c r="AE47" s="69"/>
      <c r="AG47" s="70"/>
    </row>
    <row r="48" spans="1:33" ht="13.5" thickBot="1">
      <c r="A48" s="71"/>
      <c r="B48" s="71" t="s">
        <v>71</v>
      </c>
      <c r="C48" s="72"/>
      <c r="D48" s="73">
        <f aca="true" t="shared" si="0" ref="D48:X48">SUM(D7:D47)</f>
        <v>52039</v>
      </c>
      <c r="E48" s="73">
        <f t="shared" si="0"/>
        <v>51011</v>
      </c>
      <c r="F48" s="73">
        <f t="shared" si="0"/>
        <v>32.95</v>
      </c>
      <c r="G48" s="73">
        <f t="shared" si="0"/>
        <v>1700</v>
      </c>
      <c r="H48" s="73">
        <f t="shared" si="0"/>
        <v>889641</v>
      </c>
      <c r="I48" s="73">
        <f t="shared" si="0"/>
        <v>1716275.3047102243</v>
      </c>
      <c r="J48" s="73">
        <f t="shared" si="0"/>
        <v>-22656.375463480344</v>
      </c>
      <c r="K48" s="73">
        <f t="shared" si="0"/>
        <v>901.0445349728677</v>
      </c>
      <c r="L48" s="73">
        <f t="shared" si="0"/>
        <v>0.17162753047102244</v>
      </c>
      <c r="M48" s="73">
        <f t="shared" si="0"/>
        <v>1.7162753047102244</v>
      </c>
      <c r="N48" s="73">
        <f t="shared" si="0"/>
        <v>11395</v>
      </c>
      <c r="O48" s="73">
        <f t="shared" si="0"/>
        <v>14705.130684444106</v>
      </c>
      <c r="P48" s="73">
        <f t="shared" si="0"/>
        <v>1754.540566844743</v>
      </c>
      <c r="Q48" s="73">
        <f t="shared" si="0"/>
        <v>2961849.998474121</v>
      </c>
      <c r="R48" s="73">
        <f t="shared" si="0"/>
        <v>181650</v>
      </c>
      <c r="S48" s="73">
        <f t="shared" si="0"/>
        <v>4628181.082314473</v>
      </c>
      <c r="T48" s="73">
        <f t="shared" si="0"/>
        <v>4435667.15172321</v>
      </c>
      <c r="U48" s="73">
        <f t="shared" si="0"/>
        <v>51473.72242335981</v>
      </c>
      <c r="V48" s="73">
        <f t="shared" si="0"/>
        <v>388.4458622814983</v>
      </c>
      <c r="W48" s="73">
        <f t="shared" si="0"/>
        <v>0.36959644365508887</v>
      </c>
      <c r="X48" s="73">
        <f t="shared" si="0"/>
        <v>1.4044664858893376</v>
      </c>
      <c r="Y48" s="70">
        <f>I48/D48</f>
        <v>32.98055890217384</v>
      </c>
      <c r="Z48" s="70"/>
      <c r="AA48" s="70">
        <f>O48/D48</f>
        <v>0.2825790404205328</v>
      </c>
      <c r="AB48" s="70"/>
      <c r="AC48" s="70">
        <f>S48/E48</f>
        <v>90.72907965565217</v>
      </c>
      <c r="AD48" s="70"/>
      <c r="AE48" s="69">
        <f>K48+V48</f>
        <v>1289.4903972543661</v>
      </c>
      <c r="AF48" s="70">
        <f>(K48/D48)+(V48/E48)</f>
        <v>0.024929736519865575</v>
      </c>
      <c r="AG48" s="70"/>
    </row>
    <row r="49" ht="12.75">
      <c r="A49" s="74" t="s">
        <v>212</v>
      </c>
    </row>
  </sheetData>
  <sheetProtection/>
  <mergeCells count="57">
    <mergeCell ref="B6:C6"/>
    <mergeCell ref="A4:C4"/>
    <mergeCell ref="N4:P4"/>
    <mergeCell ref="N5:P5"/>
    <mergeCell ref="K5:M5"/>
    <mergeCell ref="B21:C21"/>
    <mergeCell ref="B26:C26"/>
    <mergeCell ref="B22:C22"/>
    <mergeCell ref="B23:C23"/>
    <mergeCell ref="B24:C24"/>
    <mergeCell ref="B25:C25"/>
    <mergeCell ref="B20:C20"/>
    <mergeCell ref="B12:C12"/>
    <mergeCell ref="B13:C13"/>
    <mergeCell ref="B14:C14"/>
    <mergeCell ref="B15:C15"/>
    <mergeCell ref="B16:C16"/>
    <mergeCell ref="B17:C17"/>
    <mergeCell ref="B32:C32"/>
    <mergeCell ref="B33:C33"/>
    <mergeCell ref="B34:C34"/>
    <mergeCell ref="Q4:X4"/>
    <mergeCell ref="B18:C18"/>
    <mergeCell ref="B7:C7"/>
    <mergeCell ref="B8:C8"/>
    <mergeCell ref="B9:C9"/>
    <mergeCell ref="B10:C10"/>
    <mergeCell ref="B11:C11"/>
    <mergeCell ref="B27:C27"/>
    <mergeCell ref="B28:C28"/>
    <mergeCell ref="B29:C29"/>
    <mergeCell ref="B30:C30"/>
    <mergeCell ref="B31:C31"/>
    <mergeCell ref="B19:C19"/>
    <mergeCell ref="B45:C45"/>
    <mergeCell ref="B46:C46"/>
    <mergeCell ref="B42:C42"/>
    <mergeCell ref="B43:C43"/>
    <mergeCell ref="B44:C44"/>
    <mergeCell ref="B39:C39"/>
    <mergeCell ref="B40:C40"/>
    <mergeCell ref="B41:C41"/>
    <mergeCell ref="B35:C35"/>
    <mergeCell ref="B36:C36"/>
    <mergeCell ref="B37:C37"/>
    <mergeCell ref="B38:C38"/>
    <mergeCell ref="A1:X1"/>
    <mergeCell ref="A2:X2"/>
    <mergeCell ref="Y4:AF4"/>
    <mergeCell ref="Y5:Z5"/>
    <mergeCell ref="AA5:AB5"/>
    <mergeCell ref="AC5:AD5"/>
    <mergeCell ref="AE5:AF5"/>
    <mergeCell ref="V5:X5"/>
    <mergeCell ref="H4:M4"/>
    <mergeCell ref="Q5:U5"/>
    <mergeCell ref="H5:J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Herning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admsb</dc:creator>
  <cp:keywords/>
  <dc:description/>
  <cp:lastModifiedBy>thwj</cp:lastModifiedBy>
  <dcterms:created xsi:type="dcterms:W3CDTF">2011-06-23T14:06:54Z</dcterms:created>
  <dcterms:modified xsi:type="dcterms:W3CDTF">2011-10-03T14:09:34Z</dcterms:modified>
  <cp:category/>
  <cp:version/>
  <cp:contentType/>
  <cp:contentStatus/>
</cp:coreProperties>
</file>