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75" windowWidth="19095" windowHeight="12270"/>
  </bookViews>
  <sheets>
    <sheet name="Ark1" sheetId="1" r:id="rId1"/>
    <sheet name="Ark2" sheetId="2" r:id="rId2"/>
    <sheet name="Ark3" sheetId="3" r:id="rId3"/>
  </sheets>
  <calcPr calcId="125725"/>
</workbook>
</file>

<file path=xl/calcChain.xml><?xml version="1.0" encoding="utf-8"?>
<calcChain xmlns="http://schemas.openxmlformats.org/spreadsheetml/2006/main">
  <c r="K9" i="1"/>
  <c r="L9"/>
  <c r="J9"/>
  <c r="J17"/>
  <c r="J18"/>
  <c r="K10"/>
  <c r="K17"/>
  <c r="K18"/>
  <c r="K11"/>
  <c r="J11"/>
  <c r="L11"/>
  <c r="M11"/>
  <c r="K12"/>
  <c r="L12"/>
  <c r="M12"/>
  <c r="J12"/>
  <c r="K13"/>
  <c r="J13"/>
  <c r="K14"/>
  <c r="L14"/>
  <c r="M14"/>
  <c r="J14"/>
  <c r="K15"/>
  <c r="L15"/>
  <c r="M15"/>
  <c r="J15"/>
  <c r="K16"/>
  <c r="L16"/>
  <c r="M16"/>
  <c r="J16"/>
  <c r="I9"/>
  <c r="I11"/>
  <c r="I12"/>
  <c r="I13"/>
  <c r="I17"/>
  <c r="I18"/>
  <c r="I14"/>
  <c r="I15"/>
  <c r="I16"/>
  <c r="O13"/>
  <c r="L13"/>
  <c r="M13"/>
  <c r="M9"/>
  <c r="L17"/>
  <c r="M17"/>
  <c r="L18"/>
  <c r="M18"/>
</calcChain>
</file>

<file path=xl/sharedStrings.xml><?xml version="1.0" encoding="utf-8"?>
<sst xmlns="http://schemas.openxmlformats.org/spreadsheetml/2006/main" count="56" uniqueCount="47">
  <si>
    <r>
      <t>Samlet CO</t>
    </r>
    <r>
      <rPr>
        <b/>
        <vertAlign val="subscript"/>
        <sz val="12"/>
        <rFont val="Arial"/>
        <family val="2"/>
      </rPr>
      <t>2</t>
    </r>
    <r>
      <rPr>
        <b/>
        <sz val="12"/>
        <rFont val="Arial"/>
        <family val="2"/>
      </rPr>
      <t>-udslip i 2010 fra Ishøj Kommunes (som virksomhed) aktiviteter under følgende forudsætninger:</t>
    </r>
  </si>
  <si>
    <t>Status: juni 2011</t>
  </si>
  <si>
    <t>Emissionskilde</t>
  </si>
  <si>
    <t>Forbrug</t>
  </si>
  <si>
    <t>omregnings-faktorer</t>
  </si>
  <si>
    <r>
      <t>CO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i t</t>
    </r>
  </si>
  <si>
    <t>Differens 2010-2009</t>
  </si>
  <si>
    <t>Kommentarer</t>
  </si>
  <si>
    <t>Enhed forbrug</t>
  </si>
  <si>
    <t>Forbrugsenhed</t>
  </si>
  <si>
    <r>
      <t>CO</t>
    </r>
    <r>
      <rPr>
        <b/>
        <i/>
        <vertAlign val="subscript"/>
        <sz val="10"/>
        <rFont val="Arial"/>
        <family val="2"/>
      </rPr>
      <t>2</t>
    </r>
  </si>
  <si>
    <t>Enhed omregnings-faktor</t>
  </si>
  <si>
    <t>t</t>
  </si>
  <si>
    <t>%</t>
  </si>
  <si>
    <t>Vedr. baggrundsdata</t>
  </si>
  <si>
    <t>Vedr. forbrugsudvikling 2010</t>
  </si>
  <si>
    <t>Samlet elforbrug, uden vejbelysningsabo</t>
  </si>
  <si>
    <t>kWh</t>
  </si>
  <si>
    <r>
      <t xml:space="preserve">g/kWh </t>
    </r>
    <r>
      <rPr>
        <i/>
        <vertAlign val="superscript"/>
        <sz val="10"/>
        <rFont val="Arial"/>
        <family val="2"/>
      </rPr>
      <t>1)</t>
    </r>
  </si>
  <si>
    <t>Er inkl. ekstraordinær forbrug fra forsyninger</t>
  </si>
  <si>
    <t>Øvrige driftssteder har opnået besparelser.</t>
  </si>
  <si>
    <t>Ekstraordinært elorbrug*)</t>
  </si>
  <si>
    <t>g/kWh 1)</t>
  </si>
  <si>
    <t>*)Dette forbrug fratrækkes her det samlede elforbrug for bedre at kunne se, hvilke besparelser der blev opnået på de "almindelige" driftssteder.</t>
  </si>
  <si>
    <t>Her er det især varmeværkets ekstrem høje forbrug, som skyldes øget indsats pga kold vinter; desuden er der uklarheder pånogle opgørelser ifm nogle forsyningsværker, hvilke skal undersøges.</t>
  </si>
  <si>
    <t>Elforbrug Vejbelysningsabo</t>
  </si>
  <si>
    <r>
      <t>Beregnet fra Dong</t>
    </r>
    <r>
      <rPr>
        <vertAlign val="superscript"/>
        <sz val="10"/>
        <rFont val="Arial"/>
        <family val="2"/>
      </rPr>
      <t/>
    </r>
  </si>
  <si>
    <t>Varme, gasforbrug</t>
  </si>
  <si>
    <r>
      <t>m</t>
    </r>
    <r>
      <rPr>
        <vertAlign val="superscript"/>
        <sz val="10"/>
        <rFont val="Arial"/>
        <family val="2"/>
      </rPr>
      <t xml:space="preserve">3    </t>
    </r>
  </si>
  <si>
    <r>
      <t xml:space="preserve">kg/kWh </t>
    </r>
    <r>
      <rPr>
        <i/>
        <vertAlign val="superscript"/>
        <sz val="10"/>
        <rFont val="Arial"/>
        <family val="2"/>
      </rPr>
      <t>1)</t>
    </r>
  </si>
  <si>
    <r>
      <t>Omregningsfaktor m</t>
    </r>
    <r>
      <rPr>
        <vertAlign val="superscript"/>
        <sz val="10"/>
        <rFont val="Arial"/>
        <family val="2"/>
      </rPr>
      <t>3</t>
    </r>
    <r>
      <rPr>
        <sz val="9"/>
        <rFont val="Arial"/>
      </rPr>
      <t xml:space="preserve"> til kWh: 10,8 kWh/m</t>
    </r>
    <r>
      <rPr>
        <vertAlign val="superscript"/>
        <sz val="10"/>
        <rFont val="Arial"/>
        <family val="2"/>
      </rPr>
      <t>3</t>
    </r>
    <r>
      <rPr>
        <sz val="9"/>
        <rFont val="Arial"/>
      </rPr>
      <t xml:space="preserve">
graddagskorrigeret (HMN-graddage)</t>
    </r>
  </si>
  <si>
    <t>Varme, fjernvarme</t>
  </si>
  <si>
    <r>
      <t xml:space="preserve">GJ   </t>
    </r>
    <r>
      <rPr>
        <vertAlign val="superscript"/>
        <sz val="10"/>
        <rFont val="Arial"/>
        <family val="2"/>
      </rPr>
      <t xml:space="preserve"> </t>
    </r>
  </si>
  <si>
    <t>Omregningsfaktor GJ til kWh: 278 kWh/GJ
graddagskorrigeret (IVV-graddage)</t>
  </si>
  <si>
    <t>Varme, olie</t>
  </si>
  <si>
    <t>l</t>
  </si>
  <si>
    <r>
      <t>Omregningsfaktor m</t>
    </r>
    <r>
      <rPr>
        <vertAlign val="superscript"/>
        <sz val="10"/>
        <rFont val="Arial"/>
        <family val="2"/>
      </rPr>
      <t>3</t>
    </r>
    <r>
      <rPr>
        <sz val="9"/>
        <rFont val="Arial"/>
      </rPr>
      <t xml:space="preserve"> til kWh: 10,9 kWh/l
graddagskorrigeret (IVV-graddage)</t>
    </r>
  </si>
  <si>
    <t>Benzin</t>
  </si>
  <si>
    <r>
      <t xml:space="preserve">kg/l </t>
    </r>
    <r>
      <rPr>
        <i/>
        <vertAlign val="superscript"/>
        <sz val="10"/>
        <rFont val="Arial"/>
        <family val="2"/>
      </rPr>
      <t>2)</t>
    </r>
  </si>
  <si>
    <r>
      <t xml:space="preserve">oplysninger fra Statoil; 
</t>
    </r>
    <r>
      <rPr>
        <vertAlign val="superscript"/>
        <sz val="10"/>
        <rFont val="Arial"/>
        <family val="2"/>
      </rPr>
      <t>2)</t>
    </r>
    <r>
      <rPr>
        <sz val="9"/>
        <rFont val="Arial"/>
      </rPr>
      <t xml:space="preserve"> Statoil, miljøfakta</t>
    </r>
  </si>
  <si>
    <t>Diesel</t>
  </si>
  <si>
    <r>
      <t>Sum CO</t>
    </r>
    <r>
      <rPr>
        <b/>
        <vertAlign val="subscript"/>
        <sz val="10"/>
        <rFont val="Arial"/>
        <family val="2"/>
      </rPr>
      <t>2</t>
    </r>
  </si>
  <si>
    <r>
      <t>Sum CO</t>
    </r>
    <r>
      <rPr>
        <b/>
        <vertAlign val="subscript"/>
        <sz val="10"/>
        <rFont val="Arial"/>
        <family val="2"/>
      </rPr>
      <t xml:space="preserve">2 </t>
    </r>
    <r>
      <rPr>
        <b/>
        <sz val="10"/>
        <rFont val="Arial"/>
        <family val="2"/>
      </rPr>
      <t>uden ekstraordinær forbrug*)</t>
    </r>
  </si>
  <si>
    <t>Under antagelse af, at de ektraordinære forbrug kun optræder i kortere tidsperioder, opgøres her den besparelse, der anses for at vise det mere realistiske billede på længere sigt.</t>
  </si>
  <si>
    <r>
      <t>1)</t>
    </r>
    <r>
      <rPr>
        <sz val="9"/>
        <rFont val="Arial"/>
      </rPr>
      <t>jf metodebeskr. for KL's CO</t>
    </r>
    <r>
      <rPr>
        <vertAlign val="subscript"/>
        <sz val="10"/>
        <rFont val="Arial"/>
        <family val="2"/>
      </rPr>
      <t>2</t>
    </r>
    <r>
      <rPr>
        <sz val="9"/>
        <rFont val="Arial"/>
      </rPr>
      <t>-beregner</t>
    </r>
  </si>
  <si>
    <t>Samlet opgørelse (med ekstraordinær forbrug)</t>
  </si>
  <si>
    <t>Der opgøres kun emissioner via energiforbrug (el, varme, kraftstof til køretøjer) fra kommunale aktiviteter.</t>
  </si>
</sst>
</file>

<file path=xl/styles.xml><?xml version="1.0" encoding="utf-8"?>
<styleSheet xmlns="http://schemas.openxmlformats.org/spreadsheetml/2006/main">
  <numFmts count="4">
    <numFmt numFmtId="178" formatCode="#,##0.0"/>
    <numFmt numFmtId="179" formatCode="#,##0.0000"/>
    <numFmt numFmtId="180" formatCode="0.0"/>
    <numFmt numFmtId="181" formatCode="0.0000"/>
  </numFmts>
  <fonts count="15">
    <font>
      <sz val="9"/>
      <name val="Arial"/>
    </font>
    <font>
      <b/>
      <sz val="12"/>
      <name val="Arial"/>
      <family val="2"/>
    </font>
    <font>
      <b/>
      <vertAlign val="subscript"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vertAlign val="subscript"/>
      <sz val="10"/>
      <name val="Arial"/>
      <family val="2"/>
    </font>
    <font>
      <sz val="11"/>
      <name val="Symbol"/>
      <family val="1"/>
      <charset val="2"/>
    </font>
    <font>
      <b/>
      <i/>
      <sz val="10"/>
      <name val="Arial"/>
      <family val="2"/>
    </font>
    <font>
      <i/>
      <sz val="10"/>
      <name val="Arial"/>
      <family val="2"/>
    </font>
    <font>
      <b/>
      <vertAlign val="subscript"/>
      <sz val="10"/>
      <name val="Arial"/>
      <family val="2"/>
    </font>
    <font>
      <b/>
      <i/>
      <vertAlign val="subscript"/>
      <sz val="10"/>
      <name val="Arial"/>
      <family val="2"/>
    </font>
    <font>
      <i/>
      <vertAlign val="superscript"/>
      <sz val="10"/>
      <name val="Arial"/>
      <family val="2"/>
    </font>
    <font>
      <i/>
      <sz val="8"/>
      <name val="Arial"/>
      <family val="2"/>
    </font>
    <font>
      <vertAlign val="superscript"/>
      <sz val="10"/>
      <name val="Arial"/>
      <family val="2"/>
    </font>
    <font>
      <sz val="8"/>
      <name val="Arial"/>
    </font>
  </fonts>
  <fills count="7">
    <fill>
      <patternFill patternType="none"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0" fontId="6" fillId="0" borderId="0" xfId="0" applyFont="1" applyAlignment="1">
      <alignment horizontal="left" indent="5"/>
    </xf>
    <xf numFmtId="0" fontId="0" fillId="0" borderId="0" xfId="0" applyAlignment="1">
      <alignment wrapText="1"/>
    </xf>
    <xf numFmtId="0" fontId="4" fillId="2" borderId="1" xfId="0" applyFont="1" applyFill="1" applyBorder="1" applyAlignment="1">
      <alignment wrapText="1"/>
    </xf>
    <xf numFmtId="0" fontId="4" fillId="3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wrapText="1"/>
    </xf>
    <xf numFmtId="0" fontId="7" fillId="4" borderId="1" xfId="0" applyFont="1" applyFill="1" applyBorder="1" applyAlignment="1">
      <alignment horizontal="center" wrapText="1"/>
    </xf>
    <xf numFmtId="0" fontId="4" fillId="5" borderId="1" xfId="0" applyFont="1" applyFill="1" applyBorder="1" applyAlignment="1">
      <alignment horizontal="center" wrapText="1"/>
    </xf>
    <xf numFmtId="0" fontId="4" fillId="6" borderId="1" xfId="0" applyFont="1" applyFill="1" applyBorder="1" applyAlignment="1">
      <alignment wrapText="1"/>
    </xf>
    <xf numFmtId="0" fontId="4" fillId="0" borderId="0" xfId="0" applyFont="1" applyAlignment="1">
      <alignment wrapText="1"/>
    </xf>
    <xf numFmtId="0" fontId="0" fillId="2" borderId="1" xfId="0" applyFill="1" applyBorder="1" applyAlignment="1">
      <alignment wrapText="1"/>
    </xf>
    <xf numFmtId="3" fontId="0" fillId="3" borderId="1" xfId="0" applyNumberFormat="1" applyFill="1" applyBorder="1"/>
    <xf numFmtId="0" fontId="0" fillId="3" borderId="1" xfId="0" applyFill="1" applyBorder="1"/>
    <xf numFmtId="0" fontId="8" fillId="4" borderId="1" xfId="0" applyFont="1" applyFill="1" applyBorder="1"/>
    <xf numFmtId="3" fontId="8" fillId="4" borderId="1" xfId="0" applyNumberFormat="1" applyFont="1" applyFill="1" applyBorder="1"/>
    <xf numFmtId="3" fontId="0" fillId="5" borderId="1" xfId="0" applyNumberFormat="1" applyFill="1" applyBorder="1"/>
    <xf numFmtId="178" fontId="0" fillId="5" borderId="1" xfId="0" applyNumberFormat="1" applyFill="1" applyBorder="1"/>
    <xf numFmtId="0" fontId="0" fillId="6" borderId="1" xfId="0" applyFill="1" applyBorder="1" applyAlignment="1">
      <alignment wrapText="1"/>
    </xf>
    <xf numFmtId="0" fontId="12" fillId="2" borderId="1" xfId="0" applyFont="1" applyFill="1" applyBorder="1" applyAlignment="1">
      <alignment wrapText="1"/>
    </xf>
    <xf numFmtId="3" fontId="12" fillId="3" borderId="1" xfId="0" applyNumberFormat="1" applyFont="1" applyFill="1" applyBorder="1"/>
    <xf numFmtId="0" fontId="12" fillId="3" borderId="1" xfId="0" applyFont="1" applyFill="1" applyBorder="1"/>
    <xf numFmtId="0" fontId="12" fillId="4" borderId="1" xfId="0" applyFont="1" applyFill="1" applyBorder="1"/>
    <xf numFmtId="3" fontId="12" fillId="4" borderId="1" xfId="0" applyNumberFormat="1" applyFont="1" applyFill="1" applyBorder="1"/>
    <xf numFmtId="3" fontId="12" fillId="5" borderId="1" xfId="0" applyNumberFormat="1" applyFont="1" applyFill="1" applyBorder="1"/>
    <xf numFmtId="178" fontId="12" fillId="5" borderId="1" xfId="0" applyNumberFormat="1" applyFont="1" applyFill="1" applyBorder="1"/>
    <xf numFmtId="0" fontId="12" fillId="6" borderId="1" xfId="0" applyFont="1" applyFill="1" applyBorder="1" applyAlignment="1">
      <alignment wrapText="1"/>
    </xf>
    <xf numFmtId="0" fontId="12" fillId="0" borderId="0" xfId="0" applyFont="1"/>
    <xf numFmtId="0" fontId="0" fillId="6" borderId="1" xfId="0" applyFill="1" applyBorder="1"/>
    <xf numFmtId="179" fontId="8" fillId="4" borderId="1" xfId="0" applyNumberFormat="1" applyFont="1" applyFill="1" applyBorder="1"/>
    <xf numFmtId="1" fontId="0" fillId="5" borderId="1" xfId="0" applyNumberFormat="1" applyFill="1" applyBorder="1"/>
    <xf numFmtId="180" fontId="0" fillId="6" borderId="1" xfId="0" applyNumberFormat="1" applyFill="1" applyBorder="1"/>
    <xf numFmtId="181" fontId="8" fillId="4" borderId="1" xfId="0" applyNumberFormat="1" applyFont="1" applyFill="1" applyBorder="1"/>
    <xf numFmtId="4" fontId="8" fillId="4" borderId="1" xfId="0" applyNumberFormat="1" applyFont="1" applyFill="1" applyBorder="1"/>
    <xf numFmtId="0" fontId="4" fillId="0" borderId="1" xfId="0" applyFont="1" applyFill="1" applyBorder="1" applyAlignment="1">
      <alignment wrapText="1"/>
    </xf>
    <xf numFmtId="0" fontId="4" fillId="0" borderId="2" xfId="0" applyFont="1" applyBorder="1"/>
    <xf numFmtId="3" fontId="4" fillId="5" borderId="1" xfId="0" applyNumberFormat="1" applyFont="1" applyFill="1" applyBorder="1"/>
    <xf numFmtId="178" fontId="4" fillId="5" borderId="1" xfId="0" applyNumberFormat="1" applyFont="1" applyFill="1" applyBorder="1"/>
    <xf numFmtId="0" fontId="4" fillId="0" borderId="1" xfId="0" applyFont="1" applyBorder="1"/>
    <xf numFmtId="3" fontId="4" fillId="0" borderId="1" xfId="0" applyNumberFormat="1" applyFont="1" applyBorder="1"/>
    <xf numFmtId="178" fontId="4" fillId="0" borderId="1" xfId="0" applyNumberFormat="1" applyFont="1" applyBorder="1"/>
    <xf numFmtId="0" fontId="13" fillId="0" borderId="0" xfId="0" applyFont="1"/>
    <xf numFmtId="4" fontId="0" fillId="0" borderId="0" xfId="0" applyNumberFormat="1"/>
    <xf numFmtId="0" fontId="0" fillId="0" borderId="0" xfId="0" applyAlignment="1">
      <alignment horizontal="left" wrapText="1" indent="3"/>
    </xf>
    <xf numFmtId="0" fontId="4" fillId="6" borderId="3" xfId="0" applyFont="1" applyFill="1" applyBorder="1" applyAlignment="1">
      <alignment horizontal="center" wrapText="1"/>
    </xf>
    <xf numFmtId="0" fontId="0" fillId="6" borderId="4" xfId="0" applyFill="1" applyBorder="1" applyAlignment="1">
      <alignment horizontal="center"/>
    </xf>
    <xf numFmtId="0" fontId="3" fillId="0" borderId="3" xfId="0" applyFont="1" applyFill="1" applyBorder="1" applyAlignment="1">
      <alignment wrapText="1"/>
    </xf>
    <xf numFmtId="0" fontId="0" fillId="0" borderId="4" xfId="0" applyBorder="1" applyAlignment="1">
      <alignment wrapText="1"/>
    </xf>
    <xf numFmtId="0" fontId="4" fillId="3" borderId="3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7" fillId="4" borderId="3" xfId="0" applyFont="1" applyFill="1" applyBorder="1" applyAlignment="1">
      <alignment horizontal="center" wrapText="1"/>
    </xf>
    <xf numFmtId="0" fontId="8" fillId="4" borderId="2" xfId="0" applyFont="1" applyFill="1" applyBorder="1" applyAlignment="1">
      <alignment horizontal="center"/>
    </xf>
    <xf numFmtId="0" fontId="8" fillId="4" borderId="4" xfId="0" applyFont="1" applyFill="1" applyBorder="1" applyAlignment="1">
      <alignment horizontal="center"/>
    </xf>
    <xf numFmtId="0" fontId="4" fillId="5" borderId="3" xfId="0" applyFont="1" applyFill="1" applyBorder="1" applyAlignment="1">
      <alignment horizontal="center" wrapText="1"/>
    </xf>
    <xf numFmtId="0" fontId="0" fillId="5" borderId="2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5" borderId="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27"/>
  <sheetViews>
    <sheetView tabSelected="1" topLeftCell="A4" workbookViewId="0">
      <selection activeCell="C6" sqref="C6"/>
    </sheetView>
  </sheetViews>
  <sheetFormatPr defaultRowHeight="12"/>
  <cols>
    <col min="1" max="1" width="23.5703125" customWidth="1"/>
    <col min="2" max="4" width="16.42578125" customWidth="1"/>
    <col min="5" max="5" width="8.28515625" customWidth="1"/>
    <col min="6" max="6" width="9.28515625" customWidth="1"/>
    <col min="7" max="8" width="12.5703125" customWidth="1"/>
    <col min="9" max="13" width="9.28515625" customWidth="1"/>
    <col min="14" max="14" width="20.7109375" customWidth="1"/>
    <col min="15" max="15" width="25" customWidth="1"/>
  </cols>
  <sheetData>
    <row r="1" spans="1:16" ht="18.75">
      <c r="A1" s="1" t="s">
        <v>0</v>
      </c>
      <c r="B1" s="1"/>
      <c r="C1" s="1"/>
      <c r="D1" s="1"/>
      <c r="E1" s="1"/>
      <c r="F1" s="1"/>
      <c r="G1" s="1"/>
      <c r="H1" s="1"/>
    </row>
    <row r="2" spans="1:16" ht="15.75">
      <c r="A2" s="2" t="s">
        <v>46</v>
      </c>
      <c r="B2" s="1"/>
      <c r="C2" s="1"/>
      <c r="D2" s="1"/>
      <c r="E2" s="1"/>
      <c r="F2" s="1"/>
      <c r="G2" s="1"/>
      <c r="H2" s="1"/>
    </row>
    <row r="3" spans="1:16" ht="6.75" customHeight="1">
      <c r="A3" s="2"/>
      <c r="B3" s="1"/>
      <c r="C3" s="1"/>
      <c r="D3" s="1"/>
      <c r="E3" s="1"/>
      <c r="F3" s="1"/>
      <c r="G3" s="1"/>
      <c r="H3" s="1"/>
    </row>
    <row r="4" spans="1:16" ht="12.75">
      <c r="A4" s="3" t="s">
        <v>1</v>
      </c>
    </row>
    <row r="5" spans="1:16" ht="21.75" customHeight="1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"/>
    </row>
    <row r="6" spans="1:16" ht="18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4"/>
    </row>
    <row r="7" spans="1:16" ht="15">
      <c r="A7" s="6" t="s">
        <v>2</v>
      </c>
      <c r="B7" s="50" t="s">
        <v>3</v>
      </c>
      <c r="C7" s="51"/>
      <c r="D7" s="51"/>
      <c r="E7" s="52"/>
      <c r="F7" s="53" t="s">
        <v>4</v>
      </c>
      <c r="G7" s="54"/>
      <c r="H7" s="55"/>
      <c r="I7" s="56" t="s">
        <v>5</v>
      </c>
      <c r="J7" s="57"/>
      <c r="K7" s="58"/>
      <c r="L7" s="56" t="s">
        <v>6</v>
      </c>
      <c r="M7" s="59"/>
      <c r="N7" s="46" t="s">
        <v>7</v>
      </c>
      <c r="O7" s="47"/>
      <c r="P7" s="4"/>
    </row>
    <row r="8" spans="1:16" s="12" customFormat="1" ht="39">
      <c r="A8" s="6"/>
      <c r="B8" s="7">
        <v>2008</v>
      </c>
      <c r="C8" s="7">
        <v>2009</v>
      </c>
      <c r="D8" s="7">
        <v>2010</v>
      </c>
      <c r="E8" s="8" t="s">
        <v>8</v>
      </c>
      <c r="F8" s="9" t="s">
        <v>9</v>
      </c>
      <c r="G8" s="9" t="s">
        <v>10</v>
      </c>
      <c r="H8" s="9" t="s">
        <v>11</v>
      </c>
      <c r="I8" s="10">
        <v>2008</v>
      </c>
      <c r="J8" s="10">
        <v>2009</v>
      </c>
      <c r="K8" s="10">
        <v>2010</v>
      </c>
      <c r="L8" s="10" t="s">
        <v>12</v>
      </c>
      <c r="M8" s="10" t="s">
        <v>13</v>
      </c>
      <c r="N8" s="11" t="s">
        <v>14</v>
      </c>
      <c r="O8" s="11" t="s">
        <v>15</v>
      </c>
      <c r="P8" s="4"/>
    </row>
    <row r="9" spans="1:16" ht="24.75">
      <c r="A9" s="13" t="s">
        <v>16</v>
      </c>
      <c r="B9" s="14">
        <v>8507200</v>
      </c>
      <c r="C9" s="14">
        <v>8498900</v>
      </c>
      <c r="D9" s="14">
        <v>8571000</v>
      </c>
      <c r="E9" s="15" t="s">
        <v>17</v>
      </c>
      <c r="F9" s="16"/>
      <c r="G9" s="17">
        <v>588</v>
      </c>
      <c r="H9" s="17" t="s">
        <v>18</v>
      </c>
      <c r="I9" s="18">
        <f>B9*G9/1000000</f>
        <v>5002.2335999999996</v>
      </c>
      <c r="J9" s="18">
        <f>C9*G9/1000000</f>
        <v>4997.3531999999996</v>
      </c>
      <c r="K9" s="18">
        <f>D9*G9/1000000</f>
        <v>5039.7479999999996</v>
      </c>
      <c r="L9" s="18">
        <f>K9-J9</f>
        <v>42.394800000000032</v>
      </c>
      <c r="M9" s="19">
        <f>L9*100/J9</f>
        <v>0.84834507995152386</v>
      </c>
      <c r="N9" s="20" t="s">
        <v>19</v>
      </c>
      <c r="O9" s="20" t="s">
        <v>20</v>
      </c>
      <c r="P9" s="4"/>
    </row>
    <row r="10" spans="1:16" s="29" customFormat="1" ht="79.5">
      <c r="A10" s="21" t="s">
        <v>21</v>
      </c>
      <c r="B10" s="22"/>
      <c r="C10" s="22">
        <v>-272009</v>
      </c>
      <c r="D10" s="22">
        <v>-380000</v>
      </c>
      <c r="E10" s="23" t="s">
        <v>17</v>
      </c>
      <c r="F10" s="24"/>
      <c r="G10" s="25">
        <v>588</v>
      </c>
      <c r="H10" s="25" t="s">
        <v>22</v>
      </c>
      <c r="I10" s="26"/>
      <c r="J10" s="26">
        <v>-160</v>
      </c>
      <c r="K10" s="26">
        <f>D10*G10/1000000</f>
        <v>-223.44</v>
      </c>
      <c r="L10" s="18"/>
      <c r="M10" s="27"/>
      <c r="N10" s="28" t="s">
        <v>23</v>
      </c>
      <c r="O10" s="28" t="s">
        <v>24</v>
      </c>
      <c r="P10" s="4"/>
    </row>
    <row r="11" spans="1:16" ht="14.25">
      <c r="A11" s="13" t="s">
        <v>25</v>
      </c>
      <c r="B11" s="14">
        <v>1180340</v>
      </c>
      <c r="C11" s="14">
        <v>1168684</v>
      </c>
      <c r="D11" s="14">
        <v>1188295</v>
      </c>
      <c r="E11" s="15" t="s">
        <v>17</v>
      </c>
      <c r="F11" s="16"/>
      <c r="G11" s="17">
        <v>588</v>
      </c>
      <c r="H11" s="17" t="s">
        <v>18</v>
      </c>
      <c r="I11" s="18">
        <f>B11*G11/1000000</f>
        <v>694.03992000000005</v>
      </c>
      <c r="J11" s="18">
        <f>C11*G11/1000000</f>
        <v>687.18619200000001</v>
      </c>
      <c r="K11" s="18">
        <f>D11*G11/1000000</f>
        <v>698.71745999999996</v>
      </c>
      <c r="L11" s="18">
        <f t="shared" ref="L11:L16" si="0">K11-J11</f>
        <v>11.531267999999955</v>
      </c>
      <c r="M11" s="19">
        <f t="shared" ref="M11:M16" si="1">L11*100/J11</f>
        <v>1.6780412840425576</v>
      </c>
      <c r="N11" s="20" t="s">
        <v>26</v>
      </c>
      <c r="O11" s="30"/>
    </row>
    <row r="12" spans="1:16" ht="52.5">
      <c r="A12" s="13" t="s">
        <v>27</v>
      </c>
      <c r="B12" s="14">
        <v>319448.64898942772</v>
      </c>
      <c r="C12" s="14">
        <v>306448.26369241491</v>
      </c>
      <c r="D12" s="14">
        <v>312129.48868965579</v>
      </c>
      <c r="E12" s="15" t="s">
        <v>28</v>
      </c>
      <c r="F12" s="16">
        <v>10.8</v>
      </c>
      <c r="G12" s="31">
        <v>0.20563000000000001</v>
      </c>
      <c r="H12" s="17" t="s">
        <v>29</v>
      </c>
      <c r="I12" s="32">
        <f>B12*F12*G12/1000</f>
        <v>709.43283747031717</v>
      </c>
      <c r="J12" s="18">
        <f>C12*F12*G12/1000</f>
        <v>680.56152980116985</v>
      </c>
      <c r="K12" s="18">
        <f>D12*F12*G12/1000</f>
        <v>693.17841699994244</v>
      </c>
      <c r="L12" s="18">
        <f t="shared" si="0"/>
        <v>12.616887198772588</v>
      </c>
      <c r="M12" s="19">
        <f t="shared" si="1"/>
        <v>1.8538936813631954</v>
      </c>
      <c r="N12" s="20" t="s">
        <v>30</v>
      </c>
      <c r="O12" s="33"/>
    </row>
    <row r="13" spans="1:16" ht="48">
      <c r="A13" s="13" t="s">
        <v>31</v>
      </c>
      <c r="B13" s="14">
        <v>59985.237214101457</v>
      </c>
      <c r="C13" s="14">
        <v>61181.377258064516</v>
      </c>
      <c r="D13" s="14">
        <v>49738.522198075138</v>
      </c>
      <c r="E13" s="15" t="s">
        <v>32</v>
      </c>
      <c r="F13" s="16">
        <v>278</v>
      </c>
      <c r="G13" s="31">
        <v>0.1328</v>
      </c>
      <c r="H13" s="17" t="s">
        <v>29</v>
      </c>
      <c r="I13" s="32">
        <f>B13*F13*G13/1000</f>
        <v>2214.5589815650833</v>
      </c>
      <c r="J13" s="18">
        <f>C13*F13*G13/1000</f>
        <v>2258.7185581641288</v>
      </c>
      <c r="K13" s="18">
        <f>D13*F13*G13/1000</f>
        <v>1836.2666579174174</v>
      </c>
      <c r="L13" s="18">
        <f t="shared" si="0"/>
        <v>-422.45190024671138</v>
      </c>
      <c r="M13" s="19">
        <f t="shared" si="1"/>
        <v>-18.703166834121973</v>
      </c>
      <c r="N13" s="20" t="s">
        <v>33</v>
      </c>
      <c r="O13" s="33">
        <f>(K13-J13)*100/J13</f>
        <v>-18.703166834121973</v>
      </c>
    </row>
    <row r="14" spans="1:16" ht="50.25">
      <c r="A14" s="13" t="s">
        <v>34</v>
      </c>
      <c r="B14" s="14">
        <v>30311.104213241619</v>
      </c>
      <c r="C14" s="14">
        <v>28784.281532258065</v>
      </c>
      <c r="D14" s="14">
        <v>23408.502142191865</v>
      </c>
      <c r="E14" s="15" t="s">
        <v>35</v>
      </c>
      <c r="F14" s="16">
        <v>10.9</v>
      </c>
      <c r="G14" s="34">
        <v>0.28078999999999998</v>
      </c>
      <c r="H14" s="17" t="s">
        <v>29</v>
      </c>
      <c r="I14" s="32">
        <f>B14*F14*G14/1000</f>
        <v>92.770498977193654</v>
      </c>
      <c r="J14" s="18">
        <f>C14*F14*G14/1000</f>
        <v>88.097488684725889</v>
      </c>
      <c r="K14" s="18">
        <f>D14*F14*G14/1000</f>
        <v>71.644319149915987</v>
      </c>
      <c r="L14" s="18">
        <f t="shared" si="0"/>
        <v>-16.453169534809902</v>
      </c>
      <c r="M14" s="19">
        <f t="shared" si="1"/>
        <v>-18.676093700798656</v>
      </c>
      <c r="N14" s="20" t="s">
        <v>36</v>
      </c>
      <c r="O14" s="20"/>
    </row>
    <row r="15" spans="1:16" ht="26.25">
      <c r="A15" s="13" t="s">
        <v>37</v>
      </c>
      <c r="B15" s="14">
        <v>39737.24</v>
      </c>
      <c r="C15" s="14">
        <v>36594</v>
      </c>
      <c r="D15" s="14">
        <v>28067.77</v>
      </c>
      <c r="E15" s="15" t="s">
        <v>35</v>
      </c>
      <c r="F15" s="16"/>
      <c r="G15" s="35">
        <v>2.2999999999999998</v>
      </c>
      <c r="H15" s="17" t="s">
        <v>38</v>
      </c>
      <c r="I15" s="18">
        <f>B15*G15/1000</f>
        <v>91.395651999999984</v>
      </c>
      <c r="J15" s="18">
        <f>C15*G15/1000</f>
        <v>84.166200000000003</v>
      </c>
      <c r="K15" s="18">
        <f>D15*G15/1000</f>
        <v>64.555870999999996</v>
      </c>
      <c r="L15" s="18">
        <f t="shared" si="0"/>
        <v>-19.610329000000007</v>
      </c>
      <c r="M15" s="19">
        <f t="shared" si="1"/>
        <v>-23.299529977591963</v>
      </c>
      <c r="N15" s="20" t="s">
        <v>39</v>
      </c>
      <c r="O15" s="30"/>
    </row>
    <row r="16" spans="1:16" ht="26.25">
      <c r="A16" s="13" t="s">
        <v>40</v>
      </c>
      <c r="B16" s="14">
        <v>110311.65</v>
      </c>
      <c r="C16" s="14">
        <v>143433</v>
      </c>
      <c r="D16" s="14">
        <v>126662.9</v>
      </c>
      <c r="E16" s="15" t="s">
        <v>35</v>
      </c>
      <c r="F16" s="16"/>
      <c r="G16" s="35">
        <v>2.6</v>
      </c>
      <c r="H16" s="17" t="s">
        <v>38</v>
      </c>
      <c r="I16" s="18">
        <f>B16*G16/1000</f>
        <v>286.81028999999995</v>
      </c>
      <c r="J16" s="18">
        <f>C16*G16/1000</f>
        <v>372.92579999999998</v>
      </c>
      <c r="K16" s="18">
        <f>D16*G16/1000</f>
        <v>329.32353999999998</v>
      </c>
      <c r="L16" s="18">
        <f t="shared" si="0"/>
        <v>-43.602260000000001</v>
      </c>
      <c r="M16" s="19">
        <f t="shared" si="1"/>
        <v>-11.691939790703676</v>
      </c>
      <c r="N16" s="20" t="s">
        <v>39</v>
      </c>
      <c r="O16" s="30"/>
    </row>
    <row r="17" spans="1:15" s="3" customFormat="1" ht="14.25">
      <c r="A17" s="36" t="s">
        <v>41</v>
      </c>
      <c r="B17" s="37"/>
      <c r="C17" s="37"/>
      <c r="D17" s="37"/>
      <c r="E17" s="37"/>
      <c r="F17" s="37"/>
      <c r="G17" s="37"/>
      <c r="H17" s="37"/>
      <c r="I17" s="38">
        <f>SUM(I9:I16)</f>
        <v>9091.2417800125932</v>
      </c>
      <c r="J17" s="38">
        <f>SUM(J9:J16)-J10</f>
        <v>9169.0089686500251</v>
      </c>
      <c r="K17" s="38">
        <f>SUM(K9:K16)-K10</f>
        <v>8733.4342650672752</v>
      </c>
      <c r="L17" s="38">
        <f>SUM(L9:L16)-L10</f>
        <v>-435.57470358274873</v>
      </c>
      <c r="M17" s="39">
        <f>L17*100/J17</f>
        <v>-4.7505101704233512</v>
      </c>
      <c r="N17" s="40" t="s">
        <v>45</v>
      </c>
      <c r="O17" s="40"/>
    </row>
    <row r="18" spans="1:15" s="3" customFormat="1" ht="63.75" customHeight="1">
      <c r="A18" s="36" t="s">
        <v>42</v>
      </c>
      <c r="B18" s="37"/>
      <c r="C18" s="37"/>
      <c r="D18" s="37"/>
      <c r="E18" s="37"/>
      <c r="F18" s="37"/>
      <c r="G18" s="37"/>
      <c r="H18" s="37"/>
      <c r="I18" s="41">
        <f>I17</f>
        <v>9091.2417800125932</v>
      </c>
      <c r="J18" s="41">
        <f>J17+J10</f>
        <v>9009.0089686500251</v>
      </c>
      <c r="K18" s="41">
        <f>K17+K10</f>
        <v>8509.9942650672747</v>
      </c>
      <c r="L18" s="41">
        <f>K18-J18</f>
        <v>-499.01470358275037</v>
      </c>
      <c r="M18" s="42">
        <f>L18*100/J18</f>
        <v>-5.5390632345826862</v>
      </c>
      <c r="N18" s="48" t="s">
        <v>43</v>
      </c>
      <c r="O18" s="49"/>
    </row>
    <row r="19" spans="1:15" ht="15.75">
      <c r="A19" s="43" t="s">
        <v>44</v>
      </c>
    </row>
    <row r="27" spans="1:15">
      <c r="A27" s="44"/>
    </row>
  </sheetData>
  <mergeCells count="7">
    <mergeCell ref="A5:O5"/>
    <mergeCell ref="N7:O7"/>
    <mergeCell ref="N18:O18"/>
    <mergeCell ref="B7:E7"/>
    <mergeCell ref="F7:H7"/>
    <mergeCell ref="I7:K7"/>
    <mergeCell ref="L7:M7"/>
  </mergeCells>
  <phoneticPr fontId="14" type="noConversion"/>
  <pageMargins left="0.75" right="0.75" top="1" bottom="1" header="0" footer="0"/>
  <headerFooter alignWithMargins="0"/>
  <ignoredErrors>
    <ignoredError sqref="L17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"/>
  <sheetData/>
  <phoneticPr fontId="14" type="noConversion"/>
  <pageMargins left="0.75" right="0.75" top="1" bottom="1" header="0" footer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"/>
  <sheetData/>
  <phoneticPr fontId="14" type="noConversion"/>
  <pageMargins left="0.75" right="0.75" top="1" bottom="1" header="0" footer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>Albertslund Kommune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Petra Andersen</dc:creator>
  <cp:lastModifiedBy>Gustav Brade</cp:lastModifiedBy>
  <dcterms:created xsi:type="dcterms:W3CDTF">2011-06-22T11:10:35Z</dcterms:created>
  <dcterms:modified xsi:type="dcterms:W3CDTF">2011-06-27T11:07:58Z</dcterms:modified>
</cp:coreProperties>
</file>