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 firstSheet="1" activeTab="2"/>
  </bookViews>
  <sheets>
    <sheet name="Overordnet" sheetId="1" state="hidden" r:id="rId1"/>
    <sheet name="Præsentationsark DN gl. afgræns" sheetId="3" r:id="rId2"/>
    <sheet name="Præsentationsark DN ny afgrænsn" sheetId="9" r:id="rId3"/>
    <sheet name="Kommentarer" sheetId="11" r:id="rId4"/>
  </sheets>
  <externalReferences>
    <externalReference r:id="rId5"/>
  </externalReferences>
  <definedNames>
    <definedName name="BAU_Solg_kraftv_faktor">#REF!</definedName>
    <definedName name="BAU_Solg_kraftv_foreg_år">#REF!</definedName>
    <definedName name="benzin07">#REF!</definedName>
    <definedName name="Benzin08">#REF!</definedName>
    <definedName name="Benzinfaktor">#REF!</definedName>
    <definedName name="diesel07">#REF!</definedName>
    <definedName name="Dieselfaktor">#REF!</definedName>
    <definedName name="El_07">#REF!</definedName>
    <definedName name="el_2011">#REF!</definedName>
    <definedName name="el_2012">#REF!</definedName>
    <definedName name="elfaktor">#REF!</definedName>
    <definedName name="elfaktor_foreg_år">#REF!</definedName>
    <definedName name="elfaktor11">#REF!</definedName>
    <definedName name="fjernv07">#REF!</definedName>
    <definedName name="Fjernvarme08">#REF!</definedName>
    <definedName name="fjernvarmefaktor">#REF!</definedName>
    <definedName name="Fjernvarmefaktor_nye_kedler">#REF!</definedName>
    <definedName name="Fjv_ny_faktor">#REF!</definedName>
    <definedName name="Fjv_nye_kedler08">#REF!</definedName>
    <definedName name="fjvny07">#REF!</definedName>
    <definedName name="_gas07">#REF!</definedName>
    <definedName name="_gas08">#REF!</definedName>
    <definedName name="gasfaktor">#REF!</definedName>
    <definedName name="Kraftv._Beboelse">#REF!</definedName>
    <definedName name="Kraftv._Solg._Bauneh._2010">#REF!</definedName>
    <definedName name="Kraftv._Solg._Bauneh._2011">#REF!</definedName>
    <definedName name="Kraftv._Virum_Skole_2010">#REF!</definedName>
    <definedName name="Kraftv._Virum_Skole_2011">#REF!</definedName>
    <definedName name="kraftv_2011_bau_solg">#REF!</definedName>
    <definedName name="kraftv_2011_stadion">#REF!</definedName>
    <definedName name="kraftv_2011_virum_sk">#REF!</definedName>
    <definedName name="kraftv_2012_bau_solg">#REF!</definedName>
    <definedName name="kraftv_2012_stadion">#REF!</definedName>
    <definedName name="kraftv_2012_virum_sk">#REF!</definedName>
    <definedName name="kraftv07">#REF!</definedName>
    <definedName name="Kraftvarme__Stadion_2010">#REF!</definedName>
    <definedName name="Kraftvarme__Stadion_2011">#REF!</definedName>
    <definedName name="Kraftvarme08">#REF!</definedName>
    <definedName name="kraftvarmefaktor">#REF!</definedName>
    <definedName name="Kørsel_i_privatbiler">#REF!</definedName>
    <definedName name="olie07">#REF!</definedName>
    <definedName name="Olie08">#REF!</definedName>
    <definedName name="Oliefaktor">#REF!</definedName>
    <definedName name="stadion_kraftv_faktor">#REF!</definedName>
    <definedName name="stadion_kraftv_foreg_år">#REF!</definedName>
    <definedName name="virum_sk_kraftv_faktor">#REF!</definedName>
    <definedName name="virum_sk_kraftv_foreg_år">#REF!</definedName>
  </definedNames>
  <calcPr calcId="125725"/>
</workbook>
</file>

<file path=xl/calcChain.xml><?xml version="1.0" encoding="utf-8"?>
<calcChain xmlns="http://schemas.openxmlformats.org/spreadsheetml/2006/main">
  <c r="E11" i="1"/>
  <c r="I11"/>
  <c r="I12"/>
  <c r="I13"/>
  <c r="I14"/>
  <c r="M14"/>
  <c r="N14" s="1"/>
  <c r="I15"/>
  <c r="I16"/>
  <c r="K16" s="1"/>
  <c r="K18" s="1"/>
  <c r="L16"/>
  <c r="I18"/>
  <c r="L18"/>
  <c r="I19"/>
  <c r="I20"/>
  <c r="I21"/>
  <c r="E23"/>
  <c r="I23" s="1"/>
  <c r="I35" s="1"/>
  <c r="I49" s="1"/>
  <c r="I24"/>
  <c r="L25"/>
  <c r="I31"/>
  <c r="I32"/>
  <c r="I34"/>
  <c r="I45"/>
  <c r="I46"/>
  <c r="I48"/>
  <c r="H50"/>
  <c r="I25" l="1"/>
  <c r="I33"/>
  <c r="I37" l="1"/>
  <c r="I50" s="1"/>
  <c r="I47"/>
</calcChain>
</file>

<file path=xl/comments1.xml><?xml version="1.0" encoding="utf-8"?>
<comments xmlns="http://schemas.openxmlformats.org/spreadsheetml/2006/main">
  <authors>
    <author>uje</author>
  </authors>
  <commentList>
    <comment ref="C12" authorId="0">
      <text>
        <r>
          <rPr>
            <b/>
            <sz val="8"/>
            <color indexed="81"/>
            <rFont val="Tahoma"/>
          </rPr>
          <t>uje:</t>
        </r>
        <r>
          <rPr>
            <sz val="8"/>
            <color indexed="81"/>
            <rFont val="Tahoma"/>
          </rPr>
          <t xml:space="preserve">
06.05.13. Opvarmn. udlejn.ejd. trukket ud</t>
        </r>
      </text>
    </comment>
    <comment ref="D12" authorId="0">
      <text>
        <r>
          <rPr>
            <b/>
            <sz val="8"/>
            <color indexed="81"/>
            <rFont val="Tahoma"/>
          </rPr>
          <t>uje:</t>
        </r>
        <r>
          <rPr>
            <sz val="8"/>
            <color indexed="81"/>
            <rFont val="Tahoma"/>
          </rPr>
          <t xml:space="preserve">
06.05.13. Opvarmn. udlejn.ejd. trukket ud</t>
        </r>
      </text>
    </comment>
    <comment ref="F12" authorId="0">
      <text>
        <r>
          <rPr>
            <b/>
            <sz val="8"/>
            <color indexed="81"/>
            <rFont val="Tahoma"/>
          </rPr>
          <t>uje:</t>
        </r>
        <r>
          <rPr>
            <sz val="8"/>
            <color indexed="81"/>
            <rFont val="Tahoma"/>
          </rPr>
          <t xml:space="preserve">
06.05.13. Opvarmn. udlejn.ejd. trukket ud</t>
        </r>
      </text>
    </comment>
  </commentList>
</comments>
</file>

<file path=xl/sharedStrings.xml><?xml version="1.0" encoding="utf-8"?>
<sst xmlns="http://schemas.openxmlformats.org/spreadsheetml/2006/main" count="229" uniqueCount="100">
  <si>
    <t xml:space="preserve">Gas </t>
  </si>
  <si>
    <t>Fjernvarme</t>
  </si>
  <si>
    <t>Kraftvarme</t>
  </si>
  <si>
    <t>Benzin</t>
  </si>
  <si>
    <t>Opvarmning:</t>
  </si>
  <si>
    <t>El:</t>
  </si>
  <si>
    <t>Befordring:</t>
  </si>
  <si>
    <t>Diesel</t>
  </si>
  <si>
    <t>Brændsel</t>
  </si>
  <si>
    <t>CO2 belastning</t>
  </si>
  <si>
    <t>CO2-faktor</t>
  </si>
  <si>
    <t>Beregning af CO2-belastning</t>
  </si>
  <si>
    <t>I alt</t>
  </si>
  <si>
    <t>Olie</t>
  </si>
  <si>
    <t xml:space="preserve">El  </t>
  </si>
  <si>
    <t>Belysning</t>
  </si>
  <si>
    <t>Vejbelysning</t>
  </si>
  <si>
    <t>Vandforsyningen</t>
  </si>
  <si>
    <t>Mængde</t>
  </si>
  <si>
    <t>liter</t>
  </si>
  <si>
    <t xml:space="preserve"> </t>
  </si>
  <si>
    <r>
      <t>kg CO</t>
    </r>
    <r>
      <rPr>
        <sz val="8"/>
        <rFont val="Arial"/>
        <family val="2"/>
      </rPr>
      <t>2</t>
    </r>
  </si>
  <si>
    <t>Mwh</t>
  </si>
  <si>
    <r>
      <t>m</t>
    </r>
    <r>
      <rPr>
        <sz val="8"/>
        <rFont val="Arial"/>
        <family val="2"/>
      </rPr>
      <t>3</t>
    </r>
  </si>
  <si>
    <r>
      <t>kgCO</t>
    </r>
    <r>
      <rPr>
        <sz val="8"/>
        <rFont val="Arial"/>
        <family val="2"/>
      </rPr>
      <t>2</t>
    </r>
    <r>
      <rPr>
        <sz val="10"/>
        <rFont val="Arial"/>
      </rPr>
      <t>/MWh</t>
    </r>
  </si>
  <si>
    <r>
      <t>kg CO</t>
    </r>
    <r>
      <rPr>
        <sz val="8"/>
        <rFont val="Arial"/>
        <family val="2"/>
      </rPr>
      <t>3</t>
    </r>
    <r>
      <rPr>
        <sz val="10"/>
        <rFont val="Arial"/>
      </rPr>
      <t/>
    </r>
  </si>
  <si>
    <t>Fjernvarme - nye kedler</t>
  </si>
  <si>
    <r>
      <t>kgCO</t>
    </r>
    <r>
      <rPr>
        <sz val="8"/>
        <rFont val="Arial"/>
        <family val="2"/>
      </rPr>
      <t>2</t>
    </r>
    <r>
      <rPr>
        <sz val="10"/>
        <rFont val="Arial"/>
      </rPr>
      <t>/liter</t>
    </r>
  </si>
  <si>
    <r>
      <t>kgCO</t>
    </r>
    <r>
      <rPr>
        <sz val="8"/>
        <rFont val="Arial"/>
        <family val="2"/>
      </rPr>
      <t>2</t>
    </r>
    <r>
      <rPr>
        <sz val="10"/>
        <rFont val="Arial"/>
      </rPr>
      <t>/m</t>
    </r>
    <r>
      <rPr>
        <sz val="8"/>
        <rFont val="Arial"/>
        <family val="2"/>
      </rPr>
      <t>3</t>
    </r>
  </si>
  <si>
    <t>Teknisk Forvaltning</t>
  </si>
  <si>
    <t>Bygningsafdelingen</t>
  </si>
  <si>
    <t>Den 04.04.2008/Heg</t>
  </si>
  <si>
    <t>Bygninger</t>
  </si>
  <si>
    <t>Befordring</t>
  </si>
  <si>
    <t>LTK totalt</t>
  </si>
  <si>
    <t>Rensningsanlægget*</t>
  </si>
  <si>
    <t>* Beregnet som 52 % af forbruget til renseanlæg + hele forbruget til ledningsafdelingen (pumperne)</t>
  </si>
  <si>
    <t>Samlet CO2-belastning i 2008</t>
  </si>
  <si>
    <t>Rensningsanlægget</t>
  </si>
  <si>
    <t>Tons CO2</t>
  </si>
  <si>
    <t>Kilde</t>
  </si>
  <si>
    <t>CO2-udslip i alt</t>
  </si>
  <si>
    <t>Brændstof</t>
  </si>
  <si>
    <t xml:space="preserve">Samlet CO2-udslip </t>
  </si>
  <si>
    <t>Administrationsbygninger</t>
  </si>
  <si>
    <t>Skoler</t>
  </si>
  <si>
    <t>Daginstitutioner</t>
  </si>
  <si>
    <t>Fritids- og ungdomsklubber</t>
  </si>
  <si>
    <t>Ældrepleje</t>
  </si>
  <si>
    <t>Kulturinstitutioner</t>
  </si>
  <si>
    <t>Andre kommunale bygninger</t>
  </si>
  <si>
    <t>Idrætsanlæg i alt</t>
  </si>
  <si>
    <t>Ændr. Ton/år</t>
  </si>
  <si>
    <t>I alt (hele kommunen)</t>
  </si>
  <si>
    <t>CO2-emissionsfaktorer for el er fundet på ENERGINET.dk</t>
  </si>
  <si>
    <t>Ændring [%]</t>
  </si>
  <si>
    <r>
      <t xml:space="preserve">Ændring [%] </t>
    </r>
    <r>
      <rPr>
        <sz val="12"/>
        <rFont val="Arial"/>
        <family val="2"/>
      </rPr>
      <t>*</t>
    </r>
  </si>
  <si>
    <t>Lyngby-Taarbæk Kommune</t>
  </si>
  <si>
    <t>Total CO2-udledning [Ton/år]</t>
  </si>
  <si>
    <r>
      <t xml:space="preserve">Udledning </t>
    </r>
    <r>
      <rPr>
        <sz val="12"/>
        <rFont val="Arial"/>
        <family val="2"/>
      </rPr>
      <t>*</t>
    </r>
    <r>
      <rPr>
        <b/>
        <sz val="12"/>
        <rFont val="Arial"/>
        <family val="2"/>
      </rPr>
      <t xml:space="preserve"> [Ton/år]</t>
    </r>
  </si>
  <si>
    <t>Kraftvarme, Stadion 2011</t>
  </si>
  <si>
    <t>Kraftv. Solg. Bauneh. 2011</t>
  </si>
  <si>
    <t>Kraftv. Virum Skole 2011</t>
  </si>
  <si>
    <t>Kraftv. Beboelse</t>
  </si>
  <si>
    <t>Benyttede emissionsfaktorer:</t>
  </si>
  <si>
    <t xml:space="preserve"> g CO2/kWh</t>
  </si>
  <si>
    <t xml:space="preserve"> g CO2/l</t>
  </si>
  <si>
    <t>CO2-emissionsfaktorer for kraftvarme er opgivet af leverandøren, E.ON</t>
  </si>
  <si>
    <t>Kraftvarme, Stadion 2012</t>
  </si>
  <si>
    <t>Kraftv. Solg. Bauneh. 2012</t>
  </si>
  <si>
    <t>Kraftv. Virum Skole 2012</t>
  </si>
  <si>
    <t>El 2011 (incl. tab transm. Distrib.</t>
  </si>
  <si>
    <t>El 2012 (incl. tab transm. Distrib.</t>
  </si>
  <si>
    <t>Kørsel i privatbiler</t>
  </si>
  <si>
    <r>
      <t>kgCO</t>
    </r>
    <r>
      <rPr>
        <sz val="8"/>
        <rFont val="Arial"/>
        <family val="2"/>
      </rPr>
      <t>2</t>
    </r>
    <r>
      <rPr>
        <sz val="10"/>
        <rFont val="Arial"/>
      </rPr>
      <t>/km</t>
    </r>
  </si>
  <si>
    <t>Transport i alt LTK</t>
  </si>
  <si>
    <t>Transport LTK</t>
  </si>
  <si>
    <r>
      <t xml:space="preserve">2012 </t>
    </r>
    <r>
      <rPr>
        <sz val="12"/>
        <rFont val="Arial"/>
        <family val="2"/>
      </rPr>
      <t>*</t>
    </r>
  </si>
  <si>
    <t>* CO2-emissionsfaktorer for 2011</t>
  </si>
  <si>
    <t xml:space="preserve"> - Vandværk</t>
  </si>
  <si>
    <t>Tekniske anlæg (LTF) ** i alt</t>
  </si>
  <si>
    <t xml:space="preserve"> - Rensningsanlæg ***</t>
  </si>
  <si>
    <t>** LTF = Lyngby-Taarbæk Forsyning A/S</t>
  </si>
  <si>
    <t>*** Beregnet som 52 % af forbruget til renseanlæg + hele forbruget til ledningsafdelingen (pumperne)</t>
  </si>
  <si>
    <t xml:space="preserve"> - Genbrugsstationen</t>
  </si>
  <si>
    <t xml:space="preserve">Transport LTF i alt </t>
  </si>
  <si>
    <t>LTK i alt</t>
  </si>
  <si>
    <t>Fællesforbrug ved komm. boligbyggeri</t>
  </si>
  <si>
    <t>Energiforbrug komm. bygn. ialt</t>
  </si>
  <si>
    <t>I alt LTK + LTF</t>
  </si>
  <si>
    <t>LTF i alt</t>
  </si>
  <si>
    <t>Ny afgrænsning omfatter ikke mere opvarmning af udlejningsejendomme.</t>
  </si>
  <si>
    <t>Desuden er solgt 6 udlejningsejendomme, som heller ikke er medtaget ved ny afgrænsning.</t>
  </si>
  <si>
    <t xml:space="preserve">Fællesforbrug el udlejningsejendomme (trappeopgange m.v.) er stadig med. </t>
  </si>
  <si>
    <t>at graddagekorrigeret varmeforbrug har været behæftet med en fejl, der giver sig udslag i,</t>
  </si>
  <si>
    <t>For ganske nylig er der opdaget en fejl i Omega Energistyringssystem, der har betydet,</t>
  </si>
  <si>
    <t>forår 2012 eller 2013. Derfor har det været nødvendigt at genberegne alle varmeforbrug for 2011.</t>
  </si>
  <si>
    <t xml:space="preserve">at f.eks. graddagekorrigeret forbrug for 2011 er lidt forskelligt, afhængigt af, om det er beregnet </t>
  </si>
  <si>
    <t>Nu skulle denne fejl gerne være elimineret.</t>
  </si>
  <si>
    <t>De passer således ikke helt med beregningerne foretaget i 2012.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</si>
</sst>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%"/>
    <numFmt numFmtId="179" formatCode="0.000"/>
  </numFmts>
  <fonts count="40">
    <font>
      <sz val="10"/>
      <name val="Arial"/>
    </font>
    <font>
      <sz val="10"/>
      <name val="Arial"/>
    </font>
    <font>
      <sz val="14"/>
      <name val="Arial"/>
    </font>
    <font>
      <sz val="8"/>
      <name val="Arial"/>
    </font>
    <font>
      <sz val="8"/>
      <name val="Arial"/>
      <family val="2"/>
    </font>
    <font>
      <sz val="9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34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3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</fonts>
  <fills count="3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34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3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3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1" fillId="23" borderId="1" applyNumberFormat="0" applyFont="0" applyAlignment="0" applyProtection="0"/>
    <xf numFmtId="0" fontId="1" fillId="23" borderId="1" applyNumberFormat="0" applyFont="0" applyAlignment="0" applyProtection="0"/>
    <xf numFmtId="0" fontId="12" fillId="24" borderId="3" applyNumberFormat="0" applyAlignment="0" applyProtection="0"/>
    <xf numFmtId="0" fontId="12" fillId="24" borderId="3" applyNumberFormat="0" applyAlignment="0" applyProtection="0"/>
    <xf numFmtId="0" fontId="12" fillId="24" borderId="3" applyNumberFormat="0" applyAlignment="0" applyProtection="0"/>
    <xf numFmtId="0" fontId="16" fillId="25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43" fontId="1" fillId="0" borderId="0" applyFont="0" applyFill="0" applyBorder="0" applyAlignment="0" applyProtection="0"/>
    <xf numFmtId="0" fontId="16" fillId="25" borderId="4" applyNumberFormat="0" applyAlignment="0" applyProtection="0"/>
    <xf numFmtId="0" fontId="16" fillId="25" borderId="4" applyNumberFormat="0" applyAlignment="0" applyProtection="0"/>
    <xf numFmtId="0" fontId="22" fillId="0" borderId="8" applyNumberFormat="0" applyFill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34" fillId="0" borderId="0"/>
    <xf numFmtId="0" fontId="1" fillId="23" borderId="1" applyNumberFormat="0" applyFont="0" applyAlignment="0" applyProtection="0"/>
    <xf numFmtId="0" fontId="18" fillId="24" borderId="9" applyNumberFormat="0" applyAlignment="0" applyProtection="0"/>
    <xf numFmtId="0" fontId="18" fillId="24" borderId="9" applyNumberFormat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0" fillId="0" borderId="0" xfId="0" applyNumberFormat="1"/>
    <xf numFmtId="3" fontId="0" fillId="0" borderId="18" xfId="0" applyNumberFormat="1" applyBorder="1"/>
    <xf numFmtId="3" fontId="0" fillId="0" borderId="16" xfId="0" applyNumberFormat="1" applyBorder="1"/>
    <xf numFmtId="0" fontId="0" fillId="0" borderId="20" xfId="0" applyBorder="1"/>
    <xf numFmtId="0" fontId="0" fillId="0" borderId="21" xfId="0" applyBorder="1"/>
    <xf numFmtId="0" fontId="0" fillId="0" borderId="0" xfId="0" applyBorder="1"/>
    <xf numFmtId="3" fontId="0" fillId="0" borderId="0" xfId="0" applyNumberFormat="1" applyBorder="1"/>
    <xf numFmtId="3" fontId="0" fillId="0" borderId="17" xfId="0" applyNumberFormat="1" applyBorder="1"/>
    <xf numFmtId="0" fontId="0" fillId="0" borderId="22" xfId="0" applyBorder="1"/>
    <xf numFmtId="3" fontId="0" fillId="0" borderId="22" xfId="0" applyNumberFormat="1" applyBorder="1"/>
    <xf numFmtId="3" fontId="0" fillId="0" borderId="19" xfId="0" applyNumberFormat="1" applyBorder="1"/>
    <xf numFmtId="0" fontId="0" fillId="0" borderId="23" xfId="0" applyBorder="1"/>
    <xf numFmtId="3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5" fillId="0" borderId="0" xfId="0" applyFont="1"/>
    <xf numFmtId="0" fontId="0" fillId="0" borderId="26" xfId="0" applyBorder="1"/>
    <xf numFmtId="0" fontId="0" fillId="0" borderId="27" xfId="0" applyBorder="1"/>
    <xf numFmtId="0" fontId="0" fillId="0" borderId="16" xfId="0" applyFill="1" applyBorder="1"/>
    <xf numFmtId="0" fontId="0" fillId="0" borderId="28" xfId="0" applyBorder="1"/>
    <xf numFmtId="0" fontId="0" fillId="0" borderId="29" xfId="0" applyBorder="1"/>
    <xf numFmtId="0" fontId="6" fillId="0" borderId="0" xfId="0" applyFont="1"/>
    <xf numFmtId="0" fontId="2" fillId="0" borderId="0" xfId="0" applyFont="1" applyBorder="1" applyAlignment="1"/>
    <xf numFmtId="0" fontId="6" fillId="0" borderId="0" xfId="0" applyFont="1" applyBorder="1"/>
    <xf numFmtId="3" fontId="0" fillId="0" borderId="21" xfId="0" applyNumberFormat="1" applyBorder="1"/>
    <xf numFmtId="3" fontId="0" fillId="0" borderId="28" xfId="0" applyNumberFormat="1" applyBorder="1"/>
    <xf numFmtId="3" fontId="0" fillId="0" borderId="20" xfId="0" applyNumberFormat="1" applyBorder="1"/>
    <xf numFmtId="0" fontId="6" fillId="0" borderId="29" xfId="0" applyFont="1" applyBorder="1"/>
    <xf numFmtId="0" fontId="6" fillId="0" borderId="23" xfId="0" applyFont="1" applyBorder="1"/>
    <xf numFmtId="3" fontId="6" fillId="0" borderId="23" xfId="0" applyNumberFormat="1" applyFont="1" applyBorder="1"/>
    <xf numFmtId="3" fontId="6" fillId="0" borderId="25" xfId="0" applyNumberFormat="1" applyFont="1" applyBorder="1"/>
    <xf numFmtId="0" fontId="6" fillId="0" borderId="19" xfId="0" applyFont="1" applyBorder="1"/>
    <xf numFmtId="3" fontId="6" fillId="0" borderId="19" xfId="0" applyNumberFormat="1" applyFont="1" applyBorder="1"/>
    <xf numFmtId="0" fontId="6" fillId="0" borderId="20" xfId="0" applyFont="1" applyBorder="1"/>
    <xf numFmtId="0" fontId="6" fillId="0" borderId="25" xfId="0" applyFont="1" applyBorder="1"/>
    <xf numFmtId="0" fontId="6" fillId="0" borderId="28" xfId="0" applyFont="1" applyBorder="1"/>
    <xf numFmtId="0" fontId="6" fillId="0" borderId="17" xfId="0" applyFont="1" applyBorder="1"/>
    <xf numFmtId="3" fontId="6" fillId="0" borderId="17" xfId="0" applyNumberFormat="1" applyFont="1" applyBorder="1"/>
    <xf numFmtId="0" fontId="6" fillId="0" borderId="17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6" xfId="0" applyFont="1" applyBorder="1"/>
    <xf numFmtId="2" fontId="0" fillId="0" borderId="18" xfId="0" applyNumberFormat="1" applyBorder="1"/>
    <xf numFmtId="2" fontId="0" fillId="0" borderId="20" xfId="0" applyNumberFormat="1" applyBorder="1"/>
    <xf numFmtId="2" fontId="0" fillId="0" borderId="0" xfId="0" applyNumberFormat="1"/>
    <xf numFmtId="2" fontId="6" fillId="0" borderId="0" xfId="0" applyNumberFormat="1" applyFont="1"/>
    <xf numFmtId="3" fontId="6" fillId="0" borderId="0" xfId="0" applyNumberFormat="1" applyFont="1"/>
    <xf numFmtId="3" fontId="0" fillId="0" borderId="30" xfId="0" applyNumberFormat="1" applyBorder="1"/>
    <xf numFmtId="0" fontId="0" fillId="0" borderId="0" xfId="0" applyFill="1" applyBorder="1"/>
    <xf numFmtId="0" fontId="3" fillId="0" borderId="0" xfId="0" applyFont="1"/>
    <xf numFmtId="2" fontId="0" fillId="0" borderId="0" xfId="0" applyNumberFormat="1" applyBorder="1"/>
    <xf numFmtId="0" fontId="8" fillId="0" borderId="0" xfId="0" applyFont="1" applyAlignment="1"/>
    <xf numFmtId="2" fontId="6" fillId="0" borderId="0" xfId="0" applyNumberFormat="1" applyFont="1" applyBorder="1"/>
    <xf numFmtId="0" fontId="6" fillId="0" borderId="30" xfId="0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/>
    <xf numFmtId="2" fontId="3" fillId="0" borderId="0" xfId="0" applyNumberFormat="1" applyFont="1" applyBorder="1"/>
    <xf numFmtId="0" fontId="0" fillId="0" borderId="30" xfId="0" applyBorder="1"/>
    <xf numFmtId="0" fontId="0" fillId="0" borderId="30" xfId="0" applyFill="1" applyBorder="1"/>
    <xf numFmtId="0" fontId="0" fillId="31" borderId="30" xfId="0" applyFill="1" applyBorder="1"/>
    <xf numFmtId="3" fontId="0" fillId="31" borderId="30" xfId="0" applyNumberFormat="1" applyFill="1" applyBorder="1"/>
    <xf numFmtId="0" fontId="0" fillId="31" borderId="31" xfId="0" applyFill="1" applyBorder="1"/>
    <xf numFmtId="3" fontId="0" fillId="31" borderId="31" xfId="0" applyNumberFormat="1" applyFill="1" applyBorder="1"/>
    <xf numFmtId="0" fontId="7" fillId="0" borderId="0" xfId="0" applyFont="1"/>
    <xf numFmtId="0" fontId="7" fillId="0" borderId="1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76" fontId="8" fillId="31" borderId="30" xfId="0" applyNumberFormat="1" applyFont="1" applyFill="1" applyBorder="1" applyAlignment="1"/>
    <xf numFmtId="176" fontId="8" fillId="31" borderId="31" xfId="0" applyNumberFormat="1" applyFont="1" applyFill="1" applyBorder="1" applyAlignment="1"/>
    <xf numFmtId="176" fontId="30" fillId="31" borderId="32" xfId="0" applyNumberFormat="1" applyFont="1" applyFill="1" applyBorder="1" applyAlignment="1"/>
    <xf numFmtId="0" fontId="28" fillId="0" borderId="0" xfId="0" applyFont="1" applyBorder="1"/>
    <xf numFmtId="0" fontId="28" fillId="0" borderId="0" xfId="0" applyFont="1"/>
    <xf numFmtId="176" fontId="30" fillId="31" borderId="30" xfId="0" applyNumberFormat="1" applyFont="1" applyFill="1" applyBorder="1" applyAlignment="1"/>
    <xf numFmtId="2" fontId="28" fillId="0" borderId="0" xfId="0" applyNumberFormat="1" applyFont="1" applyBorder="1"/>
    <xf numFmtId="176" fontId="30" fillId="31" borderId="33" xfId="0" applyNumberFormat="1" applyFont="1" applyFill="1" applyBorder="1" applyAlignment="1"/>
    <xf numFmtId="3" fontId="28" fillId="31" borderId="32" xfId="0" applyNumberFormat="1" applyFont="1" applyFill="1" applyBorder="1"/>
    <xf numFmtId="0" fontId="28" fillId="31" borderId="30" xfId="0" applyFont="1" applyFill="1" applyBorder="1"/>
    <xf numFmtId="3" fontId="28" fillId="31" borderId="30" xfId="0" applyNumberFormat="1" applyFont="1" applyFill="1" applyBorder="1"/>
    <xf numFmtId="3" fontId="28" fillId="31" borderId="31" xfId="0" applyNumberFormat="1" applyFont="1" applyFill="1" applyBorder="1"/>
    <xf numFmtId="3" fontId="28" fillId="31" borderId="33" xfId="0" applyNumberFormat="1" applyFont="1" applyFill="1" applyBorder="1"/>
    <xf numFmtId="0" fontId="8" fillId="32" borderId="30" xfId="0" applyFont="1" applyFill="1" applyBorder="1" applyAlignment="1"/>
    <xf numFmtId="3" fontId="8" fillId="32" borderId="30" xfId="0" applyNumberFormat="1" applyFont="1" applyFill="1" applyBorder="1" applyAlignment="1"/>
    <xf numFmtId="176" fontId="8" fillId="32" borderId="30" xfId="0" applyNumberFormat="1" applyFont="1" applyFill="1" applyBorder="1" applyAlignment="1"/>
    <xf numFmtId="3" fontId="6" fillId="32" borderId="34" xfId="0" applyNumberFormat="1" applyFont="1" applyFill="1" applyBorder="1"/>
    <xf numFmtId="176" fontId="8" fillId="32" borderId="34" xfId="0" applyNumberFormat="1" applyFont="1" applyFill="1" applyBorder="1" applyAlignment="1"/>
    <xf numFmtId="0" fontId="6" fillId="32" borderId="35" xfId="0" applyFont="1" applyFill="1" applyBorder="1"/>
    <xf numFmtId="3" fontId="6" fillId="32" borderId="35" xfId="0" applyNumberFormat="1" applyFont="1" applyFill="1" applyBorder="1"/>
    <xf numFmtId="176" fontId="8" fillId="32" borderId="36" xfId="0" applyNumberFormat="1" applyFont="1" applyFill="1" applyBorder="1" applyAlignment="1"/>
    <xf numFmtId="3" fontId="6" fillId="32" borderId="36" xfId="0" applyNumberFormat="1" applyFont="1" applyFill="1" applyBorder="1"/>
    <xf numFmtId="3" fontId="0" fillId="31" borderId="0" xfId="0" applyNumberFormat="1" applyFill="1"/>
    <xf numFmtId="3" fontId="30" fillId="31" borderId="30" xfId="0" applyNumberFormat="1" applyFont="1" applyFill="1" applyBorder="1" applyAlignment="1"/>
    <xf numFmtId="1" fontId="0" fillId="0" borderId="30" xfId="0" applyNumberFormat="1" applyBorder="1"/>
    <xf numFmtId="2" fontId="0" fillId="0" borderId="30" xfId="0" applyNumberFormat="1" applyBorder="1"/>
    <xf numFmtId="179" fontId="0" fillId="0" borderId="0" xfId="0" applyNumberFormat="1" applyFill="1" applyBorder="1"/>
    <xf numFmtId="179" fontId="0" fillId="0" borderId="30" xfId="0" applyNumberFormat="1" applyFill="1" applyBorder="1"/>
    <xf numFmtId="3" fontId="28" fillId="31" borderId="37" xfId="0" applyNumberFormat="1" applyFont="1" applyFill="1" applyBorder="1"/>
    <xf numFmtId="3" fontId="28" fillId="32" borderId="30" xfId="0" applyNumberFormat="1" applyFont="1" applyFill="1" applyBorder="1"/>
    <xf numFmtId="3" fontId="6" fillId="32" borderId="30" xfId="0" applyNumberFormat="1" applyFont="1" applyFill="1" applyBorder="1"/>
    <xf numFmtId="3" fontId="0" fillId="31" borderId="34" xfId="0" applyNumberFormat="1" applyFill="1" applyBorder="1"/>
    <xf numFmtId="176" fontId="8" fillId="31" borderId="34" xfId="0" applyNumberFormat="1" applyFont="1" applyFill="1" applyBorder="1" applyAlignment="1"/>
    <xf numFmtId="176" fontId="30" fillId="32" borderId="32" xfId="0" applyNumberFormat="1" applyFont="1" applyFill="1" applyBorder="1" applyAlignment="1"/>
    <xf numFmtId="0" fontId="0" fillId="0" borderId="0" xfId="0" applyFill="1"/>
    <xf numFmtId="3" fontId="6" fillId="32" borderId="37" xfId="0" applyNumberFormat="1" applyFont="1" applyFill="1" applyBorder="1"/>
    <xf numFmtId="0" fontId="6" fillId="32" borderId="37" xfId="0" applyFont="1" applyFill="1" applyBorder="1"/>
    <xf numFmtId="3" fontId="6" fillId="32" borderId="32" xfId="0" applyNumberFormat="1" applyFont="1" applyFill="1" applyBorder="1"/>
    <xf numFmtId="176" fontId="8" fillId="32" borderId="35" xfId="0" applyNumberFormat="1" applyFont="1" applyFill="1" applyBorder="1" applyAlignment="1"/>
    <xf numFmtId="0" fontId="6" fillId="32" borderId="30" xfId="0" applyFont="1" applyFill="1" applyBorder="1"/>
    <xf numFmtId="176" fontId="30" fillId="32" borderId="30" xfId="0" applyNumberFormat="1" applyFont="1" applyFill="1" applyBorder="1" applyAlignment="1"/>
    <xf numFmtId="0" fontId="6" fillId="32" borderId="38" xfId="0" applyFont="1" applyFill="1" applyBorder="1"/>
    <xf numFmtId="176" fontId="30" fillId="32" borderId="39" xfId="0" applyNumberFormat="1" applyFont="1" applyFill="1" applyBorder="1" applyAlignment="1"/>
    <xf numFmtId="0" fontId="6" fillId="32" borderId="40" xfId="0" applyFont="1" applyFill="1" applyBorder="1"/>
    <xf numFmtId="3" fontId="28" fillId="32" borderId="31" xfId="0" applyNumberFormat="1" applyFont="1" applyFill="1" applyBorder="1"/>
    <xf numFmtId="176" fontId="30" fillId="32" borderId="31" xfId="0" applyNumberFormat="1" applyFont="1" applyFill="1" applyBorder="1" applyAlignment="1"/>
    <xf numFmtId="176" fontId="30" fillId="32" borderId="41" xfId="0" applyNumberFormat="1" applyFont="1" applyFill="1" applyBorder="1" applyAlignment="1"/>
    <xf numFmtId="176" fontId="30" fillId="32" borderId="37" xfId="0" applyNumberFormat="1" applyFont="1" applyFill="1" applyBorder="1" applyAlignment="1"/>
    <xf numFmtId="0" fontId="28" fillId="31" borderId="42" xfId="0" applyFont="1" applyFill="1" applyBorder="1"/>
    <xf numFmtId="3" fontId="28" fillId="31" borderId="43" xfId="0" applyNumberFormat="1" applyFont="1" applyFill="1" applyBorder="1"/>
    <xf numFmtId="176" fontId="30" fillId="31" borderId="43" xfId="0" applyNumberFormat="1" applyFont="1" applyFill="1" applyBorder="1" applyAlignment="1"/>
    <xf numFmtId="176" fontId="30" fillId="31" borderId="44" xfId="0" applyNumberFormat="1" applyFont="1" applyFill="1" applyBorder="1" applyAlignment="1"/>
    <xf numFmtId="0" fontId="28" fillId="31" borderId="38" xfId="0" applyFont="1" applyFill="1" applyBorder="1"/>
    <xf numFmtId="176" fontId="30" fillId="31" borderId="39" xfId="0" applyNumberFormat="1" applyFont="1" applyFill="1" applyBorder="1" applyAlignment="1"/>
    <xf numFmtId="0" fontId="28" fillId="31" borderId="45" xfId="0" applyFont="1" applyFill="1" applyBorder="1"/>
    <xf numFmtId="176" fontId="30" fillId="31" borderId="46" xfId="0" applyNumberFormat="1" applyFont="1" applyFill="1" applyBorder="1" applyAlignment="1"/>
    <xf numFmtId="176" fontId="8" fillId="32" borderId="39" xfId="0" applyNumberFormat="1" applyFont="1" applyFill="1" applyBorder="1" applyAlignment="1"/>
    <xf numFmtId="0" fontId="6" fillId="32" borderId="0" xfId="0" applyFont="1" applyFill="1"/>
    <xf numFmtId="3" fontId="6" fillId="32" borderId="0" xfId="0" applyNumberFormat="1" applyFont="1" applyFill="1"/>
    <xf numFmtId="0" fontId="0" fillId="31" borderId="42" xfId="0" applyFill="1" applyBorder="1"/>
    <xf numFmtId="3" fontId="0" fillId="31" borderId="43" xfId="0" applyNumberFormat="1" applyFill="1" applyBorder="1"/>
    <xf numFmtId="3" fontId="30" fillId="31" borderId="43" xfId="0" applyNumberFormat="1" applyFont="1" applyFill="1" applyBorder="1" applyAlignment="1"/>
    <xf numFmtId="176" fontId="8" fillId="31" borderId="43" xfId="0" applyNumberFormat="1" applyFont="1" applyFill="1" applyBorder="1" applyAlignment="1"/>
    <xf numFmtId="3" fontId="0" fillId="31" borderId="47" xfId="0" applyNumberFormat="1" applyFill="1" applyBorder="1"/>
    <xf numFmtId="176" fontId="8" fillId="31" borderId="44" xfId="0" applyNumberFormat="1" applyFont="1" applyFill="1" applyBorder="1" applyAlignment="1"/>
    <xf numFmtId="0" fontId="0" fillId="31" borderId="38" xfId="0" applyFill="1" applyBorder="1"/>
    <xf numFmtId="176" fontId="8" fillId="31" borderId="39" xfId="0" applyNumberFormat="1" applyFont="1" applyFill="1" applyBorder="1" applyAlignment="1"/>
    <xf numFmtId="0" fontId="0" fillId="31" borderId="40" xfId="0" applyFill="1" applyBorder="1"/>
    <xf numFmtId="176" fontId="8" fillId="31" borderId="41" xfId="0" applyNumberFormat="1" applyFont="1" applyFill="1" applyBorder="1" applyAlignment="1"/>
    <xf numFmtId="0" fontId="6" fillId="32" borderId="48" xfId="0" applyFont="1" applyFill="1" applyBorder="1"/>
    <xf numFmtId="176" fontId="8" fillId="32" borderId="49" xfId="0" applyNumberFormat="1" applyFont="1" applyFill="1" applyBorder="1" applyAlignment="1"/>
    <xf numFmtId="0" fontId="28" fillId="31" borderId="50" xfId="0" applyFont="1" applyFill="1" applyBorder="1"/>
    <xf numFmtId="176" fontId="30" fillId="31" borderId="51" xfId="0" applyNumberFormat="1" applyFont="1" applyFill="1" applyBorder="1" applyAlignment="1"/>
    <xf numFmtId="0" fontId="6" fillId="32" borderId="17" xfId="0" applyFont="1" applyFill="1" applyBorder="1"/>
    <xf numFmtId="3" fontId="6" fillId="32" borderId="17" xfId="0" applyNumberFormat="1" applyFont="1" applyFill="1" applyBorder="1"/>
    <xf numFmtId="0" fontId="6" fillId="32" borderId="52" xfId="0" applyFont="1" applyFill="1" applyBorder="1"/>
    <xf numFmtId="0" fontId="6" fillId="31" borderId="34" xfId="0" applyFont="1" applyFill="1" applyBorder="1"/>
    <xf numFmtId="3" fontId="6" fillId="31" borderId="34" xfId="0" applyNumberFormat="1" applyFont="1" applyFill="1" applyBorder="1"/>
    <xf numFmtId="0" fontId="6" fillId="31" borderId="32" xfId="0" applyFont="1" applyFill="1" applyBorder="1"/>
    <xf numFmtId="176" fontId="8" fillId="32" borderId="37" xfId="0" applyNumberFormat="1" applyFont="1" applyFill="1" applyBorder="1" applyAlignment="1"/>
    <xf numFmtId="0" fontId="28" fillId="31" borderId="33" xfId="0" applyFont="1" applyFill="1" applyBorder="1"/>
    <xf numFmtId="0" fontId="8" fillId="32" borderId="53" xfId="0" applyFont="1" applyFill="1" applyBorder="1" applyAlignment="1"/>
    <xf numFmtId="3" fontId="8" fillId="32" borderId="54" xfId="0" applyNumberFormat="1" applyFont="1" applyFill="1" applyBorder="1" applyAlignment="1"/>
    <xf numFmtId="176" fontId="8" fillId="32" borderId="54" xfId="0" applyNumberFormat="1" applyFont="1" applyFill="1" applyBorder="1" applyAlignment="1"/>
    <xf numFmtId="176" fontId="8" fillId="32" borderId="55" xfId="0" applyNumberFormat="1" applyFont="1" applyFill="1" applyBorder="1" applyAlignment="1"/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7" fillId="0" borderId="26" xfId="0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</cellXfs>
  <cellStyles count="123">
    <cellStyle name="20 % - Markeringsfarve1" xfId="1" builtinId="30" customBuiltin="1"/>
    <cellStyle name="20 % - Markeringsfarve1 2" xfId="2"/>
    <cellStyle name="20 % - Markeringsfarve2" xfId="3" builtinId="34" customBuiltin="1"/>
    <cellStyle name="20 % - Markeringsfarve2 2" xfId="4"/>
    <cellStyle name="20 % - Markeringsfarve3" xfId="5" builtinId="38" customBuiltin="1"/>
    <cellStyle name="20 % - Markeringsfarve3 2" xfId="6"/>
    <cellStyle name="20 % - Markeringsfarve4" xfId="7" builtinId="42" customBuiltin="1"/>
    <cellStyle name="20 % - Markeringsfarve4 2" xfId="8"/>
    <cellStyle name="20 % - Markeringsfarve5" xfId="9" builtinId="46" customBuiltin="1"/>
    <cellStyle name="20 % - Markeringsfarve5 2" xfId="10"/>
    <cellStyle name="20 % - Markeringsfarve6" xfId="11" builtinId="50" customBuiltin="1"/>
    <cellStyle name="20 % - Markeringsfarve6 2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 % - Markeringsfarve1" xfId="19" builtinId="31" customBuiltin="1"/>
    <cellStyle name="40 % - Markeringsfarve1 2" xfId="20"/>
    <cellStyle name="40 % - Markeringsfarve2" xfId="21" builtinId="35" customBuiltin="1"/>
    <cellStyle name="40 % - Markeringsfarve2 2" xfId="22"/>
    <cellStyle name="40 % - Markeringsfarve3" xfId="23" builtinId="39" customBuiltin="1"/>
    <cellStyle name="40 % - Markeringsfarve3 2" xfId="24"/>
    <cellStyle name="40 % - Markeringsfarve4" xfId="25" builtinId="43" customBuiltin="1"/>
    <cellStyle name="40 % - Markeringsfarve4 2" xfId="26"/>
    <cellStyle name="40 % - Markeringsfarve5" xfId="27" builtinId="47" customBuiltin="1"/>
    <cellStyle name="40 % - Markeringsfarve5 2" xfId="28"/>
    <cellStyle name="40 % - Markeringsfarve6" xfId="29" builtinId="51" customBuiltin="1"/>
    <cellStyle name="40 % - Markeringsfarve6 2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 % - Markeringsfarve1" xfId="37" builtinId="32" customBuiltin="1"/>
    <cellStyle name="60 % - Markeringsfarve1 2" xfId="38"/>
    <cellStyle name="60 % - Markeringsfarve2" xfId="39" builtinId="36" customBuiltin="1"/>
    <cellStyle name="60 % - Markeringsfarve2 2" xfId="40"/>
    <cellStyle name="60 % - Markeringsfarve3" xfId="41" builtinId="40" customBuiltin="1"/>
    <cellStyle name="60 % - Markeringsfarve3 2" xfId="42"/>
    <cellStyle name="60 % - Markeringsfarve4" xfId="43" builtinId="44" customBuiltin="1"/>
    <cellStyle name="60 % - Markeringsfarve4 2" xfId="44"/>
    <cellStyle name="60 % - Markeringsfarve5" xfId="45" builtinId="48" customBuiltin="1"/>
    <cellStyle name="60 % - Markeringsfarve5 2" xfId="46"/>
    <cellStyle name="60 % - Markeringsfarve6" xfId="47" builtinId="52" customBuiltin="1"/>
    <cellStyle name="60 % - Markeringsfarve6 2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dvarselstekst" xfId="61" builtinId="11" customBuiltin="1"/>
    <cellStyle name="Advarselstekst 2" xfId="62"/>
    <cellStyle name="Bad" xfId="63"/>
    <cellStyle name="Bemærk!" xfId="64" builtinId="10" customBuiltin="1"/>
    <cellStyle name="Bemærk! 2" xfId="65"/>
    <cellStyle name="Beregning" xfId="66" builtinId="22" customBuiltin="1"/>
    <cellStyle name="Beregning 2" xfId="67"/>
    <cellStyle name="Calculation" xfId="68"/>
    <cellStyle name="Check Cell" xfId="69"/>
    <cellStyle name="Explanatory Text" xfId="70"/>
    <cellStyle name="Forklarende tekst" xfId="71" builtinId="53" customBuiltin="1"/>
    <cellStyle name="Forklarende tekst 2" xfId="72"/>
    <cellStyle name="God" xfId="73" builtinId="26" customBuiltin="1"/>
    <cellStyle name="God 2" xfId="74"/>
    <cellStyle name="Good" xfId="75"/>
    <cellStyle name="Heading 1" xfId="76"/>
    <cellStyle name="Heading 2" xfId="77"/>
    <cellStyle name="Heading 3" xfId="78"/>
    <cellStyle name="Heading 4" xfId="79"/>
    <cellStyle name="Input" xfId="80" builtinId="20" customBuiltin="1"/>
    <cellStyle name="Input 2" xfId="81"/>
    <cellStyle name="Komma 2" xfId="82"/>
    <cellStyle name="Kontroller celle" xfId="83" builtinId="23" customBuiltin="1"/>
    <cellStyle name="Kontroller celle 2" xfId="84"/>
    <cellStyle name="Linked Cell" xfId="85"/>
    <cellStyle name="Markeringsfarve1" xfId="86" builtinId="29" customBuiltin="1"/>
    <cellStyle name="Markeringsfarve1 2" xfId="87"/>
    <cellStyle name="Markeringsfarve2" xfId="88" builtinId="33" customBuiltin="1"/>
    <cellStyle name="Markeringsfarve2 2" xfId="89"/>
    <cellStyle name="Markeringsfarve3" xfId="90" builtinId="37" customBuiltin="1"/>
    <cellStyle name="Markeringsfarve3 2" xfId="91"/>
    <cellStyle name="Markeringsfarve4" xfId="92" builtinId="41" customBuiltin="1"/>
    <cellStyle name="Markeringsfarve4 2" xfId="93"/>
    <cellStyle name="Markeringsfarve5" xfId="94" builtinId="45" customBuiltin="1"/>
    <cellStyle name="Markeringsfarve5 2" xfId="95"/>
    <cellStyle name="Markeringsfarve6" xfId="96" builtinId="49" customBuiltin="1"/>
    <cellStyle name="Markeringsfarve6 2" xfId="97"/>
    <cellStyle name="Neutral" xfId="98" builtinId="28" customBuiltin="1"/>
    <cellStyle name="Neutral 2" xfId="99"/>
    <cellStyle name="Normal" xfId="0" builtinId="0"/>
    <cellStyle name="Normal 2" xfId="100"/>
    <cellStyle name="Normal 3" xfId="101"/>
    <cellStyle name="Note" xfId="102"/>
    <cellStyle name="Output" xfId="103" builtinId="21" customBuiltin="1"/>
    <cellStyle name="Output 2" xfId="104"/>
    <cellStyle name="Overskrift 1" xfId="105" builtinId="16" customBuiltin="1"/>
    <cellStyle name="Overskrift 1 2" xfId="106"/>
    <cellStyle name="Overskrift 2" xfId="107" builtinId="17" customBuiltin="1"/>
    <cellStyle name="Overskrift 2 2" xfId="108"/>
    <cellStyle name="Overskrift 3" xfId="109" builtinId="18" customBuiltin="1"/>
    <cellStyle name="Overskrift 3 2" xfId="110"/>
    <cellStyle name="Overskrift 4" xfId="111" builtinId="19" customBuiltin="1"/>
    <cellStyle name="Overskrift 4 2" xfId="112"/>
    <cellStyle name="Sammenkædet celle" xfId="113" builtinId="24" customBuiltin="1"/>
    <cellStyle name="Sammenkædet celle 2" xfId="114"/>
    <cellStyle name="Titel" xfId="115" builtinId="15" customBuiltin="1"/>
    <cellStyle name="Titel 2" xfId="116"/>
    <cellStyle name="Title" xfId="117"/>
    <cellStyle name="Total" xfId="118" builtinId="25" customBuiltin="1"/>
    <cellStyle name="Total 2" xfId="119"/>
    <cellStyle name="Ugyldig" xfId="120" builtinId="27" customBuiltin="1"/>
    <cellStyle name="Ugyldig 2" xfId="121"/>
    <cellStyle name="Warning Text" xfId="1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6AA44"/>
      <rgbColor rgb="009886C0"/>
      <rgbColor rgb="000000FF"/>
      <rgbColor rgb="00FF4747"/>
      <rgbColor rgb="0008CE4A"/>
      <rgbColor rgb="00FFB3B3"/>
      <rgbColor rgb="000C8E1B"/>
      <rgbColor rgb="00643098"/>
      <rgbColor rgb="00000080"/>
      <rgbColor rgb="00DA0808"/>
      <rgbColor rgb="00800080"/>
      <rgbColor rgb="00008080"/>
      <rgbColor rgb="00DEDED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96C8"/>
      <rgbColor rgb="008C52C8"/>
      <rgbColor rgb="00CCCCFF"/>
      <rgbColor rgb="00FFB3B3"/>
      <rgbColor rgb="00CCCCFF"/>
      <rgbColor rgb="00CEEED3"/>
      <rgbColor rgb="00CC99FF"/>
      <rgbColor rgb="00CDE1F3"/>
      <rgbColor rgb="003366FF"/>
      <rgbColor rgb="0033CCCC"/>
      <rgbColor rgb="00F50F0F"/>
      <rgbColor rgb="003F8DFF"/>
      <rgbColor rgb="000072D0"/>
      <rgbColor rgb="00005AA4"/>
      <rgbColor rgb="00666699"/>
      <rgbColor rgb="00969696"/>
      <rgbColor rgb="00003366"/>
      <rgbColor rgb="008647C5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Gr&#248;nt%20regnskab\&#197;rsopg&#248;relser\2008\LTK_&#229;rsopgoerelse2008%209%20mar%20statis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"/>
      <sheetName val="Vand"/>
      <sheetName val="Varme"/>
      <sheetName val="Changelog"/>
      <sheetName val="Data"/>
      <sheetName val="Varme redig."/>
      <sheetName val="EL (værdier)+boldbane"/>
    </sheetNames>
    <sheetDataSet>
      <sheetData sheetId="0" refreshError="1">
        <row r="24">
          <cell r="C24">
            <v>306216</v>
          </cell>
        </row>
      </sheetData>
      <sheetData sheetId="1" refreshError="1"/>
      <sheetData sheetId="2" refreshError="1">
        <row r="24">
          <cell r="D24">
            <v>306587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opLeftCell="A4" workbookViewId="0">
      <selection activeCell="E20" sqref="E20:E21"/>
    </sheetView>
  </sheetViews>
  <sheetFormatPr defaultRowHeight="12.75"/>
  <cols>
    <col min="1" max="1" width="0.5703125" customWidth="1"/>
    <col min="2" max="2" width="3.7109375" customWidth="1"/>
    <col min="3" max="3" width="14.5703125" customWidth="1"/>
    <col min="4" max="4" width="10.28515625" customWidth="1"/>
    <col min="5" max="5" width="10.85546875" style="5" customWidth="1"/>
    <col min="6" max="6" width="5.7109375" customWidth="1"/>
    <col min="7" max="7" width="8.42578125" customWidth="1"/>
    <col min="8" max="8" width="12.42578125" customWidth="1"/>
    <col min="9" max="9" width="12.7109375" style="5" customWidth="1"/>
    <col min="10" max="10" width="7.7109375" customWidth="1"/>
    <col min="11" max="11" width="10.140625" bestFit="1" customWidth="1"/>
    <col min="12" max="12" width="9.140625" style="48"/>
    <col min="14" max="14" width="10" bestFit="1" customWidth="1"/>
  </cols>
  <sheetData>
    <row r="1" spans="2:14">
      <c r="I1" s="5" t="s">
        <v>29</v>
      </c>
    </row>
    <row r="2" spans="2:14">
      <c r="I2" s="5" t="s">
        <v>30</v>
      </c>
    </row>
    <row r="3" spans="2:14">
      <c r="I3" s="5" t="s">
        <v>31</v>
      </c>
    </row>
    <row r="6" spans="2:14" ht="18" customHeight="1">
      <c r="B6" s="155" t="s">
        <v>11</v>
      </c>
      <c r="C6" s="156"/>
      <c r="D6" s="156"/>
      <c r="E6" s="156"/>
      <c r="F6" s="156"/>
      <c r="G6" s="156"/>
      <c r="H6" s="156"/>
      <c r="I6" s="156"/>
      <c r="J6" s="157"/>
    </row>
    <row r="7" spans="2:14">
      <c r="B7" s="158"/>
      <c r="C7" s="159"/>
      <c r="D7" s="159"/>
      <c r="E7" s="159"/>
      <c r="F7" s="159"/>
      <c r="G7" s="159"/>
      <c r="H7" s="159"/>
      <c r="I7" s="159"/>
      <c r="J7" s="160"/>
    </row>
    <row r="8" spans="2:14">
      <c r="B8" s="3" t="s">
        <v>8</v>
      </c>
      <c r="C8" s="4"/>
      <c r="D8" s="4"/>
      <c r="E8" s="161" t="s">
        <v>18</v>
      </c>
      <c r="F8" s="162"/>
      <c r="G8" s="166" t="s">
        <v>10</v>
      </c>
      <c r="H8" s="167"/>
      <c r="I8" s="161" t="s">
        <v>9</v>
      </c>
      <c r="J8" s="162"/>
    </row>
    <row r="9" spans="2:14">
      <c r="B9" s="3"/>
      <c r="C9" s="4"/>
      <c r="D9" s="4"/>
      <c r="E9" s="6"/>
      <c r="F9" s="8"/>
      <c r="G9" s="3"/>
      <c r="H9" s="8"/>
      <c r="I9" s="6"/>
      <c r="J9" s="8" t="s">
        <v>20</v>
      </c>
    </row>
    <row r="10" spans="2:14">
      <c r="B10" s="3" t="s">
        <v>4</v>
      </c>
      <c r="C10" s="4"/>
      <c r="D10" s="4"/>
      <c r="E10" s="6"/>
      <c r="F10" s="8"/>
      <c r="G10" s="3"/>
      <c r="H10" s="8"/>
      <c r="I10" s="6"/>
      <c r="J10" s="8" t="s">
        <v>20</v>
      </c>
    </row>
    <row r="11" spans="2:14">
      <c r="B11" s="3"/>
      <c r="C11" s="4" t="s">
        <v>0</v>
      </c>
      <c r="D11" s="4"/>
      <c r="E11" s="6">
        <f>29304/0.011</f>
        <v>2664000</v>
      </c>
      <c r="F11" s="8" t="s">
        <v>23</v>
      </c>
      <c r="G11" s="3">
        <v>2.2450000000000001</v>
      </c>
      <c r="H11" s="8" t="s">
        <v>28</v>
      </c>
      <c r="I11" s="6">
        <f>SUM(E11*G11)</f>
        <v>5980680</v>
      </c>
      <c r="J11" s="8" t="s">
        <v>21</v>
      </c>
    </row>
    <row r="12" spans="2:14">
      <c r="B12" s="3"/>
      <c r="C12" s="4" t="s">
        <v>1</v>
      </c>
      <c r="D12" s="4"/>
      <c r="E12" s="6">
        <v>1283</v>
      </c>
      <c r="F12" s="8" t="s">
        <v>22</v>
      </c>
      <c r="G12" s="3">
        <v>290</v>
      </c>
      <c r="H12" s="8" t="s">
        <v>24</v>
      </c>
      <c r="I12" s="6">
        <f>SUM(E12*G12)</f>
        <v>372070</v>
      </c>
      <c r="J12" s="8" t="s">
        <v>25</v>
      </c>
    </row>
    <row r="13" spans="2:14">
      <c r="B13" s="3"/>
      <c r="C13" s="4" t="s">
        <v>26</v>
      </c>
      <c r="D13" s="4"/>
      <c r="E13" s="6">
        <v>3018</v>
      </c>
      <c r="F13" s="8" t="s">
        <v>22</v>
      </c>
      <c r="G13" s="3">
        <v>270</v>
      </c>
      <c r="H13" s="8" t="s">
        <v>24</v>
      </c>
      <c r="I13" s="6">
        <f t="shared" ref="I13:I24" si="0">SUM(E13*G13)</f>
        <v>814860</v>
      </c>
      <c r="J13" s="8" t="s">
        <v>21</v>
      </c>
    </row>
    <row r="14" spans="2:14">
      <c r="B14" s="3"/>
      <c r="C14" s="4" t="s">
        <v>2</v>
      </c>
      <c r="D14" s="4"/>
      <c r="E14" s="6">
        <v>8067</v>
      </c>
      <c r="F14" s="8" t="s">
        <v>22</v>
      </c>
      <c r="G14" s="3">
        <v>286</v>
      </c>
      <c r="H14" s="8" t="s">
        <v>24</v>
      </c>
      <c r="I14" s="6">
        <f t="shared" si="0"/>
        <v>2307162</v>
      </c>
      <c r="J14" s="8" t="s">
        <v>21</v>
      </c>
      <c r="M14" s="5">
        <f>SUM(E12:E14)</f>
        <v>12368</v>
      </c>
      <c r="N14">
        <f>M14*35</f>
        <v>432880</v>
      </c>
    </row>
    <row r="15" spans="2:14">
      <c r="B15" s="3"/>
      <c r="C15" s="4" t="s">
        <v>14</v>
      </c>
      <c r="D15" s="4"/>
      <c r="E15" s="6">
        <v>336</v>
      </c>
      <c r="F15" s="8" t="s">
        <v>22</v>
      </c>
      <c r="G15" s="3">
        <v>429</v>
      </c>
      <c r="H15" s="8" t="s">
        <v>24</v>
      </c>
      <c r="I15" s="6">
        <f t="shared" si="0"/>
        <v>144144</v>
      </c>
      <c r="J15" s="8" t="s">
        <v>21</v>
      </c>
    </row>
    <row r="16" spans="2:14">
      <c r="B16" s="3"/>
      <c r="C16" s="4" t="s">
        <v>13</v>
      </c>
      <c r="D16" s="4"/>
      <c r="E16" s="6">
        <v>3929</v>
      </c>
      <c r="F16" s="8" t="s">
        <v>19</v>
      </c>
      <c r="G16" s="3">
        <v>2.4</v>
      </c>
      <c r="H16" s="8" t="s">
        <v>27</v>
      </c>
      <c r="I16" s="6">
        <f t="shared" si="0"/>
        <v>9429.6</v>
      </c>
      <c r="J16" s="8" t="s">
        <v>21</v>
      </c>
      <c r="K16" s="5">
        <f>SUM(I11:I16)</f>
        <v>9628345.5999999996</v>
      </c>
      <c r="L16" s="48">
        <f>SUM(I11:I16)/[1]Varme!$D$24</f>
        <v>31.404937587047069</v>
      </c>
    </row>
    <row r="17" spans="2:12">
      <c r="B17" s="3" t="s">
        <v>5</v>
      </c>
      <c r="C17" s="4"/>
      <c r="D17" s="4"/>
      <c r="E17" s="6" t="s">
        <v>20</v>
      </c>
      <c r="F17" s="8" t="s">
        <v>20</v>
      </c>
      <c r="G17" s="3" t="s">
        <v>20</v>
      </c>
      <c r="H17" s="8" t="s">
        <v>20</v>
      </c>
      <c r="I17" s="6" t="s">
        <v>20</v>
      </c>
      <c r="J17" s="8" t="s">
        <v>20</v>
      </c>
    </row>
    <row r="18" spans="2:12">
      <c r="B18" s="3"/>
      <c r="C18" s="4" t="s">
        <v>15</v>
      </c>
      <c r="D18" s="4"/>
      <c r="E18" s="6">
        <v>11716</v>
      </c>
      <c r="F18" s="8" t="s">
        <v>22</v>
      </c>
      <c r="G18" s="3">
        <v>429</v>
      </c>
      <c r="H18" s="8" t="s">
        <v>24</v>
      </c>
      <c r="I18" s="6">
        <f t="shared" si="0"/>
        <v>5026164</v>
      </c>
      <c r="J18" s="8" t="s">
        <v>21</v>
      </c>
      <c r="K18" s="5">
        <f>K16+I18</f>
        <v>14654509.6</v>
      </c>
      <c r="L18" s="48">
        <f>I18/[1]EL!$C$24</f>
        <v>16.41378634689239</v>
      </c>
    </row>
    <row r="19" spans="2:12">
      <c r="B19" s="3"/>
      <c r="C19" s="4" t="s">
        <v>16</v>
      </c>
      <c r="D19" s="4"/>
      <c r="E19" s="6">
        <v>2619</v>
      </c>
      <c r="F19" s="8" t="s">
        <v>22</v>
      </c>
      <c r="G19" s="3">
        <v>429</v>
      </c>
      <c r="H19" s="8" t="s">
        <v>24</v>
      </c>
      <c r="I19" s="6">
        <f t="shared" si="0"/>
        <v>1123551</v>
      </c>
      <c r="J19" s="8" t="s">
        <v>21</v>
      </c>
    </row>
    <row r="20" spans="2:12">
      <c r="B20" s="3"/>
      <c r="C20" s="4" t="s">
        <v>17</v>
      </c>
      <c r="D20" s="4"/>
      <c r="E20" s="6">
        <v>750</v>
      </c>
      <c r="F20" s="8" t="s">
        <v>22</v>
      </c>
      <c r="G20" s="3">
        <v>429</v>
      </c>
      <c r="H20" s="8" t="s">
        <v>24</v>
      </c>
      <c r="I20" s="6">
        <f t="shared" si="0"/>
        <v>321750</v>
      </c>
      <c r="J20" s="8" t="s">
        <v>21</v>
      </c>
    </row>
    <row r="21" spans="2:12">
      <c r="B21" s="3"/>
      <c r="C21" s="4" t="s">
        <v>35</v>
      </c>
      <c r="D21" s="4"/>
      <c r="E21" s="6">
        <v>2696</v>
      </c>
      <c r="F21" s="8" t="s">
        <v>22</v>
      </c>
      <c r="G21" s="3">
        <v>429</v>
      </c>
      <c r="H21" s="8" t="s">
        <v>24</v>
      </c>
      <c r="I21" s="6">
        <f t="shared" si="0"/>
        <v>1156584</v>
      </c>
      <c r="J21" s="8" t="s">
        <v>21</v>
      </c>
    </row>
    <row r="22" spans="2:12">
      <c r="B22" s="3" t="s">
        <v>6</v>
      </c>
      <c r="C22" s="4"/>
      <c r="D22" s="4"/>
      <c r="E22" s="6"/>
      <c r="F22" s="8"/>
      <c r="G22" s="3"/>
      <c r="H22" s="8"/>
      <c r="I22" s="6" t="s">
        <v>20</v>
      </c>
      <c r="J22" s="8" t="s">
        <v>20</v>
      </c>
    </row>
    <row r="23" spans="2:12">
      <c r="B23" s="3"/>
      <c r="C23" s="4" t="s">
        <v>3</v>
      </c>
      <c r="D23" s="4"/>
      <c r="E23" s="6">
        <f>13631+21954+2500+33700</f>
        <v>71785</v>
      </c>
      <c r="F23" s="8" t="s">
        <v>19</v>
      </c>
      <c r="G23" s="3">
        <v>2.4</v>
      </c>
      <c r="H23" s="8" t="s">
        <v>27</v>
      </c>
      <c r="I23" s="6">
        <f t="shared" si="0"/>
        <v>172284</v>
      </c>
      <c r="J23" s="8" t="s">
        <v>21</v>
      </c>
    </row>
    <row r="24" spans="2:12">
      <c r="B24" s="3"/>
      <c r="C24" s="4" t="s">
        <v>7</v>
      </c>
      <c r="D24" s="4"/>
      <c r="E24" s="6">
        <v>163944</v>
      </c>
      <c r="F24" s="8" t="s">
        <v>19</v>
      </c>
      <c r="G24" s="3">
        <v>2.65</v>
      </c>
      <c r="H24" s="8" t="s">
        <v>27</v>
      </c>
      <c r="I24" s="6">
        <f t="shared" si="0"/>
        <v>434451.6</v>
      </c>
      <c r="J24" s="8" t="s">
        <v>21</v>
      </c>
    </row>
    <row r="25" spans="2:12">
      <c r="B25" s="1" t="s">
        <v>12</v>
      </c>
      <c r="C25" s="2"/>
      <c r="D25" s="2"/>
      <c r="E25" s="6"/>
      <c r="F25" s="2"/>
      <c r="G25" s="1"/>
      <c r="H25" s="9"/>
      <c r="I25" s="7">
        <f>SUM(I11:I24)</f>
        <v>17863130.200000003</v>
      </c>
      <c r="J25" s="8" t="s">
        <v>21</v>
      </c>
      <c r="L25" s="48">
        <f>SUM(L16:L18)</f>
        <v>47.818723933939459</v>
      </c>
    </row>
    <row r="28" spans="2:12">
      <c r="B28" s="155" t="s">
        <v>37</v>
      </c>
      <c r="C28" s="156"/>
      <c r="D28" s="156"/>
      <c r="E28" s="156"/>
      <c r="F28" s="156"/>
      <c r="G28" s="156"/>
      <c r="H28" s="156"/>
      <c r="I28" s="156"/>
      <c r="J28" s="157"/>
    </row>
    <row r="29" spans="2:12">
      <c r="B29" s="158"/>
      <c r="C29" s="159"/>
      <c r="D29" s="159"/>
      <c r="E29" s="159"/>
      <c r="F29" s="159"/>
      <c r="G29" s="159"/>
      <c r="H29" s="159"/>
      <c r="I29" s="159"/>
      <c r="J29" s="160"/>
    </row>
    <row r="30" spans="2:12">
      <c r="B30" s="21"/>
      <c r="C30" s="13"/>
      <c r="D30" s="13"/>
      <c r="E30" s="14"/>
      <c r="F30" s="13"/>
      <c r="G30" s="13"/>
      <c r="H30" s="13"/>
      <c r="I30" s="14"/>
      <c r="J30" s="18"/>
    </row>
    <row r="31" spans="2:12">
      <c r="B31" s="22" t="s">
        <v>32</v>
      </c>
      <c r="C31" s="10"/>
      <c r="D31" s="2"/>
      <c r="E31" s="12"/>
      <c r="F31" s="2"/>
      <c r="G31" s="2"/>
      <c r="H31" s="2"/>
      <c r="I31" s="12">
        <f>SUM(I11:I18)</f>
        <v>14654509.6</v>
      </c>
      <c r="J31" s="9" t="s">
        <v>21</v>
      </c>
    </row>
    <row r="32" spans="2:12">
      <c r="B32" s="3" t="s">
        <v>16</v>
      </c>
      <c r="C32" s="4"/>
      <c r="D32" s="10"/>
      <c r="E32" s="11"/>
      <c r="F32" s="10"/>
      <c r="G32" s="10"/>
      <c r="H32" s="10"/>
      <c r="I32" s="11">
        <f>I19</f>
        <v>1123551</v>
      </c>
      <c r="J32" s="9" t="s">
        <v>21</v>
      </c>
    </row>
    <row r="33" spans="2:12">
      <c r="B33" s="3" t="s">
        <v>17</v>
      </c>
      <c r="C33" s="4"/>
      <c r="D33" s="4"/>
      <c r="E33" s="15"/>
      <c r="F33" s="4"/>
      <c r="G33" s="4"/>
      <c r="H33" s="4"/>
      <c r="I33" s="15">
        <f>I20</f>
        <v>321750</v>
      </c>
      <c r="J33" s="8" t="s">
        <v>21</v>
      </c>
    </row>
    <row r="34" spans="2:12">
      <c r="B34" s="3" t="s">
        <v>35</v>
      </c>
      <c r="C34" s="4"/>
      <c r="D34" s="2"/>
      <c r="E34" s="12"/>
      <c r="F34" s="2"/>
      <c r="G34" s="2"/>
      <c r="H34" s="2"/>
      <c r="I34" s="12">
        <f>I21</f>
        <v>1156584</v>
      </c>
      <c r="J34" s="8" t="s">
        <v>21</v>
      </c>
    </row>
    <row r="35" spans="2:12">
      <c r="B35" s="23" t="s">
        <v>33</v>
      </c>
      <c r="C35" s="2"/>
      <c r="D35" s="2"/>
      <c r="E35" s="12"/>
      <c r="F35" s="2"/>
      <c r="G35" s="2"/>
      <c r="H35" s="2"/>
      <c r="I35" s="12">
        <f>SUM(I23:I24)</f>
        <v>606735.6</v>
      </c>
      <c r="J35" s="8" t="s">
        <v>21</v>
      </c>
    </row>
    <row r="36" spans="2:12">
      <c r="B36" s="22"/>
      <c r="C36" s="10"/>
      <c r="D36" s="10"/>
      <c r="E36" s="11"/>
      <c r="F36" s="10"/>
      <c r="G36" s="10"/>
      <c r="H36" s="10"/>
      <c r="I36" s="11"/>
      <c r="J36" s="24"/>
    </row>
    <row r="37" spans="2:12" ht="13.5" thickBot="1">
      <c r="B37" s="25" t="s">
        <v>34</v>
      </c>
      <c r="C37" s="16"/>
      <c r="D37" s="16"/>
      <c r="E37" s="17"/>
      <c r="F37" s="16"/>
      <c r="G37" s="16"/>
      <c r="H37" s="16"/>
      <c r="I37" s="17">
        <f>SUM(I31:I35)</f>
        <v>17863130.200000003</v>
      </c>
      <c r="J37" s="19" t="s">
        <v>21</v>
      </c>
    </row>
    <row r="38" spans="2:12" ht="13.5" thickTop="1"/>
    <row r="39" spans="2:12">
      <c r="B39" s="20" t="s">
        <v>36</v>
      </c>
    </row>
    <row r="41" spans="2:12" ht="12.75" customHeight="1">
      <c r="B41" s="163" t="s">
        <v>43</v>
      </c>
      <c r="C41" s="156"/>
      <c r="D41" s="156"/>
      <c r="E41" s="156"/>
      <c r="F41" s="156"/>
      <c r="G41" s="156"/>
      <c r="H41" s="156"/>
      <c r="I41" s="157"/>
      <c r="J41" s="27"/>
    </row>
    <row r="42" spans="2:12" ht="12.75" customHeight="1">
      <c r="B42" s="158"/>
      <c r="C42" s="159"/>
      <c r="D42" s="159"/>
      <c r="E42" s="159"/>
      <c r="F42" s="159"/>
      <c r="G42" s="159"/>
      <c r="H42" s="159"/>
      <c r="I42" s="160"/>
      <c r="J42" s="27"/>
    </row>
    <row r="43" spans="2:12" s="26" customFormat="1">
      <c r="C43" s="38"/>
      <c r="D43" s="36"/>
      <c r="E43" s="37"/>
      <c r="F43" s="36"/>
      <c r="G43" s="36"/>
      <c r="H43" s="164" t="s">
        <v>39</v>
      </c>
      <c r="I43" s="165"/>
      <c r="J43" s="28"/>
      <c r="L43" s="49"/>
    </row>
    <row r="44" spans="2:12" s="26" customFormat="1">
      <c r="B44" s="45" t="s">
        <v>40</v>
      </c>
      <c r="C44" s="40"/>
      <c r="D44" s="41"/>
      <c r="E44" s="42"/>
      <c r="F44" s="41"/>
      <c r="G44" s="41"/>
      <c r="H44" s="43">
        <v>2007</v>
      </c>
      <c r="I44" s="44">
        <v>2008</v>
      </c>
      <c r="J44" s="28"/>
      <c r="L44" s="49"/>
    </row>
    <row r="45" spans="2:12">
      <c r="B45" s="46" t="s">
        <v>32</v>
      </c>
      <c r="C45" s="47"/>
      <c r="D45" s="2"/>
      <c r="E45" s="12"/>
      <c r="F45" s="2"/>
      <c r="G45" s="2"/>
      <c r="H45" s="12">
        <v>16432</v>
      </c>
      <c r="I45" s="29">
        <f>I31/1000</f>
        <v>14654.509599999999</v>
      </c>
      <c r="J45" s="10"/>
    </row>
    <row r="46" spans="2:12">
      <c r="B46" s="3" t="s">
        <v>16</v>
      </c>
      <c r="C46" s="8"/>
      <c r="D46" s="10"/>
      <c r="E46" s="11"/>
      <c r="F46" s="10"/>
      <c r="G46" s="10"/>
      <c r="H46" s="11">
        <v>1580</v>
      </c>
      <c r="I46" s="30">
        <f>I32/1000</f>
        <v>1123.5509999999999</v>
      </c>
      <c r="J46" s="10"/>
    </row>
    <row r="47" spans="2:12">
      <c r="B47" s="3" t="s">
        <v>17</v>
      </c>
      <c r="C47" s="8"/>
      <c r="D47" s="4"/>
      <c r="E47" s="15"/>
      <c r="F47" s="4"/>
      <c r="G47" s="4"/>
      <c r="H47" s="15">
        <v>468</v>
      </c>
      <c r="I47" s="31">
        <f>I33/1000</f>
        <v>321.75</v>
      </c>
      <c r="J47" s="10"/>
    </row>
    <row r="48" spans="2:12">
      <c r="B48" s="3" t="s">
        <v>38</v>
      </c>
      <c r="C48" s="8"/>
      <c r="D48" s="2"/>
      <c r="E48" s="12"/>
      <c r="F48" s="2"/>
      <c r="G48" s="2"/>
      <c r="H48" s="12">
        <v>1579</v>
      </c>
      <c r="I48" s="29">
        <f>I34/1000</f>
        <v>1156.5840000000001</v>
      </c>
      <c r="J48" s="10"/>
    </row>
    <row r="49" spans="2:12">
      <c r="B49" s="23" t="s">
        <v>42</v>
      </c>
      <c r="C49" s="9"/>
      <c r="D49" s="2"/>
      <c r="E49" s="12"/>
      <c r="F49" s="2"/>
      <c r="G49" s="2"/>
      <c r="H49" s="12">
        <v>610</v>
      </c>
      <c r="I49" s="29">
        <f>I35/1000</f>
        <v>606.73559999999998</v>
      </c>
      <c r="J49" s="10"/>
    </row>
    <row r="50" spans="2:12" s="26" customFormat="1" ht="13.5" thickBot="1">
      <c r="B50" s="32" t="s">
        <v>41</v>
      </c>
      <c r="C50" s="39"/>
      <c r="D50" s="33"/>
      <c r="E50" s="34"/>
      <c r="F50" s="33"/>
      <c r="G50" s="33"/>
      <c r="H50" s="34">
        <f>SUM(H45:H49)</f>
        <v>20669</v>
      </c>
      <c r="I50" s="35">
        <f>I37/1000</f>
        <v>17863.130200000003</v>
      </c>
      <c r="J50" s="28"/>
      <c r="L50" s="49"/>
    </row>
    <row r="51" spans="2:12" ht="13.5" thickTop="1"/>
  </sheetData>
  <mergeCells count="7">
    <mergeCell ref="B6:J7"/>
    <mergeCell ref="E8:F8"/>
    <mergeCell ref="B41:I42"/>
    <mergeCell ref="H43:I43"/>
    <mergeCell ref="B28:J29"/>
    <mergeCell ref="I8:J8"/>
    <mergeCell ref="G8:H8"/>
  </mergeCells>
  <phoneticPr fontId="3" type="noConversion"/>
  <pageMargins left="0.75" right="0.75" top="1" bottom="1" header="0" footer="0"/>
  <pageSetup paperSize="9" orientation="portrait" r:id="rId1"/>
  <headerFooter alignWithMargins="0">
    <oddHeader>&amp;CCO2-belastning 2008&amp;RBygningsafdelingen
Ulla Jensen
&amp;D
&amp;T</oddHead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L21" sqref="L21"/>
    </sheetView>
  </sheetViews>
  <sheetFormatPr defaultRowHeight="12.75"/>
  <cols>
    <col min="1" max="1" width="33" customWidth="1"/>
    <col min="2" max="2" width="14.140625" hidden="1" customWidth="1"/>
    <col min="3" max="4" width="10.140625" customWidth="1"/>
    <col min="5" max="5" width="11.5703125" customWidth="1"/>
    <col min="6" max="6" width="8.7109375" customWidth="1"/>
    <col min="7" max="7" width="13.140625" customWidth="1"/>
    <col min="8" max="8" width="14.140625" customWidth="1"/>
    <col min="10" max="10" width="10.5703125" customWidth="1"/>
    <col min="12" max="12" width="18.28515625" customWidth="1"/>
  </cols>
  <sheetData>
    <row r="1" spans="1:13" ht="13.5" thickBot="1"/>
    <row r="2" spans="1:13" s="67" customFormat="1" ht="16.5" thickBot="1">
      <c r="A2" s="67" t="s">
        <v>57</v>
      </c>
      <c r="B2" s="68"/>
      <c r="C2" s="168" t="s">
        <v>58</v>
      </c>
      <c r="D2" s="169"/>
      <c r="E2" s="170"/>
      <c r="F2" s="168" t="s">
        <v>59</v>
      </c>
      <c r="G2" s="170"/>
    </row>
    <row r="3" spans="1:13" s="26" customFormat="1" ht="15.75" thickBot="1">
      <c r="B3" s="57" t="s">
        <v>52</v>
      </c>
      <c r="C3" s="69">
        <v>2011</v>
      </c>
      <c r="D3" s="69">
        <v>2012</v>
      </c>
      <c r="E3" s="69" t="s">
        <v>55</v>
      </c>
      <c r="F3" s="69" t="s">
        <v>77</v>
      </c>
      <c r="G3" s="69" t="s">
        <v>56</v>
      </c>
    </row>
    <row r="4" spans="1:13" ht="15">
      <c r="A4" s="129" t="s">
        <v>44</v>
      </c>
      <c r="B4" s="130" t="e">
        <v>#REF!</v>
      </c>
      <c r="C4" s="131">
        <v>826.67107424099515</v>
      </c>
      <c r="D4" s="131">
        <v>724.90666682448148</v>
      </c>
      <c r="E4" s="132">
        <v>-0.12310144940047439</v>
      </c>
      <c r="F4" s="133">
        <v>795.05658482448155</v>
      </c>
      <c r="G4" s="134">
        <v>-3.8243130069042668E-2</v>
      </c>
      <c r="H4" s="10"/>
      <c r="I4" s="10"/>
      <c r="J4" s="10"/>
      <c r="K4" s="10"/>
    </row>
    <row r="5" spans="1:13" ht="15">
      <c r="A5" s="135" t="s">
        <v>45</v>
      </c>
      <c r="B5" s="64" t="e">
        <v>#REF!</v>
      </c>
      <c r="C5" s="93">
        <v>2574.8511413241299</v>
      </c>
      <c r="D5" s="64">
        <v>2386.1535716205426</v>
      </c>
      <c r="E5" s="70">
        <v>-7.3284846131550993E-2</v>
      </c>
      <c r="F5" s="93">
        <v>2509.4996378162</v>
      </c>
      <c r="G5" s="136">
        <v>-2.5380691900628704E-2</v>
      </c>
      <c r="H5" s="10"/>
      <c r="I5" s="10"/>
      <c r="J5" s="10"/>
      <c r="K5" s="10"/>
    </row>
    <row r="6" spans="1:13" ht="15">
      <c r="A6" s="135" t="s">
        <v>46</v>
      </c>
      <c r="B6" s="64" t="e">
        <v>#REF!</v>
      </c>
      <c r="C6" s="93">
        <v>1039.6419373237254</v>
      </c>
      <c r="D6" s="64">
        <v>950.75814264903659</v>
      </c>
      <c r="E6" s="70">
        <v>-8.5494622219161251E-2</v>
      </c>
      <c r="F6" s="64">
        <v>1012.9687881401786</v>
      </c>
      <c r="G6" s="136">
        <v>-2.5656091992796622E-2</v>
      </c>
      <c r="H6" s="10"/>
      <c r="I6" s="10"/>
      <c r="J6" s="10"/>
      <c r="K6" s="10"/>
    </row>
    <row r="7" spans="1:13" ht="15">
      <c r="A7" s="135" t="s">
        <v>47</v>
      </c>
      <c r="B7" s="64" t="e">
        <v>#REF!</v>
      </c>
      <c r="C7" s="93">
        <v>358.033770699191</v>
      </c>
      <c r="D7" s="64">
        <v>331.1998529965561</v>
      </c>
      <c r="E7" s="70">
        <v>-7.4948007419054136E-2</v>
      </c>
      <c r="F7" s="64">
        <v>360.38355755047041</v>
      </c>
      <c r="G7" s="136">
        <v>6.5630313215722805E-3</v>
      </c>
      <c r="H7" s="10"/>
      <c r="I7" s="10"/>
      <c r="J7" s="10"/>
      <c r="K7" s="10"/>
    </row>
    <row r="8" spans="1:13" ht="15">
      <c r="A8" s="135" t="s">
        <v>48</v>
      </c>
      <c r="B8" s="64" t="e">
        <v>#REF!</v>
      </c>
      <c r="C8" s="93">
        <v>2324.8963014089068</v>
      </c>
      <c r="D8" s="64">
        <v>2049.2905574778715</v>
      </c>
      <c r="E8" s="70">
        <v>-0.11854539222416752</v>
      </c>
      <c r="F8" s="64">
        <v>2237.9329379778715</v>
      </c>
      <c r="G8" s="136">
        <v>-3.7405265507255002E-2</v>
      </c>
      <c r="H8" s="10"/>
      <c r="I8" s="10"/>
      <c r="J8" s="10"/>
      <c r="K8" s="10"/>
      <c r="M8" s="104"/>
    </row>
    <row r="9" spans="1:13" ht="15">
      <c r="A9" s="135" t="s">
        <v>49</v>
      </c>
      <c r="B9" s="64" t="e">
        <v>#REF!</v>
      </c>
      <c r="C9" s="93">
        <v>518.85324879650875</v>
      </c>
      <c r="D9" s="64">
        <v>435.82467564333234</v>
      </c>
      <c r="E9" s="70">
        <v>-0.16002323074156896</v>
      </c>
      <c r="F9" s="64">
        <v>479.48533539333243</v>
      </c>
      <c r="G9" s="136">
        <v>-7.5874851886330169E-2</v>
      </c>
      <c r="H9" s="10"/>
      <c r="I9" s="10"/>
      <c r="J9" s="10"/>
      <c r="K9" s="10"/>
    </row>
    <row r="10" spans="1:13" ht="15.75" thickBot="1">
      <c r="A10" s="137" t="s">
        <v>50</v>
      </c>
      <c r="B10" s="66" t="e">
        <v>#REF!</v>
      </c>
      <c r="C10" s="66">
        <v>1362.0706574152</v>
      </c>
      <c r="D10" s="66">
        <v>1190.2496211278249</v>
      </c>
      <c r="E10" s="71">
        <v>-0.12614693323872031</v>
      </c>
      <c r="F10" s="64">
        <v>1252.7943612716494</v>
      </c>
      <c r="G10" s="138">
        <v>-8.0228067133407063E-2</v>
      </c>
      <c r="H10" s="10"/>
      <c r="I10" s="10"/>
      <c r="J10" s="10"/>
      <c r="K10" s="10"/>
    </row>
    <row r="11" spans="1:13" s="74" customFormat="1" ht="14.25">
      <c r="A11" s="122" t="s">
        <v>51</v>
      </c>
      <c r="B11" s="80" t="e">
        <v>#REF!</v>
      </c>
      <c r="C11" s="78">
        <v>2252.1482870585501</v>
      </c>
      <c r="D11" s="80">
        <v>1998.6535825818885</v>
      </c>
      <c r="E11" s="75">
        <v>-0.11255684447303507</v>
      </c>
      <c r="F11" s="80">
        <v>2158.4756849927189</v>
      </c>
      <c r="G11" s="123">
        <v>-4.1592555252289165E-2</v>
      </c>
      <c r="H11" s="73"/>
      <c r="I11" s="76"/>
      <c r="J11" s="73"/>
      <c r="K11" s="73"/>
    </row>
    <row r="12" spans="1:13" s="74" customFormat="1" ht="14.25">
      <c r="A12" s="124" t="s">
        <v>87</v>
      </c>
      <c r="B12" s="82"/>
      <c r="C12" s="98">
        <v>1138.6583355742835</v>
      </c>
      <c r="D12" s="82">
        <v>1072.2224139887103</v>
      </c>
      <c r="E12" s="77">
        <v>-5.8345791279054877E-2</v>
      </c>
      <c r="F12" s="82">
        <v>1094.7466464887102</v>
      </c>
      <c r="G12" s="125">
        <v>-3.8564411916790067E-2</v>
      </c>
      <c r="H12" s="73"/>
      <c r="I12" s="76"/>
      <c r="J12" s="73"/>
      <c r="K12" s="73"/>
    </row>
    <row r="13" spans="1:13" s="55" customFormat="1" ht="15">
      <c r="A13" s="83" t="s">
        <v>88</v>
      </c>
      <c r="B13" s="84" t="e">
        <v>#REF!</v>
      </c>
      <c r="C13" s="84">
        <v>12395.824753841491</v>
      </c>
      <c r="D13" s="84">
        <v>11139.259084910245</v>
      </c>
      <c r="E13" s="85">
        <v>-0.10137007370500566</v>
      </c>
      <c r="F13" s="84">
        <v>11901.343534455613</v>
      </c>
      <c r="G13" s="85">
        <v>-3.9890949509643336E-2</v>
      </c>
    </row>
    <row r="14" spans="1:13" ht="15.75" thickBot="1">
      <c r="A14" s="146" t="s">
        <v>75</v>
      </c>
      <c r="B14" s="101" t="e">
        <v>#REF!</v>
      </c>
      <c r="C14" s="147">
        <v>556.69970000000001</v>
      </c>
      <c r="D14" s="147">
        <v>560.63507353142859</v>
      </c>
      <c r="E14" s="102">
        <v>7.0691137994659979E-3</v>
      </c>
      <c r="F14" s="147">
        <v>560.63507353142859</v>
      </c>
      <c r="G14" s="102">
        <v>7.0691137994659979E-3</v>
      </c>
      <c r="I14" s="10"/>
      <c r="J14" s="10"/>
      <c r="K14" s="10"/>
    </row>
    <row r="15" spans="1:13" s="74" customFormat="1" ht="14.25">
      <c r="A15" s="148" t="s">
        <v>16</v>
      </c>
      <c r="B15" s="78" t="e">
        <v>#REF!</v>
      </c>
      <c r="C15" s="78">
        <v>999.2894940000001</v>
      </c>
      <c r="D15" s="78">
        <v>775.68</v>
      </c>
      <c r="E15" s="72">
        <v>-0.22376848284967571</v>
      </c>
      <c r="F15" s="78">
        <v>967.68</v>
      </c>
      <c r="G15" s="72">
        <v>-3.1631968703555842E-2</v>
      </c>
      <c r="H15" s="73"/>
      <c r="I15" s="73"/>
      <c r="J15" s="73"/>
      <c r="K15" s="73"/>
    </row>
    <row r="16" spans="1:13" ht="14.25">
      <c r="A16" s="109" t="s">
        <v>86</v>
      </c>
      <c r="B16" s="143"/>
      <c r="C16" s="144">
        <v>13951.813947841491</v>
      </c>
      <c r="D16" s="144">
        <v>12475.574158441674</v>
      </c>
      <c r="E16" s="103">
        <v>-0.10580988213566368</v>
      </c>
      <c r="F16" s="144">
        <v>13429.658607987041</v>
      </c>
      <c r="G16" s="103">
        <v>-3.7425623779568304E-2</v>
      </c>
    </row>
    <row r="17" spans="1:14" s="74" customFormat="1" ht="14.25">
      <c r="A17" s="141" t="s">
        <v>79</v>
      </c>
      <c r="B17" s="78" t="e">
        <v>#REF!</v>
      </c>
      <c r="C17" s="78">
        <v>303.34575599999999</v>
      </c>
      <c r="D17" s="78">
        <v>213.39986999999999</v>
      </c>
      <c r="E17" s="72">
        <v>-0.2965127555633249</v>
      </c>
      <c r="F17" s="78">
        <v>266.22161999999997</v>
      </c>
      <c r="G17" s="142">
        <v>-0.12238224951464302</v>
      </c>
      <c r="H17" s="73"/>
      <c r="I17" s="76"/>
      <c r="J17" s="73"/>
      <c r="K17" s="73"/>
    </row>
    <row r="18" spans="1:14" s="74" customFormat="1" ht="14.25">
      <c r="A18" s="122" t="s">
        <v>81</v>
      </c>
      <c r="B18" s="80" t="e">
        <v>#REF!</v>
      </c>
      <c r="C18" s="80">
        <v>1043.4010204800002</v>
      </c>
      <c r="D18" s="80">
        <v>877.02105275999998</v>
      </c>
      <c r="E18" s="75">
        <v>-0.1594592725656524</v>
      </c>
      <c r="F18" s="80">
        <v>1094.10547176</v>
      </c>
      <c r="G18" s="123">
        <v>4.8595362937899032E-2</v>
      </c>
      <c r="H18" s="73"/>
      <c r="I18" s="76"/>
      <c r="J18" s="73"/>
      <c r="K18" s="73"/>
    </row>
    <row r="19" spans="1:14" s="74" customFormat="1" ht="14.25">
      <c r="A19" s="122" t="s">
        <v>84</v>
      </c>
      <c r="B19" s="80"/>
      <c r="C19" s="80">
        <v>18.412595</v>
      </c>
      <c r="D19" s="80">
        <v>17.806360000000002</v>
      </c>
      <c r="E19" s="75">
        <v>-3.2925016815934856E-2</v>
      </c>
      <c r="F19" s="80">
        <v>21.031359999999999</v>
      </c>
      <c r="G19" s="123">
        <v>0.1422268289722334</v>
      </c>
      <c r="H19" s="73"/>
      <c r="I19" s="76"/>
      <c r="J19" s="73"/>
      <c r="K19" s="73"/>
    </row>
    <row r="20" spans="1:14" ht="15.75" thickBot="1">
      <c r="A20" s="139" t="s">
        <v>80</v>
      </c>
      <c r="B20" s="86" t="e">
        <v>#REF!</v>
      </c>
      <c r="C20" s="86">
        <v>1365.1593714800001</v>
      </c>
      <c r="D20" s="86">
        <v>1108.22728276</v>
      </c>
      <c r="E20" s="87">
        <v>-0.18820666223127799</v>
      </c>
      <c r="F20" s="86">
        <v>1381.35845176</v>
      </c>
      <c r="G20" s="140">
        <v>1.1866072649406548E-2</v>
      </c>
      <c r="H20" s="10"/>
      <c r="I20" s="54"/>
      <c r="J20" s="10"/>
      <c r="K20" s="10"/>
    </row>
    <row r="21" spans="1:14" s="74" customFormat="1" ht="15" thickBot="1">
      <c r="A21" s="113" t="s">
        <v>85</v>
      </c>
      <c r="B21" s="81"/>
      <c r="C21" s="114">
        <v>134.07652709329054</v>
      </c>
      <c r="D21" s="114">
        <v>122.15625799999999</v>
      </c>
      <c r="E21" s="115">
        <v>-8.8906457764948016E-2</v>
      </c>
      <c r="F21" s="114">
        <v>122.15625799999999</v>
      </c>
      <c r="G21" s="116">
        <v>-8.8906457764948016E-2</v>
      </c>
      <c r="H21" s="10"/>
      <c r="I21" s="76"/>
      <c r="J21" s="73"/>
      <c r="K21" s="73"/>
    </row>
    <row r="22" spans="1:14" s="26" customFormat="1" ht="15" thickBot="1">
      <c r="A22" s="145" t="s">
        <v>90</v>
      </c>
      <c r="B22" s="127"/>
      <c r="C22" s="128">
        <v>1499.2358985732906</v>
      </c>
      <c r="D22" s="128">
        <v>1230.38354076</v>
      </c>
      <c r="E22" s="115">
        <v>-0.17932625417330059</v>
      </c>
      <c r="F22" s="128">
        <v>1503.51470976</v>
      </c>
      <c r="G22" s="116">
        <v>2.8539946187129133E-3</v>
      </c>
    </row>
    <row r="23" spans="1:14" s="26" customFormat="1" ht="15.75" thickBot="1">
      <c r="A23" s="88" t="s">
        <v>53</v>
      </c>
      <c r="B23" s="89" t="e">
        <v>#REF!</v>
      </c>
      <c r="C23" s="100">
        <v>15451.04984641478</v>
      </c>
      <c r="D23" s="100">
        <v>13705.957699201674</v>
      </c>
      <c r="E23" s="90">
        <v>-0.11294327340598369</v>
      </c>
      <c r="F23" s="91">
        <v>14933.173317747041</v>
      </c>
      <c r="G23" s="90">
        <v>-3.3517238881208167E-2</v>
      </c>
      <c r="H23" s="28"/>
      <c r="I23" s="56"/>
      <c r="J23" s="28"/>
      <c r="K23" s="28"/>
    </row>
    <row r="24" spans="1:14" ht="13.5" thickTop="1">
      <c r="A24" s="53"/>
      <c r="B24" s="11"/>
      <c r="C24" s="10"/>
      <c r="D24" s="10"/>
      <c r="E24" s="10"/>
      <c r="F24" s="10"/>
      <c r="G24" s="10"/>
      <c r="H24" s="10"/>
      <c r="I24" s="10"/>
      <c r="J24" s="11"/>
      <c r="K24" s="10"/>
      <c r="L24" s="54"/>
      <c r="M24" s="10"/>
      <c r="N24" s="10"/>
    </row>
    <row r="25" spans="1:14" s="53" customFormat="1" ht="11.25">
      <c r="A25" s="53" t="s">
        <v>78</v>
      </c>
      <c r="B25" s="59"/>
      <c r="C25" s="58"/>
      <c r="D25" s="58"/>
      <c r="E25" s="58"/>
      <c r="F25" s="58"/>
      <c r="G25" s="58"/>
      <c r="H25" s="58"/>
      <c r="I25" s="58"/>
      <c r="J25" s="59"/>
      <c r="K25" s="58"/>
      <c r="L25" s="60"/>
      <c r="M25" s="58"/>
      <c r="N25" s="58"/>
    </row>
    <row r="26" spans="1:14" s="58" customFormat="1" ht="11.25">
      <c r="A26" s="53" t="s">
        <v>82</v>
      </c>
      <c r="B26" s="59"/>
      <c r="J26" s="59"/>
      <c r="L26" s="60"/>
    </row>
    <row r="27" spans="1:14" s="53" customFormat="1" ht="11.25">
      <c r="A27" s="58" t="s">
        <v>83</v>
      </c>
      <c r="B27" s="59"/>
      <c r="C27" s="58"/>
      <c r="D27" s="58"/>
      <c r="E27" s="58"/>
      <c r="F27" s="58"/>
      <c r="G27" s="58"/>
      <c r="H27" s="58"/>
      <c r="I27" s="58"/>
      <c r="J27" s="59"/>
      <c r="K27" s="58"/>
      <c r="L27" s="58"/>
      <c r="M27" s="58"/>
      <c r="N27" s="58"/>
    </row>
    <row r="28" spans="1:14">
      <c r="B28" s="11"/>
      <c r="C28" s="10"/>
      <c r="D28" s="10"/>
      <c r="E28" s="10"/>
      <c r="F28" s="10"/>
      <c r="G28" s="10"/>
      <c r="H28" s="10"/>
      <c r="I28" s="10"/>
      <c r="J28" s="11"/>
      <c r="K28" s="10"/>
      <c r="L28" s="10"/>
      <c r="M28" s="10"/>
      <c r="N28" s="10"/>
    </row>
    <row r="29" spans="1:14">
      <c r="A29" s="28" t="s">
        <v>64</v>
      </c>
      <c r="B29" s="11"/>
      <c r="C29" s="10"/>
      <c r="D29" s="10"/>
      <c r="E29" s="10"/>
      <c r="F29" s="10"/>
      <c r="G29" s="10"/>
      <c r="H29" s="10"/>
      <c r="I29" s="10"/>
      <c r="J29" s="11"/>
      <c r="K29" s="10"/>
      <c r="L29" s="10"/>
      <c r="M29" s="10"/>
      <c r="N29" s="10"/>
    </row>
    <row r="30" spans="1:14">
      <c r="A30" s="61" t="s">
        <v>0</v>
      </c>
      <c r="B30" s="51">
        <v>204.09090909090912</v>
      </c>
      <c r="C30" s="94">
        <v>204.09090909090912</v>
      </c>
      <c r="D30" s="61" t="s">
        <v>65</v>
      </c>
      <c r="E30" s="10"/>
      <c r="F30" s="10"/>
      <c r="G30" s="10"/>
      <c r="H30" s="10"/>
      <c r="I30" s="10"/>
      <c r="J30" s="11"/>
      <c r="K30" s="10"/>
      <c r="L30" s="10"/>
      <c r="M30" s="10"/>
      <c r="N30" s="10"/>
    </row>
    <row r="31" spans="1:14">
      <c r="A31" s="61" t="s">
        <v>1</v>
      </c>
      <c r="B31" s="51">
        <v>290</v>
      </c>
      <c r="C31" s="94">
        <v>290</v>
      </c>
      <c r="D31" s="61" t="s">
        <v>65</v>
      </c>
      <c r="E31" s="10"/>
      <c r="F31" s="10"/>
      <c r="G31" s="10"/>
      <c r="H31" s="10"/>
      <c r="I31" s="10"/>
      <c r="J31" s="11"/>
      <c r="K31" s="10"/>
      <c r="L31" s="10"/>
      <c r="M31" s="10"/>
      <c r="N31" s="10"/>
    </row>
    <row r="32" spans="1:14">
      <c r="A32" s="61" t="s">
        <v>26</v>
      </c>
      <c r="B32" s="51">
        <v>270</v>
      </c>
      <c r="C32" s="94">
        <v>270</v>
      </c>
      <c r="D32" s="61" t="s">
        <v>65</v>
      </c>
      <c r="E32" s="10"/>
      <c r="F32" s="10"/>
      <c r="G32" s="10"/>
      <c r="H32" s="10"/>
      <c r="I32" s="10"/>
      <c r="J32" s="11"/>
      <c r="K32" s="10"/>
      <c r="L32" s="10"/>
      <c r="M32" s="10"/>
      <c r="N32" s="10"/>
    </row>
    <row r="33" spans="1:14">
      <c r="A33" s="61" t="s">
        <v>60</v>
      </c>
      <c r="B33" s="51">
        <v>239</v>
      </c>
      <c r="C33" s="94">
        <v>237</v>
      </c>
      <c r="D33" s="61" t="s">
        <v>65</v>
      </c>
      <c r="E33" s="10"/>
      <c r="F33" s="10"/>
      <c r="G33" s="10"/>
      <c r="H33" s="10"/>
      <c r="I33" s="10"/>
      <c r="J33" s="11"/>
      <c r="K33" s="10"/>
      <c r="L33" s="10"/>
      <c r="M33" s="10"/>
      <c r="N33" s="10"/>
    </row>
    <row r="34" spans="1:14">
      <c r="A34" s="61" t="s">
        <v>68</v>
      </c>
      <c r="B34" s="51">
        <v>237</v>
      </c>
      <c r="C34" s="94">
        <v>243</v>
      </c>
      <c r="D34" s="61" t="s">
        <v>65</v>
      </c>
      <c r="E34" s="10"/>
      <c r="F34" s="10"/>
      <c r="G34" s="10"/>
      <c r="H34" s="10"/>
      <c r="I34" s="10"/>
      <c r="J34" s="11"/>
      <c r="K34" s="10"/>
      <c r="L34" s="10"/>
      <c r="M34" s="10"/>
      <c r="N34" s="10"/>
    </row>
    <row r="35" spans="1:14">
      <c r="A35" s="61" t="s">
        <v>61</v>
      </c>
      <c r="B35" s="51">
        <v>234</v>
      </c>
      <c r="C35" s="94">
        <v>237</v>
      </c>
      <c r="D35" s="61" t="s">
        <v>65</v>
      </c>
      <c r="E35" s="10"/>
      <c r="F35" s="10"/>
      <c r="G35" s="10"/>
      <c r="H35" s="10"/>
      <c r="I35" s="10"/>
      <c r="J35" s="11"/>
      <c r="K35" s="10"/>
      <c r="L35" s="10"/>
      <c r="M35" s="10"/>
      <c r="N35" s="10"/>
    </row>
    <row r="36" spans="1:14">
      <c r="A36" s="61" t="s">
        <v>69</v>
      </c>
      <c r="B36" s="61">
        <v>237</v>
      </c>
      <c r="C36" s="94">
        <v>237</v>
      </c>
      <c r="D36" s="61" t="s">
        <v>65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>
      <c r="A37" s="61" t="s">
        <v>62</v>
      </c>
      <c r="B37" s="61">
        <v>246</v>
      </c>
      <c r="C37" s="94">
        <v>238</v>
      </c>
      <c r="D37" s="61" t="s">
        <v>65</v>
      </c>
    </row>
    <row r="38" spans="1:14">
      <c r="A38" s="61" t="s">
        <v>70</v>
      </c>
      <c r="B38" s="61">
        <v>238</v>
      </c>
      <c r="C38" s="94">
        <v>239</v>
      </c>
      <c r="D38" s="61" t="s">
        <v>65</v>
      </c>
    </row>
    <row r="39" spans="1:14">
      <c r="A39" s="61" t="s">
        <v>63</v>
      </c>
      <c r="B39" s="61">
        <v>240</v>
      </c>
      <c r="C39" s="94">
        <v>240</v>
      </c>
      <c r="D39" s="61" t="s">
        <v>65</v>
      </c>
    </row>
    <row r="40" spans="1:14">
      <c r="A40" s="61" t="s">
        <v>71</v>
      </c>
      <c r="B40" s="61">
        <v>448.42105263157896</v>
      </c>
      <c r="C40" s="94">
        <v>378</v>
      </c>
      <c r="D40" s="61" t="s">
        <v>65</v>
      </c>
    </row>
    <row r="41" spans="1:14">
      <c r="A41" s="61" t="s">
        <v>72</v>
      </c>
      <c r="B41" s="61">
        <v>378</v>
      </c>
      <c r="C41" s="94">
        <v>303</v>
      </c>
      <c r="D41" s="61" t="s">
        <v>65</v>
      </c>
    </row>
    <row r="42" spans="1:14">
      <c r="A42" s="62" t="s">
        <v>3</v>
      </c>
      <c r="B42" s="61">
        <v>2.4</v>
      </c>
      <c r="C42" s="95">
        <v>2.4</v>
      </c>
      <c r="D42" s="61" t="s">
        <v>66</v>
      </c>
    </row>
    <row r="43" spans="1:14">
      <c r="A43" s="62" t="s">
        <v>7</v>
      </c>
      <c r="B43" s="61">
        <v>2.65</v>
      </c>
      <c r="C43" s="95">
        <v>2.65</v>
      </c>
      <c r="D43" s="61" t="s">
        <v>66</v>
      </c>
    </row>
    <row r="44" spans="1:14">
      <c r="A44" s="62" t="s">
        <v>73</v>
      </c>
      <c r="B44" s="4"/>
      <c r="C44" s="97">
        <v>0.13200000000000001</v>
      </c>
      <c r="D44" s="6" t="s">
        <v>74</v>
      </c>
    </row>
    <row r="45" spans="1:14">
      <c r="A45" s="52"/>
      <c r="C45" s="96"/>
    </row>
    <row r="46" spans="1:14">
      <c r="A46" t="s">
        <v>54</v>
      </c>
      <c r="B46" s="11"/>
      <c r="C46" s="10"/>
      <c r="D46" s="10"/>
      <c r="E46" s="10"/>
      <c r="F46" s="10"/>
      <c r="G46" s="10"/>
      <c r="H46" s="10"/>
      <c r="I46" s="10"/>
      <c r="J46" s="11"/>
      <c r="K46" s="10"/>
      <c r="L46" s="54"/>
      <c r="M46" s="10"/>
      <c r="N46" s="10"/>
    </row>
    <row r="47" spans="1:14">
      <c r="A47" t="s">
        <v>67</v>
      </c>
    </row>
  </sheetData>
  <mergeCells count="2">
    <mergeCell ref="C2:E2"/>
    <mergeCell ref="F2:G2"/>
  </mergeCells>
  <phoneticPr fontId="3" type="noConversion"/>
  <pageMargins left="0.75" right="0.75" top="1" bottom="1" header="0" footer="0"/>
  <pageSetup paperSize="9" orientation="portrait" r:id="rId1"/>
  <headerFooter alignWithMargins="0">
    <oddHeader>&amp;CRapport 2012 til DN
Oprindelig afgrænsning&amp;R&amp;D
&amp;T</oddHeader>
    <oddFooter>&amp;L&amp;8&amp;Z&amp;F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G34" sqref="G34"/>
    </sheetView>
  </sheetViews>
  <sheetFormatPr defaultRowHeight="12.75"/>
  <cols>
    <col min="1" max="1" width="31.42578125" customWidth="1"/>
    <col min="2" max="2" width="14.140625" hidden="1" customWidth="1"/>
    <col min="3" max="4" width="10.140625" customWidth="1"/>
    <col min="5" max="5" width="12.5703125" customWidth="1"/>
    <col min="6" max="6" width="9.85546875" customWidth="1"/>
    <col min="7" max="7" width="12.85546875" customWidth="1"/>
    <col min="8" max="8" width="14.140625" customWidth="1"/>
    <col min="10" max="10" width="10.5703125" customWidth="1"/>
    <col min="12" max="12" width="18.28515625" customWidth="1"/>
  </cols>
  <sheetData>
    <row r="1" spans="1:13" ht="13.5" thickBot="1"/>
    <row r="2" spans="1:13" s="67" customFormat="1" ht="16.5" thickBot="1">
      <c r="A2" s="67" t="s">
        <v>57</v>
      </c>
      <c r="B2" s="68"/>
      <c r="C2" s="168" t="s">
        <v>58</v>
      </c>
      <c r="D2" s="169"/>
      <c r="E2" s="170"/>
      <c r="F2" s="168" t="s">
        <v>59</v>
      </c>
      <c r="G2" s="170"/>
    </row>
    <row r="3" spans="1:13" s="26" customFormat="1" ht="15">
      <c r="B3" s="57" t="s">
        <v>52</v>
      </c>
      <c r="C3" s="69">
        <v>2011</v>
      </c>
      <c r="D3" s="69">
        <v>2012</v>
      </c>
      <c r="E3" s="69" t="s">
        <v>55</v>
      </c>
      <c r="F3" s="69" t="s">
        <v>77</v>
      </c>
      <c r="G3" s="69" t="s">
        <v>56</v>
      </c>
      <c r="I3" s="50"/>
    </row>
    <row r="4" spans="1:13" ht="15">
      <c r="A4" s="63" t="s">
        <v>44</v>
      </c>
      <c r="B4" s="64" t="e">
        <v>#REF!</v>
      </c>
      <c r="C4" s="93">
        <v>826.67107424099515</v>
      </c>
      <c r="D4" s="93">
        <v>724.90666682448148</v>
      </c>
      <c r="E4" s="70">
        <v>-0.12310144940047439</v>
      </c>
      <c r="F4" s="92">
        <v>795.05658482448155</v>
      </c>
      <c r="G4" s="75">
        <v>-3.8243130069042668E-2</v>
      </c>
      <c r="H4" s="10"/>
      <c r="I4" s="10"/>
      <c r="J4" s="10"/>
      <c r="K4" s="10"/>
    </row>
    <row r="5" spans="1:13" ht="15">
      <c r="A5" s="63" t="s">
        <v>45</v>
      </c>
      <c r="B5" s="64" t="e">
        <v>#REF!</v>
      </c>
      <c r="C5" s="93">
        <v>2574.8511413241299</v>
      </c>
      <c r="D5" s="64">
        <v>2386.1535716205426</v>
      </c>
      <c r="E5" s="70">
        <v>-7.3284846131550993E-2</v>
      </c>
      <c r="F5" s="93">
        <v>2509.4996378162</v>
      </c>
      <c r="G5" s="75">
        <v>-2.5380691900628704E-2</v>
      </c>
      <c r="H5" s="10"/>
      <c r="I5" s="10"/>
      <c r="J5" s="10"/>
      <c r="K5" s="10"/>
    </row>
    <row r="6" spans="1:13" ht="15">
      <c r="A6" s="63" t="s">
        <v>46</v>
      </c>
      <c r="B6" s="64" t="e">
        <v>#REF!</v>
      </c>
      <c r="C6" s="93">
        <v>1039.6419373237254</v>
      </c>
      <c r="D6" s="64">
        <v>950.75814264903659</v>
      </c>
      <c r="E6" s="70">
        <v>-8.5494622219161251E-2</v>
      </c>
      <c r="F6" s="64">
        <v>1012.9687881401786</v>
      </c>
      <c r="G6" s="75">
        <v>-2.5656091992796622E-2</v>
      </c>
      <c r="H6" s="10"/>
      <c r="I6" s="10"/>
      <c r="J6" s="10"/>
      <c r="K6" s="10"/>
    </row>
    <row r="7" spans="1:13" ht="15">
      <c r="A7" s="63" t="s">
        <v>47</v>
      </c>
      <c r="B7" s="64" t="e">
        <v>#REF!</v>
      </c>
      <c r="C7" s="93">
        <v>358.033770699191</v>
      </c>
      <c r="D7" s="64">
        <v>331.1998529965561</v>
      </c>
      <c r="E7" s="70">
        <v>-7.4948007419054136E-2</v>
      </c>
      <c r="F7" s="64">
        <v>360.38355755047041</v>
      </c>
      <c r="G7" s="75">
        <v>6.5630313215722805E-3</v>
      </c>
      <c r="H7" s="10"/>
      <c r="I7" s="10"/>
      <c r="J7" s="10"/>
      <c r="K7" s="10"/>
    </row>
    <row r="8" spans="1:13" ht="15">
      <c r="A8" s="63" t="s">
        <v>48</v>
      </c>
      <c r="B8" s="64" t="e">
        <v>#REF!</v>
      </c>
      <c r="C8" s="93">
        <v>2324.8963014089068</v>
      </c>
      <c r="D8" s="64">
        <v>2049.2905574778715</v>
      </c>
      <c r="E8" s="70">
        <v>-0.11854539222416752</v>
      </c>
      <c r="F8" s="64">
        <v>2237.9329379778715</v>
      </c>
      <c r="G8" s="75">
        <v>-3.7405265507255002E-2</v>
      </c>
      <c r="H8" s="10"/>
      <c r="I8" s="10"/>
      <c r="J8" s="10"/>
      <c r="K8" s="10"/>
      <c r="M8" s="104"/>
    </row>
    <row r="9" spans="1:13" ht="15">
      <c r="A9" s="63" t="s">
        <v>49</v>
      </c>
      <c r="B9" s="64" t="e">
        <v>#REF!</v>
      </c>
      <c r="C9" s="93">
        <v>518.85324879650875</v>
      </c>
      <c r="D9" s="64">
        <v>435.82467564333234</v>
      </c>
      <c r="E9" s="70">
        <v>-0.16002323074156896</v>
      </c>
      <c r="F9" s="64">
        <v>479.48533539333243</v>
      </c>
      <c r="G9" s="75">
        <v>-7.5874851886330169E-2</v>
      </c>
      <c r="H9" s="10"/>
      <c r="I9" s="10"/>
      <c r="J9" s="10"/>
      <c r="K9" s="10"/>
    </row>
    <row r="10" spans="1:13" ht="15.75" thickBot="1">
      <c r="A10" s="65" t="s">
        <v>50</v>
      </c>
      <c r="B10" s="66" t="e">
        <v>#REF!</v>
      </c>
      <c r="C10" s="66">
        <v>1362.0706574152</v>
      </c>
      <c r="D10" s="66">
        <v>1190.2496211278249</v>
      </c>
      <c r="E10" s="71">
        <v>-0.12614693323872031</v>
      </c>
      <c r="F10" s="64">
        <v>1252.7943612716494</v>
      </c>
      <c r="G10" s="75">
        <v>-8.0228067133407063E-2</v>
      </c>
      <c r="H10" s="10"/>
      <c r="I10" s="10"/>
      <c r="J10" s="10"/>
      <c r="K10" s="10"/>
    </row>
    <row r="11" spans="1:13" s="74" customFormat="1" ht="14.25">
      <c r="A11" s="79" t="s">
        <v>51</v>
      </c>
      <c r="B11" s="80" t="e">
        <v>#REF!</v>
      </c>
      <c r="C11" s="78">
        <v>2252.1482870585501</v>
      </c>
      <c r="D11" s="80">
        <v>1998.6535825818885</v>
      </c>
      <c r="E11" s="75">
        <v>-0.11255684447303507</v>
      </c>
      <c r="F11" s="80">
        <v>2158.4756849927189</v>
      </c>
      <c r="G11" s="72">
        <v>-4.1592555252289165E-2</v>
      </c>
      <c r="H11" s="73"/>
      <c r="I11" s="76"/>
      <c r="J11" s="73"/>
      <c r="K11" s="73"/>
    </row>
    <row r="12" spans="1:13" s="74" customFormat="1" ht="15" thickBot="1">
      <c r="A12" s="150" t="s">
        <v>87</v>
      </c>
      <c r="B12" s="82"/>
      <c r="C12" s="98">
        <v>107.12732953502733</v>
      </c>
      <c r="D12" s="82">
        <v>82.700347320000006</v>
      </c>
      <c r="E12" s="77">
        <v>-0.2280182127291846</v>
      </c>
      <c r="F12" s="82">
        <v>103.17073032</v>
      </c>
      <c r="G12" s="77">
        <v>-3.6933611919576871E-2</v>
      </c>
      <c r="H12" s="73"/>
      <c r="I12" s="76"/>
      <c r="J12" s="73"/>
      <c r="K12" s="73"/>
    </row>
    <row r="13" spans="1:13" s="74" customFormat="1" ht="15.75" thickBot="1">
      <c r="A13" s="151" t="s">
        <v>88</v>
      </c>
      <c r="B13" s="152" t="e">
        <v>#REF!</v>
      </c>
      <c r="C13" s="152">
        <v>11364.293747802234</v>
      </c>
      <c r="D13" s="152">
        <v>10149.737018241534</v>
      </c>
      <c r="E13" s="153">
        <v>-0.10687480951428113</v>
      </c>
      <c r="F13" s="152">
        <v>10909.767618286902</v>
      </c>
      <c r="G13" s="154">
        <v>-3.9995985637315483E-2</v>
      </c>
      <c r="H13" s="73"/>
      <c r="I13" s="76"/>
      <c r="J13" s="73"/>
      <c r="K13" s="73"/>
    </row>
    <row r="14" spans="1:13" ht="15.75" thickBot="1">
      <c r="A14" s="146" t="s">
        <v>76</v>
      </c>
      <c r="B14" s="101" t="e">
        <v>#REF!</v>
      </c>
      <c r="C14" s="147">
        <v>556.69970000000001</v>
      </c>
      <c r="D14" s="147">
        <v>560.63507353142859</v>
      </c>
      <c r="E14" s="102">
        <v>7.0691137994659979E-3</v>
      </c>
      <c r="F14" s="147">
        <v>560.63507353142859</v>
      </c>
      <c r="G14" s="102">
        <v>7.0691137994659979E-3</v>
      </c>
      <c r="I14" s="10"/>
      <c r="J14" s="10"/>
      <c r="K14" s="10"/>
    </row>
    <row r="15" spans="1:13" s="74" customFormat="1" ht="14.25">
      <c r="A15" s="148" t="s">
        <v>16</v>
      </c>
      <c r="B15" s="78" t="e">
        <v>#REF!</v>
      </c>
      <c r="C15" s="78">
        <v>999.2894940000001</v>
      </c>
      <c r="D15" s="78">
        <v>775.68</v>
      </c>
      <c r="E15" s="72">
        <v>-0.22376848284967571</v>
      </c>
      <c r="F15" s="78">
        <v>967.68</v>
      </c>
      <c r="G15" s="72">
        <v>-3.1631968703555842E-2</v>
      </c>
      <c r="H15" s="73"/>
      <c r="I15" s="73"/>
      <c r="J15" s="73"/>
      <c r="K15" s="73"/>
    </row>
    <row r="16" spans="1:13" s="26" customFormat="1" ht="15.75" thickBot="1">
      <c r="A16" s="106" t="s">
        <v>86</v>
      </c>
      <c r="B16" s="105"/>
      <c r="C16" s="105">
        <v>12920.282941802234</v>
      </c>
      <c r="D16" s="105">
        <v>11486.052091772963</v>
      </c>
      <c r="E16" s="117">
        <v>-0.11100614874222035</v>
      </c>
      <c r="F16" s="105">
        <v>12438.08269181833</v>
      </c>
      <c r="G16" s="149">
        <v>-3.7321183456733353E-2</v>
      </c>
      <c r="H16" s="28"/>
      <c r="I16" s="56"/>
      <c r="J16" s="28"/>
      <c r="K16" s="28"/>
    </row>
    <row r="17" spans="1:14" s="74" customFormat="1" ht="14.25">
      <c r="A17" s="118" t="s">
        <v>79</v>
      </c>
      <c r="B17" s="119" t="e">
        <v>#REF!</v>
      </c>
      <c r="C17" s="119">
        <v>303.34575599999999</v>
      </c>
      <c r="D17" s="119">
        <v>213.39986999999999</v>
      </c>
      <c r="E17" s="120">
        <v>-0.2965127555633249</v>
      </c>
      <c r="F17" s="119">
        <v>266.22161999999997</v>
      </c>
      <c r="G17" s="121">
        <v>-0.12238224951464302</v>
      </c>
      <c r="H17" s="73"/>
      <c r="I17" s="76"/>
      <c r="J17" s="73"/>
      <c r="K17" s="73"/>
    </row>
    <row r="18" spans="1:14" s="74" customFormat="1" ht="14.25">
      <c r="A18" s="122" t="s">
        <v>81</v>
      </c>
      <c r="B18" s="80" t="e">
        <v>#REF!</v>
      </c>
      <c r="C18" s="78">
        <v>1043.4010204800002</v>
      </c>
      <c r="D18" s="80">
        <v>877.02105275999998</v>
      </c>
      <c r="E18" s="75">
        <v>-0.1594592725656524</v>
      </c>
      <c r="F18" s="80">
        <v>1094.10547176</v>
      </c>
      <c r="G18" s="123">
        <v>4.8595362937899032E-2</v>
      </c>
      <c r="H18" s="73"/>
      <c r="I18" s="76"/>
      <c r="J18" s="73"/>
      <c r="K18" s="73"/>
    </row>
    <row r="19" spans="1:14" s="74" customFormat="1" ht="14.25">
      <c r="A19" s="124" t="s">
        <v>84</v>
      </c>
      <c r="B19" s="82"/>
      <c r="C19" s="98">
        <v>18.412595</v>
      </c>
      <c r="D19" s="82">
        <v>17.806360000000002</v>
      </c>
      <c r="E19" s="77">
        <v>-3.2925016815934856E-2</v>
      </c>
      <c r="F19" s="82">
        <v>21.031359999999999</v>
      </c>
      <c r="G19" s="125">
        <v>0.1422268289722334</v>
      </c>
      <c r="H19" s="73"/>
      <c r="I19" s="76"/>
      <c r="J19" s="73"/>
      <c r="K19" s="73"/>
    </row>
    <row r="20" spans="1:14" s="74" customFormat="1" ht="15">
      <c r="A20" s="111" t="s">
        <v>80</v>
      </c>
      <c r="B20" s="100" t="e">
        <v>#REF!</v>
      </c>
      <c r="C20" s="100">
        <v>1365.1593714800001</v>
      </c>
      <c r="D20" s="100">
        <v>1108.22728276</v>
      </c>
      <c r="E20" s="85">
        <v>-0.18820666223127799</v>
      </c>
      <c r="F20" s="100">
        <v>1381.35845176</v>
      </c>
      <c r="G20" s="126">
        <v>1.1866072649406548E-2</v>
      </c>
      <c r="H20" s="73"/>
      <c r="I20" s="76"/>
      <c r="J20" s="73"/>
      <c r="K20" s="73"/>
    </row>
    <row r="21" spans="1:14" s="74" customFormat="1" ht="14.25">
      <c r="A21" s="111" t="s">
        <v>85</v>
      </c>
      <c r="B21" s="80"/>
      <c r="C21" s="99">
        <v>134.07652709329054</v>
      </c>
      <c r="D21" s="99">
        <v>122.15625799999999</v>
      </c>
      <c r="E21" s="110">
        <v>-8.8906457764948016E-2</v>
      </c>
      <c r="F21" s="99">
        <v>122.15625799999999</v>
      </c>
      <c r="G21" s="112">
        <v>-8.8906457764948016E-2</v>
      </c>
      <c r="H21" s="10"/>
      <c r="I21" s="76"/>
      <c r="J21" s="73"/>
      <c r="K21" s="73"/>
    </row>
    <row r="22" spans="1:14" s="74" customFormat="1" ht="15" thickBot="1">
      <c r="A22" s="113" t="s">
        <v>90</v>
      </c>
      <c r="B22" s="81"/>
      <c r="C22" s="114">
        <v>1499.2358985732906</v>
      </c>
      <c r="D22" s="114">
        <v>1230.38354076</v>
      </c>
      <c r="E22" s="110">
        <v>-0.17932625417330059</v>
      </c>
      <c r="F22" s="114">
        <v>1503.51470976</v>
      </c>
      <c r="G22" s="112">
        <v>2.8539946187129133E-3</v>
      </c>
      <c r="H22" s="10"/>
      <c r="I22" s="76"/>
      <c r="J22" s="73"/>
      <c r="K22" s="73"/>
    </row>
    <row r="23" spans="1:14" s="26" customFormat="1" ht="15.75" thickBot="1">
      <c r="A23" s="88" t="s">
        <v>89</v>
      </c>
      <c r="B23" s="89" t="e">
        <v>#REF!</v>
      </c>
      <c r="C23" s="107">
        <v>14419.518840375524</v>
      </c>
      <c r="D23" s="107">
        <v>12716.435632532963</v>
      </c>
      <c r="E23" s="108">
        <v>-0.11810957263524115</v>
      </c>
      <c r="F23" s="89">
        <v>13941.59740157833</v>
      </c>
      <c r="G23" s="108">
        <v>-3.3144062855896717E-2</v>
      </c>
      <c r="H23" s="28"/>
      <c r="I23" s="56"/>
      <c r="J23" s="28"/>
      <c r="K23" s="28"/>
    </row>
    <row r="24" spans="1:14" ht="13.5" thickTop="1">
      <c r="A24" s="53"/>
      <c r="B24" s="11"/>
      <c r="C24" s="10"/>
      <c r="D24" s="10"/>
      <c r="E24" s="10"/>
      <c r="F24" s="10"/>
      <c r="G24" s="10"/>
      <c r="H24" s="10"/>
      <c r="I24" s="10"/>
      <c r="J24" s="11"/>
      <c r="K24" s="10"/>
      <c r="L24" s="54"/>
      <c r="M24" s="10"/>
      <c r="N24" s="10"/>
    </row>
    <row r="25" spans="1:14" s="53" customFormat="1" ht="11.25">
      <c r="A25" s="53" t="s">
        <v>78</v>
      </c>
      <c r="B25" s="59"/>
      <c r="C25" s="58"/>
      <c r="D25" s="58"/>
      <c r="E25" s="58"/>
      <c r="F25" s="58"/>
      <c r="G25" s="58"/>
      <c r="H25" s="58"/>
      <c r="I25" s="58"/>
      <c r="J25" s="59"/>
      <c r="K25" s="58"/>
      <c r="L25" s="60"/>
      <c r="M25" s="58"/>
      <c r="N25" s="58"/>
    </row>
    <row r="26" spans="1:14" s="53" customFormat="1" ht="11.25">
      <c r="A26" s="53" t="s">
        <v>82</v>
      </c>
      <c r="B26" s="59"/>
      <c r="C26" s="58"/>
      <c r="D26" s="58"/>
      <c r="E26" s="58"/>
      <c r="F26" s="58"/>
      <c r="G26" s="58"/>
      <c r="H26" s="58"/>
      <c r="I26" s="58"/>
      <c r="J26" s="59"/>
      <c r="K26" s="58"/>
      <c r="L26" s="60"/>
      <c r="M26" s="58"/>
      <c r="N26" s="58"/>
    </row>
    <row r="27" spans="1:14" s="58" customFormat="1" ht="11.25">
      <c r="A27" s="58" t="s">
        <v>83</v>
      </c>
      <c r="B27" s="59"/>
      <c r="J27" s="59"/>
      <c r="L27" s="60"/>
    </row>
    <row r="28" spans="1:14">
      <c r="B28" s="11"/>
      <c r="C28" s="10"/>
      <c r="D28" s="10"/>
      <c r="E28" s="10"/>
      <c r="F28" s="10"/>
      <c r="G28" s="10"/>
      <c r="H28" s="10"/>
      <c r="I28" s="10"/>
      <c r="J28" s="11"/>
      <c r="K28" s="10"/>
      <c r="L28" s="10"/>
      <c r="M28" s="10"/>
      <c r="N28" s="10"/>
    </row>
    <row r="29" spans="1:14">
      <c r="A29" s="28" t="s">
        <v>64</v>
      </c>
      <c r="B29" s="11"/>
      <c r="C29" s="10"/>
      <c r="D29" s="10"/>
      <c r="E29" s="10"/>
      <c r="F29" s="10"/>
      <c r="G29" s="10"/>
      <c r="H29" s="10"/>
      <c r="I29" s="10"/>
      <c r="J29" s="11"/>
      <c r="K29" s="10"/>
      <c r="L29" s="10"/>
      <c r="M29" s="10"/>
      <c r="N29" s="10"/>
    </row>
    <row r="30" spans="1:14">
      <c r="A30" s="61" t="s">
        <v>0</v>
      </c>
      <c r="B30" s="51">
        <v>204.09090909090912</v>
      </c>
      <c r="C30" s="94">
        <v>204.09090909090912</v>
      </c>
      <c r="D30" s="61" t="s">
        <v>65</v>
      </c>
      <c r="E30" s="10"/>
      <c r="F30" s="10"/>
      <c r="G30" s="10"/>
      <c r="H30" s="10"/>
      <c r="I30" s="10"/>
      <c r="J30" s="11"/>
      <c r="K30" s="10"/>
      <c r="L30" s="10"/>
      <c r="M30" s="10"/>
      <c r="N30" s="10"/>
    </row>
    <row r="31" spans="1:14">
      <c r="A31" s="61" t="s">
        <v>1</v>
      </c>
      <c r="B31" s="51">
        <v>290</v>
      </c>
      <c r="C31" s="94">
        <v>290</v>
      </c>
      <c r="D31" s="61" t="s">
        <v>65</v>
      </c>
      <c r="E31" s="10"/>
      <c r="F31" s="10"/>
      <c r="G31" s="10"/>
      <c r="H31" s="10"/>
      <c r="I31" s="10"/>
      <c r="J31" s="11"/>
      <c r="K31" s="10"/>
      <c r="L31" s="10"/>
      <c r="M31" s="10"/>
      <c r="N31" s="10"/>
    </row>
    <row r="32" spans="1:14">
      <c r="A32" s="61" t="s">
        <v>26</v>
      </c>
      <c r="B32" s="51">
        <v>270</v>
      </c>
      <c r="C32" s="94">
        <v>270</v>
      </c>
      <c r="D32" s="61" t="s">
        <v>65</v>
      </c>
      <c r="E32" s="10"/>
      <c r="F32" s="10"/>
      <c r="G32" s="10"/>
      <c r="H32" s="10"/>
      <c r="I32" s="10"/>
      <c r="J32" s="11"/>
      <c r="K32" s="10"/>
      <c r="L32" s="10"/>
      <c r="M32" s="10"/>
      <c r="N32" s="10"/>
    </row>
    <row r="33" spans="1:14">
      <c r="A33" s="61" t="s">
        <v>60</v>
      </c>
      <c r="B33" s="51">
        <v>239</v>
      </c>
      <c r="C33" s="94">
        <v>237</v>
      </c>
      <c r="D33" s="61" t="s">
        <v>65</v>
      </c>
      <c r="E33" s="10"/>
      <c r="F33" s="10"/>
      <c r="G33" s="10"/>
      <c r="H33" s="10"/>
      <c r="I33" s="10"/>
      <c r="J33" s="11"/>
      <c r="K33" s="10"/>
      <c r="L33" s="10"/>
      <c r="M33" s="10"/>
      <c r="N33" s="10"/>
    </row>
    <row r="34" spans="1:14">
      <c r="A34" s="61" t="s">
        <v>68</v>
      </c>
      <c r="B34" s="51">
        <v>237</v>
      </c>
      <c r="C34" s="94">
        <v>243</v>
      </c>
      <c r="D34" s="61" t="s">
        <v>65</v>
      </c>
      <c r="E34" s="10"/>
      <c r="F34" s="10"/>
      <c r="G34" s="10"/>
      <c r="H34" s="10"/>
      <c r="I34" s="10"/>
      <c r="J34" s="11"/>
      <c r="K34" s="10"/>
      <c r="L34" s="10"/>
      <c r="M34" s="10"/>
      <c r="N34" s="10"/>
    </row>
    <row r="35" spans="1:14">
      <c r="A35" s="61" t="s">
        <v>61</v>
      </c>
      <c r="B35" s="51">
        <v>234</v>
      </c>
      <c r="C35" s="94">
        <v>237</v>
      </c>
      <c r="D35" s="61" t="s">
        <v>65</v>
      </c>
      <c r="E35" s="10"/>
      <c r="F35" s="10"/>
      <c r="G35" s="10"/>
      <c r="H35" s="10"/>
      <c r="I35" s="10"/>
      <c r="J35" s="11"/>
      <c r="K35" s="10"/>
      <c r="L35" s="10"/>
      <c r="M35" s="10"/>
      <c r="N35" s="10"/>
    </row>
    <row r="36" spans="1:14">
      <c r="A36" s="61" t="s">
        <v>69</v>
      </c>
      <c r="B36" s="61">
        <v>237</v>
      </c>
      <c r="C36" s="94">
        <v>237</v>
      </c>
      <c r="D36" s="61" t="s">
        <v>65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>
      <c r="A37" s="61" t="s">
        <v>62</v>
      </c>
      <c r="B37" s="61">
        <v>246</v>
      </c>
      <c r="C37" s="94">
        <v>238</v>
      </c>
      <c r="D37" s="61" t="s">
        <v>65</v>
      </c>
    </row>
    <row r="38" spans="1:14">
      <c r="A38" s="61" t="s">
        <v>70</v>
      </c>
      <c r="B38" s="61">
        <v>238</v>
      </c>
      <c r="C38" s="94">
        <v>239</v>
      </c>
      <c r="D38" s="61" t="s">
        <v>65</v>
      </c>
    </row>
    <row r="39" spans="1:14">
      <c r="A39" s="61" t="s">
        <v>63</v>
      </c>
      <c r="B39" s="61">
        <v>240</v>
      </c>
      <c r="C39" s="94">
        <v>240</v>
      </c>
      <c r="D39" s="61" t="s">
        <v>65</v>
      </c>
    </row>
    <row r="40" spans="1:14">
      <c r="A40" s="61" t="s">
        <v>71</v>
      </c>
      <c r="B40" s="61">
        <v>448.42105263157896</v>
      </c>
      <c r="C40" s="94">
        <v>378</v>
      </c>
      <c r="D40" s="61" t="s">
        <v>65</v>
      </c>
    </row>
    <row r="41" spans="1:14">
      <c r="A41" s="61" t="s">
        <v>72</v>
      </c>
      <c r="B41" s="61">
        <v>378</v>
      </c>
      <c r="C41" s="94">
        <v>303</v>
      </c>
      <c r="D41" s="61" t="s">
        <v>65</v>
      </c>
    </row>
    <row r="42" spans="1:14">
      <c r="A42" s="62" t="s">
        <v>3</v>
      </c>
      <c r="B42" s="61">
        <v>2.4</v>
      </c>
      <c r="C42" s="95">
        <v>2.4</v>
      </c>
      <c r="D42" s="61" t="s">
        <v>66</v>
      </c>
    </row>
    <row r="43" spans="1:14">
      <c r="A43" s="62" t="s">
        <v>7</v>
      </c>
      <c r="B43" s="61">
        <v>2.65</v>
      </c>
      <c r="C43" s="95">
        <v>2.65</v>
      </c>
      <c r="D43" s="61" t="s">
        <v>66</v>
      </c>
    </row>
    <row r="44" spans="1:14">
      <c r="A44" s="62" t="s">
        <v>73</v>
      </c>
      <c r="B44" s="4"/>
      <c r="C44" s="97">
        <v>0.13200000000000001</v>
      </c>
      <c r="D44" s="6" t="s">
        <v>74</v>
      </c>
    </row>
    <row r="45" spans="1:14">
      <c r="A45" s="52"/>
      <c r="C45" s="96"/>
    </row>
    <row r="46" spans="1:14">
      <c r="A46" t="s">
        <v>54</v>
      </c>
      <c r="B46" s="11"/>
      <c r="C46" s="10"/>
      <c r="D46" s="10"/>
      <c r="E46" s="10"/>
      <c r="F46" s="10"/>
      <c r="G46" s="10"/>
      <c r="H46" s="10"/>
      <c r="I46" s="10"/>
      <c r="J46" s="11"/>
      <c r="K46" s="10"/>
      <c r="L46" s="54"/>
      <c r="M46" s="10"/>
      <c r="N46" s="10"/>
    </row>
    <row r="47" spans="1:14">
      <c r="A47" t="s">
        <v>67</v>
      </c>
    </row>
  </sheetData>
  <mergeCells count="2">
    <mergeCell ref="C2:E2"/>
    <mergeCell ref="F2:G2"/>
  </mergeCells>
  <phoneticPr fontId="3" type="noConversion"/>
  <pageMargins left="0.75" right="0.75" top="1" bottom="1" header="0" footer="0"/>
  <pageSetup paperSize="9" orientation="portrait" r:id="rId1"/>
  <headerFooter alignWithMargins="0">
    <oddHeader>&amp;CRapport 2012 til DN
Ny afgrænsning&amp;R&amp;D
&amp;T</oddHeader>
    <oddFooter>&amp;L&amp;8&amp;Z&amp;F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1"/>
  <sheetViews>
    <sheetView workbookViewId="0">
      <selection activeCell="H17" sqref="H17"/>
    </sheetView>
  </sheetViews>
  <sheetFormatPr defaultRowHeight="12.75"/>
  <sheetData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6" spans="1:1">
      <c r="A6" t="s">
        <v>95</v>
      </c>
    </row>
    <row r="7" spans="1:1">
      <c r="A7" t="s">
        <v>94</v>
      </c>
    </row>
    <row r="8" spans="1:1">
      <c r="A8" t="s">
        <v>97</v>
      </c>
    </row>
    <row r="9" spans="1:1">
      <c r="A9" t="s">
        <v>96</v>
      </c>
    </row>
    <row r="10" spans="1:1">
      <c r="A10" t="s">
        <v>99</v>
      </c>
    </row>
    <row r="11" spans="1:1">
      <c r="A11" t="s">
        <v>98</v>
      </c>
    </row>
  </sheetData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Overordnet</vt:lpstr>
      <vt:lpstr>Præsentationsark DN gl. afgræns</vt:lpstr>
      <vt:lpstr>Præsentationsark DN ny afgrænsn</vt:lpstr>
      <vt:lpstr>Kommentarer</vt:lpstr>
    </vt:vector>
  </TitlesOfParts>
  <Company>Lyngby-Taarbæk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</dc:creator>
  <cp:lastModifiedBy>Marc Eskelund</cp:lastModifiedBy>
  <cp:lastPrinted>2013-05-06T08:09:07Z</cp:lastPrinted>
  <dcterms:created xsi:type="dcterms:W3CDTF">2008-02-27T14:36:33Z</dcterms:created>
  <dcterms:modified xsi:type="dcterms:W3CDTF">2013-05-15T13:05:35Z</dcterms:modified>
</cp:coreProperties>
</file>