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10" windowWidth="18630" windowHeight="11415" tabRatio="725"/>
  </bookViews>
  <sheets>
    <sheet name="12 uden Forsyning - 13" sheetId="7" r:id="rId1"/>
    <sheet name="CO2 beregning 12 uden Forsyning" sheetId="4" r:id="rId2"/>
    <sheet name="CO2 12 uden Forsyning" sheetId="9" r:id="rId3"/>
    <sheet name="CO2 13" sheetId="11" r:id="rId4"/>
    <sheet name="CO2 beregning 13" sheetId="10" r:id="rId5"/>
  </sheets>
  <calcPr calcId="125725"/>
</workbook>
</file>

<file path=xl/calcChain.xml><?xml version="1.0" encoding="utf-8"?>
<calcChain xmlns="http://schemas.openxmlformats.org/spreadsheetml/2006/main">
  <c r="B213" i="10"/>
  <c r="D213" s="1"/>
  <c r="B208"/>
  <c r="D208" s="1"/>
  <c r="C188"/>
  <c r="C187"/>
  <c r="H171"/>
  <c r="B207" s="1"/>
  <c r="F171"/>
  <c r="E171"/>
  <c r="D171"/>
  <c r="C171"/>
  <c r="B187" s="1"/>
  <c r="H168"/>
  <c r="B204" s="1"/>
  <c r="G168"/>
  <c r="C182" s="1"/>
  <c r="F168"/>
  <c r="E168"/>
  <c r="D168"/>
  <c r="C168"/>
  <c r="B182" s="1"/>
  <c r="B168"/>
  <c r="H167"/>
  <c r="B203" s="1"/>
  <c r="G167"/>
  <c r="F167"/>
  <c r="E167"/>
  <c r="D167"/>
  <c r="C167"/>
  <c r="G181" s="1"/>
  <c r="B167"/>
  <c r="B181" s="1"/>
  <c r="H166"/>
  <c r="C180" s="1"/>
  <c r="G166"/>
  <c r="F166"/>
  <c r="E166"/>
  <c r="D166"/>
  <c r="G180" s="1"/>
  <c r="C166"/>
  <c r="B180" s="1"/>
  <c r="B166"/>
  <c r="H165"/>
  <c r="B201" s="1"/>
  <c r="G165"/>
  <c r="F165"/>
  <c r="E165"/>
  <c r="D165"/>
  <c r="G179" s="1"/>
  <c r="C165"/>
  <c r="B179" s="1"/>
  <c r="B165"/>
  <c r="H164"/>
  <c r="B200" s="1"/>
  <c r="G164"/>
  <c r="C178" s="1"/>
  <c r="F164"/>
  <c r="E164"/>
  <c r="D164"/>
  <c r="C164"/>
  <c r="B178" s="1"/>
  <c r="B164"/>
  <c r="H163"/>
  <c r="B199" s="1"/>
  <c r="G163"/>
  <c r="F163"/>
  <c r="E163"/>
  <c r="D163"/>
  <c r="C163"/>
  <c r="G177" s="1"/>
  <c r="B163"/>
  <c r="B177" s="1"/>
  <c r="H162"/>
  <c r="C176" s="1"/>
  <c r="G162"/>
  <c r="F162"/>
  <c r="E162"/>
  <c r="D162"/>
  <c r="G176" s="1"/>
  <c r="C162"/>
  <c r="B176" s="1"/>
  <c r="B162"/>
  <c r="H161"/>
  <c r="H169" s="1"/>
  <c r="G161"/>
  <c r="G169" s="1"/>
  <c r="F161"/>
  <c r="F169" s="1"/>
  <c r="B224" s="1"/>
  <c r="E161"/>
  <c r="E169" s="1"/>
  <c r="B222" s="1"/>
  <c r="D161"/>
  <c r="D169" s="1"/>
  <c r="B221" s="1"/>
  <c r="C161"/>
  <c r="B175" s="1"/>
  <c r="B161"/>
  <c r="B169" s="1"/>
  <c r="B152"/>
  <c r="B212" s="1"/>
  <c r="D212" s="1"/>
  <c r="B151"/>
  <c r="B211" s="1"/>
  <c r="D278" i="4"/>
  <c r="B278"/>
  <c r="D273"/>
  <c r="B273"/>
  <c r="C253"/>
  <c r="H236"/>
  <c r="B272" s="1"/>
  <c r="F236"/>
  <c r="E236"/>
  <c r="D236"/>
  <c r="C236"/>
  <c r="H251" s="1"/>
  <c r="H233"/>
  <c r="C247" s="1"/>
  <c r="G233"/>
  <c r="F233"/>
  <c r="E233"/>
  <c r="D233"/>
  <c r="H247" s="1"/>
  <c r="C233"/>
  <c r="B233"/>
  <c r="H232"/>
  <c r="B268" s="1"/>
  <c r="G232"/>
  <c r="C246" s="1"/>
  <c r="F232"/>
  <c r="E232"/>
  <c r="D232"/>
  <c r="C232"/>
  <c r="B246" s="1"/>
  <c r="B232"/>
  <c r="H231"/>
  <c r="C245" s="1"/>
  <c r="G231"/>
  <c r="F231"/>
  <c r="E231"/>
  <c r="D231"/>
  <c r="B245" s="1"/>
  <c r="C231"/>
  <c r="B231"/>
  <c r="H230"/>
  <c r="B266" s="1"/>
  <c r="G230"/>
  <c r="C244" s="1"/>
  <c r="F230"/>
  <c r="E230"/>
  <c r="D230"/>
  <c r="C230"/>
  <c r="H244" s="1"/>
  <c r="B230"/>
  <c r="H229"/>
  <c r="C243" s="1"/>
  <c r="G229"/>
  <c r="F229"/>
  <c r="E229"/>
  <c r="D229"/>
  <c r="H243" s="1"/>
  <c r="C229"/>
  <c r="B229"/>
  <c r="H228"/>
  <c r="B264" s="1"/>
  <c r="G228"/>
  <c r="C242" s="1"/>
  <c r="F228"/>
  <c r="E228"/>
  <c r="D228"/>
  <c r="C228"/>
  <c r="B242" s="1"/>
  <c r="B228"/>
  <c r="H227"/>
  <c r="C241" s="1"/>
  <c r="G227"/>
  <c r="F227"/>
  <c r="E227"/>
  <c r="D227"/>
  <c r="B241" s="1"/>
  <c r="C227"/>
  <c r="B227"/>
  <c r="H226"/>
  <c r="B262" s="1"/>
  <c r="G226"/>
  <c r="C240" s="1"/>
  <c r="F226"/>
  <c r="F234" s="1"/>
  <c r="E226"/>
  <c r="E234" s="1"/>
  <c r="D226"/>
  <c r="D234" s="1"/>
  <c r="C226"/>
  <c r="H240" s="1"/>
  <c r="B226"/>
  <c r="B234" s="1"/>
  <c r="B216"/>
  <c r="B277" s="1"/>
  <c r="D277" s="1"/>
  <c r="B215"/>
  <c r="B276" s="1"/>
  <c r="D59" i="7"/>
  <c r="J73"/>
  <c r="G73"/>
  <c r="D73"/>
  <c r="J71"/>
  <c r="G71"/>
  <c r="D71"/>
  <c r="J70"/>
  <c r="G70"/>
  <c r="D70"/>
  <c r="J69"/>
  <c r="G69"/>
  <c r="D69"/>
  <c r="J68"/>
  <c r="G68"/>
  <c r="D68"/>
  <c r="J67"/>
  <c r="G67"/>
  <c r="D67"/>
  <c r="J66"/>
  <c r="G66"/>
  <c r="D66"/>
  <c r="J65"/>
  <c r="G65"/>
  <c r="D65"/>
  <c r="J64"/>
  <c r="G64"/>
  <c r="D64"/>
  <c r="D45"/>
  <c r="D43"/>
  <c r="D42"/>
  <c r="D41"/>
  <c r="D40"/>
  <c r="D38"/>
  <c r="D37"/>
  <c r="D36"/>
  <c r="D34"/>
  <c r="D33"/>
  <c r="D32"/>
  <c r="D31"/>
  <c r="D30"/>
  <c r="D57"/>
  <c r="D29"/>
  <c r="D56"/>
  <c r="D28"/>
  <c r="D55"/>
  <c r="D27"/>
  <c r="D54"/>
  <c r="D26"/>
  <c r="D53"/>
  <c r="D52"/>
  <c r="D51"/>
  <c r="D50"/>
  <c r="D22"/>
  <c r="D49"/>
  <c r="D20"/>
  <c r="D19"/>
  <c r="D18"/>
  <c r="D17"/>
  <c r="D15"/>
  <c r="D14"/>
  <c r="D13"/>
  <c r="D11"/>
  <c r="D10"/>
  <c r="D9"/>
  <c r="D8"/>
  <c r="D7"/>
  <c r="D6"/>
  <c r="D5"/>
  <c r="D4"/>
  <c r="D3"/>
  <c r="C200" i="10" l="1"/>
  <c r="D200"/>
  <c r="C204"/>
  <c r="D204"/>
  <c r="B210"/>
  <c r="D210" s="1"/>
  <c r="D211"/>
  <c r="B223"/>
  <c r="C184"/>
  <c r="D201"/>
  <c r="C201"/>
  <c r="C199"/>
  <c r="D199"/>
  <c r="C203"/>
  <c r="D203"/>
  <c r="B206"/>
  <c r="D206" s="1"/>
  <c r="D207"/>
  <c r="G175"/>
  <c r="B197"/>
  <c r="C175"/>
  <c r="C179"/>
  <c r="C177"/>
  <c r="G178"/>
  <c r="C181"/>
  <c r="G182"/>
  <c r="G186"/>
  <c r="C169"/>
  <c r="B198"/>
  <c r="B202"/>
  <c r="D264" i="4"/>
  <c r="C264"/>
  <c r="B271"/>
  <c r="D271" s="1"/>
  <c r="D272"/>
  <c r="D268"/>
  <c r="C268"/>
  <c r="D276"/>
  <c r="B275"/>
  <c r="D275" s="1"/>
  <c r="C262"/>
  <c r="D262"/>
  <c r="C266"/>
  <c r="D266"/>
  <c r="C234"/>
  <c r="G234"/>
  <c r="H241"/>
  <c r="B243"/>
  <c r="H245"/>
  <c r="B247"/>
  <c r="C252"/>
  <c r="B263"/>
  <c r="B267"/>
  <c r="B240"/>
  <c r="H242"/>
  <c r="B244"/>
  <c r="H246"/>
  <c r="B252"/>
  <c r="B265"/>
  <c r="B269"/>
  <c r="H234"/>
  <c r="C249" s="1"/>
  <c r="B184" i="10" l="1"/>
  <c r="B220"/>
  <c r="B225" s="1"/>
  <c r="G184"/>
  <c r="C198"/>
  <c r="D198"/>
  <c r="D202"/>
  <c r="C202"/>
  <c r="D197"/>
  <c r="C197"/>
  <c r="B196"/>
  <c r="H249" i="4"/>
  <c r="B249"/>
  <c r="C269"/>
  <c r="D269"/>
  <c r="C263"/>
  <c r="D263"/>
  <c r="C267"/>
  <c r="D267"/>
  <c r="C265"/>
  <c r="D265"/>
  <c r="B261"/>
  <c r="B215" i="10" l="1"/>
  <c r="D215" s="1"/>
  <c r="C196"/>
  <c r="D196"/>
  <c r="B280" i="4"/>
  <c r="D280" s="1"/>
  <c r="C261"/>
  <c r="D261"/>
</calcChain>
</file>

<file path=xl/sharedStrings.xml><?xml version="1.0" encoding="utf-8"?>
<sst xmlns="http://schemas.openxmlformats.org/spreadsheetml/2006/main" count="2890" uniqueCount="793">
  <si>
    <t>Total CO2-udledning ton/år</t>
  </si>
  <si>
    <t>ændring %</t>
  </si>
  <si>
    <t>Co2 udledning kg/m2</t>
  </si>
  <si>
    <t>Ændring %</t>
  </si>
  <si>
    <t>Skole</t>
  </si>
  <si>
    <t>Administration</t>
  </si>
  <si>
    <t>Teknisk Anlæg</t>
  </si>
  <si>
    <t>Daginstitution</t>
  </si>
  <si>
    <t>Specialinstitution</t>
  </si>
  <si>
    <t>Kulturinstitution</t>
  </si>
  <si>
    <t>Ældrepleje</t>
  </si>
  <si>
    <t>Sportshal</t>
  </si>
  <si>
    <t>Fritids og ungdomsklubber</t>
  </si>
  <si>
    <t>Gadelys</t>
  </si>
  <si>
    <t>Kørsel i privat bil</t>
  </si>
  <si>
    <t>Energiforbrug i kommunens bygninger:</t>
  </si>
  <si>
    <t xml:space="preserve">I alt: </t>
  </si>
  <si>
    <t>Varme: kwh/m2</t>
  </si>
  <si>
    <t>El: kwh/m2</t>
  </si>
  <si>
    <t>Varme: kwh/borger</t>
  </si>
  <si>
    <t>El: kwh/borger</t>
  </si>
  <si>
    <t>CO2 i alt. Ton/år</t>
  </si>
  <si>
    <t>CO2 pr. m2. kg/m2</t>
  </si>
  <si>
    <t>CO2 pr. borger kg/år</t>
  </si>
  <si>
    <t>Kommunens bygninger i alt:</t>
  </si>
  <si>
    <t xml:space="preserve">Teknisk Anlæg i alt: </t>
  </si>
  <si>
    <t>Transport i alt:</t>
  </si>
  <si>
    <t>Benzin</t>
  </si>
  <si>
    <t>Diesel</t>
  </si>
  <si>
    <t>Kommunen i alt:</t>
  </si>
  <si>
    <t>Varme: kwh</t>
  </si>
  <si>
    <t>INSTITUTION</t>
  </si>
  <si>
    <t>KLASSE</t>
  </si>
  <si>
    <t>Type</t>
  </si>
  <si>
    <t>GADE/VEJ</t>
  </si>
  <si>
    <t>POSTNR./BY</t>
  </si>
  <si>
    <t>Initialer</t>
  </si>
  <si>
    <t>Areal m2</t>
  </si>
  <si>
    <t>Fjernvarme i kwh</t>
  </si>
  <si>
    <t>naturgas i Nm3</t>
  </si>
  <si>
    <t>Olie i L</t>
  </si>
  <si>
    <t>Træpiller i tons</t>
  </si>
  <si>
    <t>El ikwh</t>
  </si>
  <si>
    <t>energimærkning</t>
  </si>
  <si>
    <t>Bemærkninger</t>
  </si>
  <si>
    <t>Med i Min energi</t>
  </si>
  <si>
    <t>Notater</t>
  </si>
  <si>
    <t>opvarmning i kr - moms</t>
  </si>
  <si>
    <t>El i kr</t>
  </si>
  <si>
    <t>TEAM</t>
  </si>
  <si>
    <t>Borgerservice Vejen</t>
  </si>
  <si>
    <t>Borgerservice</t>
  </si>
  <si>
    <t>6600 VEJEN</t>
  </si>
  <si>
    <t>n</t>
  </si>
  <si>
    <t>CL</t>
  </si>
  <si>
    <t>Jobcenter</t>
  </si>
  <si>
    <t>Nørregade 11</t>
  </si>
  <si>
    <t>HHN</t>
  </si>
  <si>
    <t>Rådhuset</t>
  </si>
  <si>
    <t>Rådhuspassagen 3</t>
  </si>
  <si>
    <t>THJ</t>
  </si>
  <si>
    <t>x</t>
  </si>
  <si>
    <t>HHN(JJEN)</t>
  </si>
  <si>
    <t>Områdekontor Rødding</t>
  </si>
  <si>
    <t>Østergade  28</t>
  </si>
  <si>
    <t>6630 Rødding</t>
  </si>
  <si>
    <t>CLJ</t>
  </si>
  <si>
    <t>Familiekonsulenterne</t>
  </si>
  <si>
    <t>Østergade 24</t>
  </si>
  <si>
    <t>Områdekontor Brørup</t>
  </si>
  <si>
    <t>Stadionvej 15</t>
  </si>
  <si>
    <t>6650 Brørup</t>
  </si>
  <si>
    <t>SL</t>
  </si>
  <si>
    <t>JBM</t>
  </si>
  <si>
    <t>Områdekontor Holsted</t>
  </si>
  <si>
    <t>Højmarksvej 20</t>
  </si>
  <si>
    <t>6670 Holsted</t>
  </si>
  <si>
    <t>TK</t>
  </si>
  <si>
    <t>Vorupparken Børnehave</t>
  </si>
  <si>
    <t>Børnehave</t>
  </si>
  <si>
    <t>Askevej 1</t>
  </si>
  <si>
    <t>JN</t>
  </si>
  <si>
    <t>Troldehuset</t>
  </si>
  <si>
    <t>Dagpleje</t>
  </si>
  <si>
    <t>Askov-Malt Børnehave</t>
  </si>
  <si>
    <t>Damhus 9, Askov</t>
  </si>
  <si>
    <t>AGHV</t>
  </si>
  <si>
    <t>Kildevængets Daginstitution</t>
  </si>
  <si>
    <t>Gormsvej 8</t>
  </si>
  <si>
    <t>Knudevejen 17 A</t>
  </si>
  <si>
    <t>HEMO</t>
  </si>
  <si>
    <t>Børnehaven Egebo</t>
  </si>
  <si>
    <t>Petersmindevej 3A</t>
  </si>
  <si>
    <t>MIRE</t>
  </si>
  <si>
    <t>Daginstitutionen Solhøj</t>
  </si>
  <si>
    <t>Solhøj 2, Andst</t>
  </si>
  <si>
    <t>AK</t>
  </si>
  <si>
    <t>Bakkegårdens Børnehave</t>
  </si>
  <si>
    <t>Vesterled 74</t>
  </si>
  <si>
    <t>JT</t>
  </si>
  <si>
    <t>Brombærgangens Børnehave</t>
  </si>
  <si>
    <t>Vorupvænget 4</t>
  </si>
  <si>
    <t>GRJ</t>
  </si>
  <si>
    <t>Gesten Børnehave</t>
  </si>
  <si>
    <t>Gyvelvej 15</t>
  </si>
  <si>
    <t>6621 GESTE</t>
  </si>
  <si>
    <t>Mælkebøtten, (Afd. af Gesten Børnehave)</t>
  </si>
  <si>
    <t>Tværgade 18</t>
  </si>
  <si>
    <t>6621 GESTEN</t>
  </si>
  <si>
    <t>Møllevænget 3</t>
  </si>
  <si>
    <t>6622 BÆKKE</t>
  </si>
  <si>
    <t xml:space="preserve">Bulderbo (Afd. af Veerst-Bække børnehave) </t>
  </si>
  <si>
    <t>Teglgaardsvej 19 B</t>
  </si>
  <si>
    <t>Spilloppen</t>
  </si>
  <si>
    <t>Dixensvej 1A, Jels</t>
  </si>
  <si>
    <t>Loppen</t>
  </si>
  <si>
    <t>Jels Søndergade 17A, Jels</t>
  </si>
  <si>
    <t>Børnehaven Spirehuset</t>
  </si>
  <si>
    <t>Møgelmosevej 7A</t>
  </si>
  <si>
    <t>Børnehaven Galaksen</t>
  </si>
  <si>
    <t>Rytterdam 1A</t>
  </si>
  <si>
    <t xml:space="preserve">Børnehaven Luna </t>
  </si>
  <si>
    <t>Sdr. Hygum Lindealle 1B eller 1D?</t>
  </si>
  <si>
    <t>1D</t>
  </si>
  <si>
    <t xml:space="preserve">Børnehaven Fuglereden </t>
  </si>
  <si>
    <t>Skodborg Søndergade 3, Skodborg</t>
  </si>
  <si>
    <t>Skodborg Børnehave</t>
  </si>
  <si>
    <t>Trøjborgvej 5, Skodborg</t>
  </si>
  <si>
    <t>Børneborgens børnehave</t>
  </si>
  <si>
    <t>Byagervej 3B</t>
  </si>
  <si>
    <t>MARI</t>
  </si>
  <si>
    <t>3B</t>
  </si>
  <si>
    <t>Lindknud Børnehave</t>
  </si>
  <si>
    <t>Hovborgvej 35, Lindknud</t>
  </si>
  <si>
    <t>PIHA</t>
  </si>
  <si>
    <t>Røde Kors Børnehave</t>
  </si>
  <si>
    <t>Jernbanegade 16</t>
  </si>
  <si>
    <t>LOJE</t>
  </si>
  <si>
    <t>Teglhus Børnehave</t>
  </si>
  <si>
    <t>Skolegade 10</t>
  </si>
  <si>
    <t>CPA</t>
  </si>
  <si>
    <t>Brørup-Byager-Nørbølling Juuniorklub</t>
  </si>
  <si>
    <t>Skolegade 14a</t>
  </si>
  <si>
    <t>JAJE</t>
  </si>
  <si>
    <t>Vestervang Børnehave</t>
  </si>
  <si>
    <t>Vesterled 75</t>
  </si>
  <si>
    <t>KIHO</t>
  </si>
  <si>
    <t>Nørretoft 2</t>
  </si>
  <si>
    <t>6660 Lintrup</t>
  </si>
  <si>
    <t>JJE</t>
  </si>
  <si>
    <t>Tumlehøj Børnehave</t>
  </si>
  <si>
    <t>Højmarksvej 18b</t>
  </si>
  <si>
    <t>Holsted Børnehave</t>
  </si>
  <si>
    <t>Højmarksvej 22</t>
  </si>
  <si>
    <t>Føvling Børnehave</t>
  </si>
  <si>
    <t>Ved Bavnehøj 3</t>
  </si>
  <si>
    <t>6683 Føvling</t>
  </si>
  <si>
    <t>Børnehuset</t>
  </si>
  <si>
    <t>Stadionvej 1</t>
  </si>
  <si>
    <t>6752 Glejbjerg</t>
  </si>
  <si>
    <t>GK</t>
  </si>
  <si>
    <t>Askov-Malt ungdomsklub</t>
  </si>
  <si>
    <t>Ungdomsklub</t>
  </si>
  <si>
    <t>Ø. Skibelundvej 15</t>
  </si>
  <si>
    <t>MAOL</t>
  </si>
  <si>
    <t>Fritidsklub</t>
  </si>
  <si>
    <t>Byagervej 3C</t>
  </si>
  <si>
    <t>3c</t>
  </si>
  <si>
    <t>Anden ejendom</t>
  </si>
  <si>
    <t>Jyllandsgade 2</t>
  </si>
  <si>
    <t>MG</t>
  </si>
  <si>
    <t>Museum</t>
  </si>
  <si>
    <t>TENI</t>
  </si>
  <si>
    <t>Vejen Bibliotek</t>
  </si>
  <si>
    <t>Vejen Kommune</t>
  </si>
  <si>
    <t>Lejligheder/lokalhistorisk</t>
  </si>
  <si>
    <t>Skodborg Søndergade 2</t>
  </si>
  <si>
    <t>Brørup Bibliotek</t>
  </si>
  <si>
    <t>Folkebibliotek</t>
  </si>
  <si>
    <t>Stadionvej 6</t>
  </si>
  <si>
    <t>LOJA</t>
  </si>
  <si>
    <t>Askovej 7</t>
  </si>
  <si>
    <t>VUC/Byskole</t>
  </si>
  <si>
    <t>Baungårdsvej 2</t>
  </si>
  <si>
    <t>Egely (tidligere plejehjem mv.)</t>
  </si>
  <si>
    <t>Pt. Børnehave og skole</t>
  </si>
  <si>
    <t>Frederik d. 7´s gade 3</t>
  </si>
  <si>
    <t>Grønvangsskolen</t>
  </si>
  <si>
    <t>Jacob Gade Alle 16</t>
  </si>
  <si>
    <t>Askov Malt skole</t>
  </si>
  <si>
    <t>Maltvej 86 og 86A</t>
  </si>
  <si>
    <t>Andst Skole</t>
  </si>
  <si>
    <t>Markdannersvej 4-6, Andst</t>
  </si>
  <si>
    <t xml:space="preserve">Østerbyskolen </t>
  </si>
  <si>
    <t>Øster Alle 98</t>
  </si>
  <si>
    <t>AL</t>
  </si>
  <si>
    <t>Gesten Centralskole</t>
  </si>
  <si>
    <t>Stadion Alle 2</t>
  </si>
  <si>
    <t>Bække Skole</t>
  </si>
  <si>
    <t>Skolegade 3</t>
  </si>
  <si>
    <t>Jels Skole</t>
  </si>
  <si>
    <t>Krygersvej 2, Jels</t>
  </si>
  <si>
    <t>sje</t>
  </si>
  <si>
    <t>Skodborg Skole</t>
  </si>
  <si>
    <t>Parkvej 4, Skodborg</t>
  </si>
  <si>
    <t>Rødding Skole</t>
  </si>
  <si>
    <t>Rytterdam 9</t>
  </si>
  <si>
    <t>Byagerskolen</t>
  </si>
  <si>
    <t>Byagervej 5</t>
  </si>
  <si>
    <t>LO</t>
  </si>
  <si>
    <t>Kostskolen Assersbølgård</t>
  </si>
  <si>
    <t>Kostskole</t>
  </si>
  <si>
    <t>Faurskovvej 23A, Lindknud</t>
  </si>
  <si>
    <t>NT</t>
  </si>
  <si>
    <t>Hovborgvej 1, Lindknud</t>
  </si>
  <si>
    <t>EH</t>
  </si>
  <si>
    <t>Nørbøllingvej 30, Nørbølling</t>
  </si>
  <si>
    <t>BEKJ</t>
  </si>
  <si>
    <t>Brørup skole</t>
  </si>
  <si>
    <t>Skolegade 2</t>
  </si>
  <si>
    <t>CB</t>
  </si>
  <si>
    <t>Lintrup Skole</t>
  </si>
  <si>
    <t>Kirkepladsen 1</t>
  </si>
  <si>
    <t>HESL</t>
  </si>
  <si>
    <t>Højmarkskolen</t>
  </si>
  <si>
    <t>Højmarksvej 16</t>
  </si>
  <si>
    <t xml:space="preserve">Hovborg Skole </t>
  </si>
  <si>
    <t>Lindevej 1 (eller 5)</t>
  </si>
  <si>
    <t>6682 Hovborg</t>
  </si>
  <si>
    <t>Føvling Skole</t>
  </si>
  <si>
    <t>Åttevej 8</t>
  </si>
  <si>
    <t>AT</t>
  </si>
  <si>
    <t>Åstrup Skole</t>
  </si>
  <si>
    <t>Bøgelund 6</t>
  </si>
  <si>
    <t>Handicapområdet</t>
  </si>
  <si>
    <t>Elmegade 12</t>
  </si>
  <si>
    <t>Beskæftigelse</t>
  </si>
  <si>
    <t xml:space="preserve">Dagcentret Kærhøj </t>
  </si>
  <si>
    <t>Kærhøjparken 11</t>
  </si>
  <si>
    <t>Vejen Støttecenter</t>
  </si>
  <si>
    <t>Nørregade 73</t>
  </si>
  <si>
    <t>28+32</t>
  </si>
  <si>
    <t>Nørregade 75</t>
  </si>
  <si>
    <t>Kærdalsgård (beskæftigelse+hjælpemidler)</t>
  </si>
  <si>
    <t>Skovvej 36</t>
  </si>
  <si>
    <t>HSA</t>
  </si>
  <si>
    <t>n - el</t>
  </si>
  <si>
    <t>Vejen kommunale børnetandpleje</t>
  </si>
  <si>
    <t>Børnetandpleje</t>
  </si>
  <si>
    <t>Øster Alle 92 A</t>
  </si>
  <si>
    <t>MHAA</t>
  </si>
  <si>
    <t>Bakkehuset</t>
  </si>
  <si>
    <t>Botilbud</t>
  </si>
  <si>
    <t>Bakkegårdsparken 124 O</t>
  </si>
  <si>
    <t>Jobcenter, Rødding</t>
  </si>
  <si>
    <t>Gammel Tingvej 5</t>
  </si>
  <si>
    <t>Børnetandplejen Brørup</t>
  </si>
  <si>
    <t>Fredensvej 1</t>
  </si>
  <si>
    <t>Industrivej 15</t>
  </si>
  <si>
    <t>KAND</t>
  </si>
  <si>
    <t>Lille Veumvej 6</t>
  </si>
  <si>
    <t xml:space="preserve">Social psykiatrisk Center ABS </t>
  </si>
  <si>
    <t>Psykiatriområdet</t>
  </si>
  <si>
    <t>Skolegade 7</t>
  </si>
  <si>
    <t>BHAH</t>
  </si>
  <si>
    <t>Gartneriet, Lille Veum</t>
  </si>
  <si>
    <t>Beskyttet beskæftigelse</t>
  </si>
  <si>
    <t>Tirslundvej 36 A</t>
  </si>
  <si>
    <t>Holsted kommunale børnetandpleje</t>
  </si>
  <si>
    <t>Skoletandlæge</t>
  </si>
  <si>
    <t>Højmarksvej 16 A</t>
  </si>
  <si>
    <t xml:space="preserve">Skodbrog Hallen </t>
  </si>
  <si>
    <t>Hal</t>
  </si>
  <si>
    <t>Læborg renseanlæg</t>
  </si>
  <si>
    <t>Spildevand</t>
  </si>
  <si>
    <t xml:space="preserve">Asbovej 27A, Læborg </t>
  </si>
  <si>
    <t>findes i Budget</t>
  </si>
  <si>
    <t xml:space="preserve">Pst. Asbo </t>
  </si>
  <si>
    <t>Asserholtvej</t>
  </si>
  <si>
    <t>Østre Vandværk</t>
  </si>
  <si>
    <t>Vandforsyn</t>
  </si>
  <si>
    <t>Engvej 8</t>
  </si>
  <si>
    <t>CASU</t>
  </si>
  <si>
    <t>Materialegården Vejen/Redningsberedskab</t>
  </si>
  <si>
    <t>Vejvæsenet</t>
  </si>
  <si>
    <t>Industrivej Syd 4</t>
  </si>
  <si>
    <t>PH</t>
  </si>
  <si>
    <t>22037 + 41162</t>
  </si>
  <si>
    <t>Vejen Genbrugsplads</t>
  </si>
  <si>
    <t>Genbrugsplads</t>
  </si>
  <si>
    <t>Industrivej Vest 32</t>
  </si>
  <si>
    <t>Maltbæk Renseanlæg</t>
  </si>
  <si>
    <t>Jelshøjvej 26A</t>
  </si>
  <si>
    <t xml:space="preserve">Materialegård Koldingvej Vejen </t>
  </si>
  <si>
    <t>Materialegård</t>
  </si>
  <si>
    <t>Koldingvej 30A</t>
  </si>
  <si>
    <t>Vejen Renseanlæg</t>
  </si>
  <si>
    <t>Off. toilet</t>
  </si>
  <si>
    <t>Off. Toilet</t>
  </si>
  <si>
    <t>Mindevej 1A</t>
  </si>
  <si>
    <t>AML</t>
  </si>
  <si>
    <t>Vestre Vandværk</t>
  </si>
  <si>
    <t>Præstevænget 30</t>
  </si>
  <si>
    <t>Gamst Vandværk</t>
  </si>
  <si>
    <t>Rugholmvej 23A</t>
  </si>
  <si>
    <t>Oplagsplads i Andst</t>
  </si>
  <si>
    <t>Sandbjergvej 7</t>
  </si>
  <si>
    <t>Oplagsplads i Bække</t>
  </si>
  <si>
    <t>Klebækvej 1</t>
  </si>
  <si>
    <t>Bække Renseanlæg</t>
  </si>
  <si>
    <t>Klostergade 8A</t>
  </si>
  <si>
    <t xml:space="preserve">Bække Rutebilstation </t>
  </si>
  <si>
    <t>Vestergade 2</t>
  </si>
  <si>
    <t>?</t>
  </si>
  <si>
    <t>Brandstation Skodborg</t>
  </si>
  <si>
    <t>Beredskabet</t>
  </si>
  <si>
    <t>Gl. Vejenvej 2</t>
  </si>
  <si>
    <t>TB</t>
  </si>
  <si>
    <t>Mikkelsborg Renseanlæg</t>
  </si>
  <si>
    <t>Haderslevvej 16 a</t>
  </si>
  <si>
    <t xml:space="preserve">Pst. Jels </t>
  </si>
  <si>
    <t>Haderslevvej 34 A</t>
  </si>
  <si>
    <t xml:space="preserve">Pst. Skodborg </t>
  </si>
  <si>
    <t>Industriparken 9, Skodborg</t>
  </si>
  <si>
    <t>Brandstation Jels</t>
  </si>
  <si>
    <t>Jels Søndergade 17(B)</t>
  </si>
  <si>
    <t xml:space="preserve">Pst. Skudstrup </t>
  </si>
  <si>
    <t>Knagmøllevej 8 A</t>
  </si>
  <si>
    <t>Troldkær Rensningsanlæg</t>
  </si>
  <si>
    <t>Koldingvej 29 A</t>
  </si>
  <si>
    <t>Genbrugsplads Rødding</t>
  </si>
  <si>
    <t>Nordre Industrivej 14</t>
  </si>
  <si>
    <t>Materialegård Rødding</t>
  </si>
  <si>
    <t>Nordre Industrivej 20</t>
  </si>
  <si>
    <t>Sdr. Hygum Renseanlæg</t>
  </si>
  <si>
    <t>Ribevej 98a, Sdr. Hygum</t>
  </si>
  <si>
    <t>Brandstation Rødding</t>
  </si>
  <si>
    <t>Rødding Nygade 6</t>
  </si>
  <si>
    <t>Off. toilet ved Vikingespil i Jels</t>
  </si>
  <si>
    <t>Søvej 5C, Jels</t>
  </si>
  <si>
    <t>Off. Toilet ved Torvet</t>
  </si>
  <si>
    <t>Torvet 2, Jels</t>
  </si>
  <si>
    <t>Farris Renseanlæg</t>
  </si>
  <si>
    <t>Farrisvej 33</t>
  </si>
  <si>
    <t>Rødding renseanlæg</t>
  </si>
  <si>
    <t>Ålykke 4</t>
  </si>
  <si>
    <t>Materialegården Brørup</t>
  </si>
  <si>
    <t>Fabriksvej 11</t>
  </si>
  <si>
    <t>Brørup Genbrugsplads</t>
  </si>
  <si>
    <t>Fabriksvej 4</t>
  </si>
  <si>
    <t>Lindknud Renseanlæg</t>
  </si>
  <si>
    <t>Faurskovvej 21A, Lindknud</t>
  </si>
  <si>
    <t>Industri Vest 28</t>
  </si>
  <si>
    <t>Brørup Renseanlæg</t>
  </si>
  <si>
    <t>Tuesbøl Byvej 1</t>
  </si>
  <si>
    <t>Pst. Dover</t>
  </si>
  <si>
    <t>Dovervej 40 A</t>
  </si>
  <si>
    <t xml:space="preserve">Pst. Lintrup </t>
  </si>
  <si>
    <t>Gl. Møllevej  1A</t>
  </si>
  <si>
    <t>Findes i Budget</t>
  </si>
  <si>
    <t>Hjælpemiddeldepot</t>
  </si>
  <si>
    <t>Depot</t>
  </si>
  <si>
    <t>Blomsterengen 43</t>
  </si>
  <si>
    <t xml:space="preserve">Holsted Renseanlæg </t>
  </si>
  <si>
    <t>Esbjergvej 101</t>
  </si>
  <si>
    <t>Materialegård Holsted</t>
  </si>
  <si>
    <t>Nørregade 93</t>
  </si>
  <si>
    <t>Hovborg Renseanlæg</t>
  </si>
  <si>
    <t xml:space="preserve">Grindstedvej 35 </t>
  </si>
  <si>
    <t>Kærdalen - centerdel</t>
  </si>
  <si>
    <t xml:space="preserve">Ældrecenter </t>
  </si>
  <si>
    <t>Kærdalen 1</t>
  </si>
  <si>
    <t>TBM</t>
  </si>
  <si>
    <t>Knudepunktet</t>
  </si>
  <si>
    <t>Ældrecenter</t>
  </si>
  <si>
    <t>Kærhøjparken 19</t>
  </si>
  <si>
    <t>OLS</t>
  </si>
  <si>
    <t>Birkely Ældrecenter - centerdel</t>
  </si>
  <si>
    <t>Maltvej 58 og 60</t>
  </si>
  <si>
    <t>ESOE</t>
  </si>
  <si>
    <t>Linie fem, Andst dagcenter</t>
  </si>
  <si>
    <t>Aktivitetscenter</t>
  </si>
  <si>
    <t>Markdannersvej 5</t>
  </si>
  <si>
    <t>5D-F</t>
  </si>
  <si>
    <t>Huset</t>
  </si>
  <si>
    <t>Østergade 2</t>
  </si>
  <si>
    <t>Bøgely</t>
  </si>
  <si>
    <t>Hovedgaden 2</t>
  </si>
  <si>
    <t>Lindecentret-A</t>
  </si>
  <si>
    <t>Lindeparken 26</t>
  </si>
  <si>
    <t>Lindecentret-B (aktivitetshus)</t>
  </si>
  <si>
    <t>Søndergade 28</t>
  </si>
  <si>
    <t>Dixensminde</t>
  </si>
  <si>
    <t>Dixensvej 3, Jels</t>
  </si>
  <si>
    <t>BIWI</t>
  </si>
  <si>
    <t>Nørrevang</t>
  </si>
  <si>
    <t>Skodborg Nørregade 6 A</t>
  </si>
  <si>
    <t>VEJE</t>
  </si>
  <si>
    <t>Boliger</t>
  </si>
  <si>
    <t>Dagcenter Bøgevang</t>
  </si>
  <si>
    <t>Faurskovvej 8, Lindknud</t>
  </si>
  <si>
    <t>HEBR</t>
  </si>
  <si>
    <t>Aktivitetscenter Fredenshjem</t>
  </si>
  <si>
    <t>Fredensvej 3</t>
  </si>
  <si>
    <t>KDH</t>
  </si>
  <si>
    <t>Botilbud Fredensvej 10</t>
  </si>
  <si>
    <t>Fredensvej 10</t>
  </si>
  <si>
    <t>GML</t>
  </si>
  <si>
    <t>Plejehjemmet Lundtoft</t>
  </si>
  <si>
    <t>Magnolievej 28</t>
  </si>
  <si>
    <t>KILA</t>
  </si>
  <si>
    <t>Blomsterengen</t>
  </si>
  <si>
    <t>Blomsterengen 36 (nr. 42 i henhold til Budgettet)</t>
  </si>
  <si>
    <t>Bo fællesskab</t>
  </si>
  <si>
    <t>Søndergade 86</t>
  </si>
  <si>
    <t>204 m2 jf. BBR. Findes i Budget</t>
  </si>
  <si>
    <t>Aktivitetshuset</t>
  </si>
  <si>
    <t>Vestergade 17</t>
  </si>
  <si>
    <t xml:space="preserve">Åparken </t>
  </si>
  <si>
    <t>Åparken 19</t>
  </si>
  <si>
    <t>Åstruplund ældrecenter</t>
  </si>
  <si>
    <t>Borgergade 110</t>
  </si>
  <si>
    <t>el: m2</t>
  </si>
  <si>
    <t>Vejen Bycenter</t>
  </si>
  <si>
    <t>Lindetorvet 2</t>
  </si>
  <si>
    <t>CFL</t>
  </si>
  <si>
    <t>Daginstitution Lindehuset</t>
  </si>
  <si>
    <t>Terpvej 19, øster Lindet</t>
  </si>
  <si>
    <t>Regnbuen</t>
  </si>
  <si>
    <t>Holmeåvænget 2a</t>
  </si>
  <si>
    <t>findes ikke på listen</t>
  </si>
  <si>
    <t>Klubhuset i Andst</t>
  </si>
  <si>
    <t>Idrætsanlæg</t>
  </si>
  <si>
    <t>Lyngbakkevej 29</t>
  </si>
  <si>
    <t>Søvej 5A</t>
  </si>
  <si>
    <t>Kildevænget 10</t>
  </si>
  <si>
    <t>Åhaven Bo- og beskæftigelsescenter</t>
  </si>
  <si>
    <t>Vestergade 21</t>
  </si>
  <si>
    <t>Varme: m2</t>
  </si>
  <si>
    <t>Holsted bibliotek</t>
  </si>
  <si>
    <t>Bibliotek</t>
  </si>
  <si>
    <t>Højmarksvej 18</t>
  </si>
  <si>
    <t xml:space="preserve">536 m2 jf. regning fra medius  </t>
  </si>
  <si>
    <t>Mangler oplysninger om EL og Varme.</t>
  </si>
  <si>
    <t>Rødding Engvej</t>
  </si>
  <si>
    <t>8 boliger á 60 m2</t>
  </si>
  <si>
    <t>Engvej 1 A-H</t>
  </si>
  <si>
    <t>Administreres af boligselsk. Tilknyttet enghaven (vinkelvej 3)</t>
  </si>
  <si>
    <t>Kan ikke skaffe oplysninger, og er generelt usikker på om kommunen egentlig ejer og bestyrer disse ejendomme</t>
  </si>
  <si>
    <t>Boliger, Engvej 10</t>
  </si>
  <si>
    <t>Engvej 10 A- D</t>
  </si>
  <si>
    <t>16 boliger á 64 m2</t>
  </si>
  <si>
    <t>Engvej 5 A-P</t>
  </si>
  <si>
    <t>Røddinghus</t>
  </si>
  <si>
    <t>Kongevej 6</t>
  </si>
  <si>
    <t>Erhvervsareal</t>
  </si>
  <si>
    <t>Blomsterengen 41-42</t>
  </si>
  <si>
    <t>Off. toiletter</t>
  </si>
  <si>
    <t>Jernbanegade 4</t>
  </si>
  <si>
    <t xml:space="preserve">Udstillingshuset i Hovborg </t>
  </si>
  <si>
    <t>Naturområdet</t>
  </si>
  <si>
    <t>Balderbækvej 21A</t>
  </si>
  <si>
    <t>Foreningshuset</t>
  </si>
  <si>
    <t>Kultur</t>
  </si>
  <si>
    <t>Byagervej 1</t>
  </si>
  <si>
    <t>HJS</t>
  </si>
  <si>
    <t>Aktivitetscenter Bøgevang, samlet</t>
  </si>
  <si>
    <t>Favrskovvej 8</t>
  </si>
  <si>
    <t>386 m2 bolig , 314 m2 erhverv, 1034 m2 opvarmet areal</t>
  </si>
  <si>
    <t>Ældreboliger på dagcenter Bøgevang</t>
  </si>
  <si>
    <t>Ældreboliger</t>
  </si>
  <si>
    <t>Favrskovvej 8, Lindknud</t>
  </si>
  <si>
    <t>varme afregnes med ISTA Danmark A/S,</t>
  </si>
  <si>
    <t>Favrskovvej 8A-D, Lindknud</t>
  </si>
  <si>
    <t>268 m2, El - Sydenergi vil ikke udlevere oplysningerne</t>
  </si>
  <si>
    <t>Favrskovvej 8E-H, Lindknud</t>
  </si>
  <si>
    <t>Ældreboliger Birkevænget</t>
  </si>
  <si>
    <t>Birkevænget 1-10</t>
  </si>
  <si>
    <r>
      <t>632 m2 i energimærkning,</t>
    </r>
    <r>
      <rPr>
        <sz val="8"/>
        <rFont val="Arial"/>
        <family val="2"/>
      </rPr>
      <t xml:space="preserve"> 708 m2, varme afregnes med brørup boligforening, el med Sydenergi, vil ikke udlevere oplysninger, da kommunen ikke står som ejer.</t>
    </r>
  </si>
  <si>
    <t>Jobkursen (REVA)</t>
  </si>
  <si>
    <t>Beskæftigelse/Værksted</t>
  </si>
  <si>
    <t>Faurskovvej 23, Lindknud</t>
  </si>
  <si>
    <t>Ca. areal - Bygn. er udlejet til Esbjerg kommune</t>
  </si>
  <si>
    <t>Bofællesskab Blomsterengen</t>
  </si>
  <si>
    <t>Beboertelefon</t>
  </si>
  <si>
    <t>Blomsterengen 8A</t>
  </si>
  <si>
    <t>Klubhus ved Gesten Hallen</t>
  </si>
  <si>
    <t>Bækkevej 9 A</t>
  </si>
  <si>
    <t>6621 Gesten</t>
  </si>
  <si>
    <t>Bilsyn</t>
  </si>
  <si>
    <t>Industrivej Syd 3</t>
  </si>
  <si>
    <t>Materialgård</t>
  </si>
  <si>
    <t>Findes ikke på listen</t>
  </si>
  <si>
    <t>Kommandocentral Civilforsvarsstyrelsen</t>
  </si>
  <si>
    <t>Pedersmindevej 2A+D</t>
  </si>
  <si>
    <t>Vinkelvej 4</t>
  </si>
  <si>
    <t>Rødding Bibliotek</t>
  </si>
  <si>
    <t>Søndergyden 15</t>
  </si>
  <si>
    <t>Lokalhistorisk arkiv, Jels</t>
  </si>
  <si>
    <t>Dobbeltadresser, er samlet og lagt ind i skemaet.</t>
  </si>
  <si>
    <t>Børnehaven Spiren</t>
  </si>
  <si>
    <t xml:space="preserve">el og Varme bliver afregnet sammen med billingland knudevejen 17 A under knudevejen 17 B </t>
  </si>
  <si>
    <t>Børnehaven Billingland</t>
  </si>
  <si>
    <r>
      <t xml:space="preserve">574 m2 i Energimærkning, </t>
    </r>
    <r>
      <rPr>
        <sz val="8"/>
        <color indexed="57"/>
        <rFont val="Arial"/>
        <family val="2"/>
      </rPr>
      <t xml:space="preserve">11.086 m3 (jf. dongs regning 1/5-09) </t>
    </r>
    <r>
      <rPr>
        <sz val="8"/>
        <color indexed="10"/>
        <rFont val="Arial"/>
        <family val="2"/>
      </rPr>
      <t>El til billingland afregnes til knudevejen 17 B konto nr.0132442703</t>
    </r>
  </si>
  <si>
    <t>Lille Veum</t>
  </si>
  <si>
    <t>GBV</t>
  </si>
  <si>
    <t xml:space="preserve">Samme varme regning som ovenstående </t>
  </si>
  <si>
    <t>Nye Ejendomme i 2011.</t>
  </si>
  <si>
    <t>Bække Børnehave - Skovhuset</t>
  </si>
  <si>
    <t>Kragelundvej 6 A</t>
  </si>
  <si>
    <t>6622 Bække</t>
  </si>
  <si>
    <t>specialinstitution</t>
  </si>
  <si>
    <t>Elmegade 10</t>
  </si>
  <si>
    <t>6600 Vejen</t>
  </si>
  <si>
    <t>Elmegade 8</t>
  </si>
  <si>
    <t>Brørup sundhedscenter</t>
  </si>
  <si>
    <t>Storkøkkenet</t>
  </si>
  <si>
    <t xml:space="preserve">Transport: </t>
  </si>
  <si>
    <t>Årligt forbrug i liter</t>
  </si>
  <si>
    <t>Benzin købt med kort</t>
  </si>
  <si>
    <t>Diesel købt med kort</t>
  </si>
  <si>
    <t>Benzin leveret</t>
  </si>
  <si>
    <t>Diesel leveret</t>
  </si>
  <si>
    <t>Benzin i alt</t>
  </si>
  <si>
    <t>Diesel i alt</t>
  </si>
  <si>
    <t>km/år</t>
  </si>
  <si>
    <t>i alt</t>
  </si>
  <si>
    <t>Varme / m2</t>
  </si>
  <si>
    <t>Fjernvarme</t>
  </si>
  <si>
    <t>Gas</t>
  </si>
  <si>
    <t>Olie</t>
  </si>
  <si>
    <t>Træpiller</t>
  </si>
  <si>
    <t>El / m2</t>
  </si>
  <si>
    <t>El</t>
  </si>
  <si>
    <t>antal borgere i vejen komm. 2010</t>
  </si>
  <si>
    <t>CO2 - værdier :</t>
  </si>
  <si>
    <t>varme g/kwh</t>
  </si>
  <si>
    <t>gas g/Nm3</t>
  </si>
  <si>
    <t>olie g/l</t>
  </si>
  <si>
    <t>el:g CO2/kwh</t>
  </si>
  <si>
    <t>Benzin g/l</t>
  </si>
  <si>
    <t>Diesel g/l</t>
  </si>
  <si>
    <t>CO2-bil g/km</t>
  </si>
  <si>
    <t>Kvadratmeter m2 til CO2 beregning</t>
  </si>
  <si>
    <t>CO2-udledning fordelt på forsyning:</t>
  </si>
  <si>
    <t>gas</t>
  </si>
  <si>
    <t>olie</t>
  </si>
  <si>
    <t>el</t>
  </si>
  <si>
    <t>Total</t>
  </si>
  <si>
    <t>Vestergade 4 A</t>
  </si>
  <si>
    <t>n-el</t>
  </si>
  <si>
    <t>n- el</t>
  </si>
  <si>
    <t>Veerst-Bække Børnehave - Møllebo</t>
  </si>
  <si>
    <t>Børnehaven Sløjfen</t>
  </si>
  <si>
    <t>Special Brørup</t>
  </si>
  <si>
    <t>Østre Allé 23</t>
  </si>
  <si>
    <t>Fritidsklubben Børneborgen/Byagerskolen SFO</t>
  </si>
  <si>
    <t>Jyllandsgade 2 / Gl. Realskole</t>
  </si>
  <si>
    <t>Holmeåskolen / Lindknud skole</t>
  </si>
  <si>
    <t>Værkstedet - Elmegade 12</t>
  </si>
  <si>
    <t>Værkstedet - Elmegade 10</t>
  </si>
  <si>
    <t>Værkstedet - Elmegade 8</t>
  </si>
  <si>
    <t xml:space="preserve">Nørregadehus / Bo Vejen </t>
  </si>
  <si>
    <t>Jobcenteret Brørup BUC</t>
  </si>
  <si>
    <t>Fællesvirke 2</t>
  </si>
  <si>
    <t>Forbrug 2011: vejen forsyning</t>
  </si>
  <si>
    <t>n-varme</t>
  </si>
  <si>
    <t>Træpiller i kwh</t>
  </si>
  <si>
    <t>Bemærkninger generelt aflæst på: 3 år ukorrigeret (ejendom)</t>
  </si>
  <si>
    <r>
      <t xml:space="preserve">1488 m2, jf. min energi. </t>
    </r>
    <r>
      <rPr>
        <sz val="8"/>
        <color indexed="57"/>
        <rFont val="Arial"/>
        <family val="2"/>
      </rPr>
      <t>forbrug 2012= min energi: Varme Mwh: 56,2+54,2= 110400kwh. El: 26091+29506= 55597kwh</t>
    </r>
  </si>
  <si>
    <t>forbrug 2012=min energi. El2012: 43346. varme2012: 26000+64500 kwh.= 90500 + ny bygning: HD ejendomme: 43500 i alt =133900</t>
  </si>
  <si>
    <t>forbrug 2012=min energi</t>
  </si>
  <si>
    <r>
      <t>1345 m2 i energimærkning,</t>
    </r>
    <r>
      <rPr>
        <sz val="8"/>
        <rFont val="Arial"/>
        <family val="2"/>
      </rPr>
      <t xml:space="preserve">  Kun tagetage er taget med. </t>
    </r>
    <r>
      <rPr>
        <sz val="8"/>
        <color indexed="57"/>
        <rFont val="Arial"/>
        <family val="2"/>
      </rPr>
      <t>forbrug 2012=min energi</t>
    </r>
  </si>
  <si>
    <r>
      <t xml:space="preserve">175 +12 m2 i energimærkning. </t>
    </r>
    <r>
      <rPr>
        <sz val="8"/>
        <color indexed="57"/>
        <rFont val="Arial"/>
        <family val="2"/>
      </rPr>
      <t>forbrug 2012=min energi</t>
    </r>
  </si>
  <si>
    <r>
      <t xml:space="preserve">246 m2 jf. bbr. Ejet af Vejen Byggeselskab, 2 seperate bygninger, samme adresse. </t>
    </r>
    <r>
      <rPr>
        <sz val="8"/>
        <color indexed="57"/>
        <rFont val="Arial"/>
        <family val="2"/>
      </rPr>
      <t>Forbrug 2012=min energi</t>
    </r>
  </si>
  <si>
    <r>
      <t>246 m2 jf. bbr. Ejet af Vejen Byggeselskab.</t>
    </r>
    <r>
      <rPr>
        <sz val="8"/>
        <color indexed="57"/>
        <rFont val="Arial"/>
        <family val="2"/>
      </rPr>
      <t xml:space="preserve"> Forbrug 2012=min energi</t>
    </r>
  </si>
  <si>
    <r>
      <t xml:space="preserve">330 m2 i energimærkning, </t>
    </r>
    <r>
      <rPr>
        <sz val="8"/>
        <color indexed="57"/>
        <rFont val="Arial"/>
        <family val="2"/>
      </rPr>
      <t xml:space="preserve">Forbrug 2012=min energi </t>
    </r>
  </si>
  <si>
    <r>
      <t xml:space="preserve">425 m2 i energimærkning, </t>
    </r>
    <r>
      <rPr>
        <sz val="8"/>
        <color indexed="57"/>
        <rFont val="Arial"/>
        <family val="2"/>
      </rPr>
      <t>Forbrug 2012=min energi</t>
    </r>
  </si>
  <si>
    <t>Billingland + Miniby</t>
  </si>
  <si>
    <t>Knudevejen 17 A + B</t>
  </si>
  <si>
    <t>Forbrug 2012=min energi</t>
  </si>
  <si>
    <r>
      <t xml:space="preserve">526 m2 i energimærkning. </t>
    </r>
    <r>
      <rPr>
        <sz val="8"/>
        <color indexed="57"/>
        <rFont val="Arial"/>
        <family val="2"/>
      </rPr>
      <t>forbrug 2012=min energi</t>
    </r>
  </si>
  <si>
    <r>
      <t xml:space="preserve">253 m2 i energimærkning, </t>
    </r>
    <r>
      <rPr>
        <sz val="8"/>
        <color indexed="57"/>
        <rFont val="Arial"/>
        <family val="2"/>
      </rPr>
      <t>Forbrug2012=min energi.</t>
    </r>
  </si>
  <si>
    <r>
      <t xml:space="preserve">291 m2 i energimærkning. </t>
    </r>
    <r>
      <rPr>
        <sz val="8"/>
        <color indexed="57"/>
        <rFont val="Arial"/>
        <family val="2"/>
      </rPr>
      <t>forbrug 2012=min energi</t>
    </r>
  </si>
  <si>
    <t>forbrug 2012=min energi. Bruger el til opvarmning</t>
  </si>
  <si>
    <t>forbrug2012=min energi</t>
  </si>
  <si>
    <r>
      <t xml:space="preserve">753 m2 i energimærkning. </t>
    </r>
    <r>
      <rPr>
        <sz val="8"/>
        <color indexed="57"/>
        <rFont val="Arial"/>
        <family val="2"/>
      </rPr>
      <t>Forbrug 2012=min energi</t>
    </r>
  </si>
  <si>
    <r>
      <t>501 m2 i energimærkning.</t>
    </r>
    <r>
      <rPr>
        <sz val="8"/>
        <color indexed="57"/>
        <rFont val="Arial"/>
        <family val="2"/>
      </rPr>
      <t>472 m2 jf. min energi</t>
    </r>
    <r>
      <rPr>
        <sz val="8"/>
        <color indexed="10"/>
        <rFont val="Arial"/>
        <family val="2"/>
      </rPr>
      <t xml:space="preserve">. </t>
    </r>
    <r>
      <rPr>
        <sz val="8"/>
        <color indexed="57"/>
        <rFont val="Arial"/>
        <family val="2"/>
      </rPr>
      <t>Forbrug 2012=min energi</t>
    </r>
  </si>
  <si>
    <r>
      <t>420 m2 i energimærkning,</t>
    </r>
    <r>
      <rPr>
        <sz val="8"/>
        <color indexed="57"/>
        <rFont val="Arial"/>
        <family val="2"/>
      </rPr>
      <t xml:space="preserve">  Forbrug 2012=min energi</t>
    </r>
  </si>
  <si>
    <r>
      <t>1330 m2 i energimærkning.</t>
    </r>
    <r>
      <rPr>
        <sz val="8"/>
        <color indexed="57"/>
        <rFont val="Arial"/>
        <family val="2"/>
      </rPr>
      <t xml:space="preserve"> Forbrug 2012=min energi.</t>
    </r>
    <r>
      <rPr>
        <sz val="8"/>
        <color indexed="10"/>
        <rFont val="Arial"/>
        <family val="2"/>
      </rPr>
      <t xml:space="preserve"> </t>
    </r>
  </si>
  <si>
    <r>
      <t>398 m2 i energimærkning,</t>
    </r>
    <r>
      <rPr>
        <sz val="8"/>
        <color indexed="57"/>
        <rFont val="Arial"/>
        <family val="2"/>
      </rPr>
      <t xml:space="preserve">  Forbrug2012=min energi</t>
    </r>
  </si>
  <si>
    <r>
      <t xml:space="preserve">368 m2 i energimærkning, </t>
    </r>
    <r>
      <rPr>
        <sz val="8"/>
        <color indexed="57"/>
        <rFont val="Arial"/>
        <family val="2"/>
      </rPr>
      <t>Forbrug 2012=min energi</t>
    </r>
  </si>
  <si>
    <r>
      <t>360 m2 i energimærkning.</t>
    </r>
    <r>
      <rPr>
        <sz val="8"/>
        <color indexed="57"/>
        <rFont val="Arial"/>
        <family val="2"/>
      </rPr>
      <t xml:space="preserve"> Forbrug 2012=min energi</t>
    </r>
  </si>
  <si>
    <r>
      <t>404 m2 i energimærkning,</t>
    </r>
    <r>
      <rPr>
        <sz val="8"/>
        <color indexed="57"/>
        <rFont val="Arial"/>
        <family val="2"/>
      </rPr>
      <t xml:space="preserve"> forbrug 2012=min energi</t>
    </r>
  </si>
  <si>
    <r>
      <t xml:space="preserve">393 m2 i energimærkning, </t>
    </r>
    <r>
      <rPr>
        <sz val="8"/>
        <color indexed="57"/>
        <rFont val="Arial"/>
        <family val="2"/>
      </rPr>
      <t>Forbrug 2012=min energi</t>
    </r>
  </si>
  <si>
    <r>
      <t xml:space="preserve">377 m2 i energimærkning, </t>
    </r>
    <r>
      <rPr>
        <sz val="8"/>
        <color indexed="57"/>
        <rFont val="Arial"/>
        <family val="2"/>
      </rPr>
      <t>Forbrug 2012=min energi</t>
    </r>
  </si>
  <si>
    <r>
      <t xml:space="preserve">605 m2 i energimærkning. </t>
    </r>
    <r>
      <rPr>
        <sz val="8"/>
        <color indexed="57"/>
        <rFont val="Arial"/>
        <family val="2"/>
      </rPr>
      <t>Forbrug2012=min energi</t>
    </r>
  </si>
  <si>
    <t>Akaciehøj</t>
  </si>
  <si>
    <r>
      <t xml:space="preserve">385 m2 i energimærkning. </t>
    </r>
    <r>
      <rPr>
        <sz val="8"/>
        <color indexed="57"/>
        <rFont val="Arial"/>
        <family val="2"/>
      </rPr>
      <t>Forbrug 2012=min energi</t>
    </r>
  </si>
  <si>
    <r>
      <t xml:space="preserve">404 m2 i energimærkning. </t>
    </r>
    <r>
      <rPr>
        <sz val="8"/>
        <color indexed="57"/>
        <rFont val="Arial"/>
        <family val="2"/>
      </rPr>
      <t>Forbrug2012=min energi</t>
    </r>
  </si>
  <si>
    <r>
      <t>326 m2 i energimærkning</t>
    </r>
    <r>
      <rPr>
        <sz val="8"/>
        <color indexed="57"/>
        <rFont val="Arial"/>
        <family val="2"/>
      </rPr>
      <t xml:space="preserve"> Forbrug 2012=min energi. </t>
    </r>
  </si>
  <si>
    <r>
      <t>243 m2 i Energimærkning.</t>
    </r>
    <r>
      <rPr>
        <sz val="8"/>
        <color indexed="57"/>
        <rFont val="Arial"/>
        <family val="2"/>
      </rPr>
      <t xml:space="preserve"> Forbrug 2012=min energi</t>
    </r>
  </si>
  <si>
    <t>Rådhuspassagen 8</t>
  </si>
  <si>
    <t>forbrug 2012= min energi</t>
  </si>
  <si>
    <t>Vejen Kunstmuseum + Hytten</t>
  </si>
  <si>
    <t>Østergade 4 / lindegade 3</t>
  </si>
  <si>
    <r>
      <t xml:space="preserve">1609 m2 i energimærkning. </t>
    </r>
    <r>
      <rPr>
        <sz val="8"/>
        <color indexed="57"/>
        <rFont val="Arial"/>
        <family val="2"/>
      </rPr>
      <t>Forbrug2012=min energi</t>
    </r>
  </si>
  <si>
    <r>
      <t xml:space="preserve">360 m2 i energimærkning </t>
    </r>
    <r>
      <rPr>
        <sz val="8"/>
        <color indexed="57"/>
        <rFont val="Arial"/>
        <family val="2"/>
      </rPr>
      <t>Forbrug 2012=min energi</t>
    </r>
  </si>
  <si>
    <r>
      <t xml:space="preserve">452 m2 i energimærkning </t>
    </r>
    <r>
      <rPr>
        <sz val="8"/>
        <color indexed="57"/>
        <rFont val="Arial"/>
        <family val="2"/>
      </rPr>
      <t>forbrug 2012=min energi</t>
    </r>
  </si>
  <si>
    <t>Forbrug2012=min energi.</t>
  </si>
  <si>
    <t>Nørbølling Kursuscenter</t>
  </si>
  <si>
    <t>Kursuscenter</t>
  </si>
  <si>
    <t>kursuscenter</t>
  </si>
  <si>
    <t>Bakkely Skole/BASEN</t>
  </si>
  <si>
    <r>
      <t>2058 m2 i energimærkning,</t>
    </r>
    <r>
      <rPr>
        <sz val="8"/>
        <color indexed="57"/>
        <rFont val="Arial"/>
        <family val="2"/>
      </rPr>
      <t xml:space="preserve"> forbrug 2012=min energi.</t>
    </r>
  </si>
  <si>
    <r>
      <t xml:space="preserve">11101 m2 i energimærkning. </t>
    </r>
    <r>
      <rPr>
        <sz val="8"/>
        <color indexed="57"/>
        <rFont val="Arial"/>
        <family val="2"/>
      </rPr>
      <t>Forbrug2012=min energi</t>
    </r>
  </si>
  <si>
    <r>
      <t xml:space="preserve">3282 m2 i Energimærkning. </t>
    </r>
    <r>
      <rPr>
        <sz val="8"/>
        <color indexed="57"/>
        <rFont val="Arial"/>
        <family val="2"/>
      </rPr>
      <t xml:space="preserve">Forbrug 2012=min energi </t>
    </r>
  </si>
  <si>
    <t xml:space="preserve">Forbrug 2012=min energi. </t>
  </si>
  <si>
    <r>
      <t xml:space="preserve">2801 m2 i energimærkning, </t>
    </r>
    <r>
      <rPr>
        <sz val="8"/>
        <color indexed="57"/>
        <rFont val="Arial"/>
        <family val="2"/>
      </rPr>
      <t>.forbrug 2012=min energi</t>
    </r>
  </si>
  <si>
    <r>
      <t xml:space="preserve">bbr: 3945 m2  </t>
    </r>
    <r>
      <rPr>
        <sz val="8"/>
        <color indexed="57"/>
        <rFont val="Arial"/>
        <family val="2"/>
      </rPr>
      <t>forbrug 2012=min energi.</t>
    </r>
  </si>
  <si>
    <t>forbrug 2012=min energi. Varme: 1077100+38952 =1116052</t>
  </si>
  <si>
    <t xml:space="preserve">forbrug2012=min energi. </t>
  </si>
  <si>
    <t>Forbrug 2012=min energi.</t>
  </si>
  <si>
    <t>forbrug 2012=min energi.</t>
  </si>
  <si>
    <r>
      <t>Grethe: 75393610.</t>
    </r>
    <r>
      <rPr>
        <sz val="8"/>
        <color indexed="57"/>
        <rFont val="Arial"/>
        <family val="2"/>
      </rPr>
      <t xml:space="preserve"> forbrug 2012=min energi. </t>
    </r>
  </si>
  <si>
    <r>
      <t xml:space="preserve">incl. SFO </t>
    </r>
    <r>
      <rPr>
        <sz val="8"/>
        <color indexed="57"/>
        <rFont val="Arial"/>
        <family val="2"/>
      </rPr>
      <t>Forbrug 2012=min energi</t>
    </r>
  </si>
  <si>
    <t xml:space="preserve">Incl. SFO. Ilse: 75198436. forbrug 2012=min energi. </t>
  </si>
  <si>
    <r>
      <t xml:space="preserve">1051 m2 i Energimærkning. </t>
    </r>
    <r>
      <rPr>
        <sz val="8"/>
        <color indexed="57"/>
        <rFont val="Arial"/>
        <family val="2"/>
      </rPr>
      <t>Forbrug2012 =min energi</t>
    </r>
  </si>
  <si>
    <t>forbrug 2012.min energi, Fællesarealer - måler placeret Nørregade 75</t>
  </si>
  <si>
    <t>forbrug 2012=.min energi, Fællesarealer - måler placeret Nørregade 75</t>
  </si>
  <si>
    <r>
      <t>1233 m2 i energimærkning,</t>
    </r>
    <r>
      <rPr>
        <sz val="8"/>
        <rFont val="Arial"/>
        <family val="2"/>
      </rPr>
      <t xml:space="preserve"> </t>
    </r>
    <r>
      <rPr>
        <sz val="8"/>
        <color indexed="57"/>
        <rFont val="Arial"/>
        <family val="2"/>
      </rPr>
      <t>Opvarmet areal 1699 m2 jf, min energi 2012. Forbrug2012=min energi.,</t>
    </r>
  </si>
  <si>
    <t>Udggår 2012</t>
  </si>
  <si>
    <r>
      <t xml:space="preserve">248 m2 i energimærkning, </t>
    </r>
    <r>
      <rPr>
        <sz val="8"/>
        <color indexed="57"/>
        <rFont val="Arial"/>
        <family val="2"/>
      </rPr>
      <t>Forbrug 2012=min energi</t>
    </r>
  </si>
  <si>
    <t>Lille Veum, dagcenter + bofællesskab</t>
  </si>
  <si>
    <t>Forbrug2012=min energi</t>
  </si>
  <si>
    <r>
      <t xml:space="preserve">623 m2 i energimærkning </t>
    </r>
    <r>
      <rPr>
        <sz val="8"/>
        <color indexed="57"/>
        <rFont val="Arial"/>
        <family val="2"/>
      </rPr>
      <t>forbrug 2012=min energi</t>
    </r>
  </si>
  <si>
    <r>
      <t xml:space="preserve">Tiirslundvej 36 A, brørup,  </t>
    </r>
    <r>
      <rPr>
        <sz val="8"/>
        <color indexed="57"/>
        <rFont val="Arial"/>
        <family val="2"/>
      </rPr>
      <t>varme2012: konto nr.5580424009. Dong.14.5.2012. El2012: Konto nr.5580424505: sydenergi: 7273+3436+1967+6942 = 19618</t>
    </r>
  </si>
  <si>
    <r>
      <t xml:space="preserve">1702 m2 erhverv/bolig i energimærkning, </t>
    </r>
    <r>
      <rPr>
        <sz val="8"/>
        <color indexed="57"/>
        <rFont val="Arial"/>
        <family val="2"/>
      </rPr>
      <t>Forbrug 2012=min energi</t>
    </r>
  </si>
  <si>
    <r>
      <t>bbr: 1491 + 219 m2 =1710 m2</t>
    </r>
    <r>
      <rPr>
        <sz val="8"/>
        <color indexed="57"/>
        <rFont val="Arial"/>
        <family val="2"/>
      </rPr>
      <t>. varme2012=min energi. el2012=min energi under skodborg skole.</t>
    </r>
  </si>
  <si>
    <t>971 m2. Forbrug 2011: vejen forsyning</t>
  </si>
  <si>
    <r>
      <t xml:space="preserve">610 m2 i energimærkning. </t>
    </r>
    <r>
      <rPr>
        <sz val="8"/>
        <color indexed="57"/>
        <rFont val="Arial"/>
        <family val="2"/>
      </rPr>
      <t>Forbrug 2012=min energi  Olie forbrug: statistik fra intern service: Vej og park område syd:</t>
    </r>
  </si>
  <si>
    <t>konto nr. 1652459206.  el 2012: 3067+1447+814+2888 = 8216</t>
  </si>
  <si>
    <t>27m2 Forbrug 2011: vejen forsyning</t>
  </si>
  <si>
    <r>
      <t xml:space="preserve">Bygn. 1, 559 m2 i energimærkning </t>
    </r>
    <r>
      <rPr>
        <sz val="8"/>
        <color indexed="57"/>
        <rFont val="Arial"/>
        <family val="2"/>
      </rPr>
      <t xml:space="preserve">forbrug 2012=min energi. </t>
    </r>
  </si>
  <si>
    <t>Kongeåvej 96 ( 3 )</t>
  </si>
  <si>
    <t>199 m2 Forbrug 2011: vejen forsyning</t>
  </si>
  <si>
    <t>91 m2 Forbrug 2011: vejen forsyning</t>
  </si>
  <si>
    <t>84 m2. Forbrug 2011: vejen forsyning</t>
  </si>
  <si>
    <t>trefor kundenr: 22097801. kode:48515. el 2012: 1973+589+2+187 = 2751 tjek regningen den: 01.02.13</t>
  </si>
  <si>
    <t>Tre for: kunde nr. 28000363 kode: 93190 el 2012: den 01.02.13 =2260</t>
  </si>
  <si>
    <t>27 m2. Forbrug 2011: vejen forsyning</t>
  </si>
  <si>
    <r>
      <t xml:space="preserve">545 m2 i energimærkning. </t>
    </r>
    <r>
      <rPr>
        <sz val="8"/>
        <color indexed="57"/>
        <rFont val="Arial"/>
        <family val="2"/>
      </rPr>
      <t>Forbrug 2012=min energi</t>
    </r>
  </si>
  <si>
    <r>
      <t xml:space="preserve">248 m2 i energimærkning ( Jels søndergade 17 A). </t>
    </r>
    <r>
      <rPr>
        <sz val="8"/>
        <color indexed="57"/>
        <rFont val="Arial"/>
        <family val="2"/>
      </rPr>
      <t>Forbrug 2012=min energi</t>
    </r>
  </si>
  <si>
    <t>Konto nr. 1652150604. 314 m2  el 2012: 3946+1405+1145+4688 = 11184</t>
  </si>
  <si>
    <r>
      <t>276 m2 i energimærkning.</t>
    </r>
    <r>
      <rPr>
        <sz val="8"/>
        <color indexed="57"/>
        <rFont val="Arial"/>
        <family val="2"/>
      </rPr>
      <t xml:space="preserve"> Forbrug 2012=min energi</t>
    </r>
  </si>
  <si>
    <r>
      <t xml:space="preserve">290 m2 opvarmet areal i energimærkning. </t>
    </r>
    <r>
      <rPr>
        <sz val="8"/>
        <color indexed="57"/>
        <rFont val="Arial"/>
        <family val="2"/>
      </rPr>
      <t xml:space="preserve"> forbrug 2012=min energi.</t>
    </r>
  </si>
  <si>
    <t>el forbrug 2012=min energi</t>
  </si>
  <si>
    <t>konto nr. 1650616207: el 2012: 2085+1032+525+1945 = 5587</t>
  </si>
  <si>
    <r>
      <t>160 m2 i energimærkning.</t>
    </r>
    <r>
      <rPr>
        <sz val="8"/>
        <color indexed="57"/>
        <rFont val="Arial"/>
        <family val="2"/>
      </rPr>
      <t xml:space="preserve"> forbrug 2012=min energi</t>
    </r>
  </si>
  <si>
    <t>el-forbrug2012=min energi</t>
  </si>
  <si>
    <t>826 m2. Forbrug 2011: vejen forsyning</t>
  </si>
  <si>
    <t>2390 m2. Forbrug 2011: vejen forsyning</t>
  </si>
  <si>
    <t xml:space="preserve">forbrug 2012=min energi. </t>
  </si>
  <si>
    <t xml:space="preserve">10135 m2 i Energimærkning. Forbrug2012=min energi: 3år ukorrigeret (ejendom) </t>
  </si>
  <si>
    <r>
      <t xml:space="preserve">2407 m2 i Energimærkning. </t>
    </r>
    <r>
      <rPr>
        <sz val="8"/>
        <color indexed="57"/>
        <rFont val="Arial"/>
        <family val="2"/>
      </rPr>
      <t xml:space="preserve">Forbrug 2012=min energi </t>
    </r>
  </si>
  <si>
    <t xml:space="preserve">Forbrug 2012= min energi. </t>
  </si>
  <si>
    <r>
      <t>407 m2 i energimærkning,  frivillig.huset.vejen@mail.dk.</t>
    </r>
    <r>
      <rPr>
        <sz val="8"/>
        <color indexed="57"/>
        <rFont val="Arial"/>
        <family val="2"/>
      </rPr>
      <t>Forbrug 2012=min energi</t>
    </r>
  </si>
  <si>
    <r>
      <t>1580 m2 i energimærkning,</t>
    </r>
    <r>
      <rPr>
        <sz val="8"/>
        <color indexed="57"/>
        <rFont val="Arial"/>
        <family val="2"/>
      </rPr>
      <t>forbrug 2012=Min energi. centerdel ikke anneks.</t>
    </r>
  </si>
  <si>
    <r>
      <t>190 m2 i energimærkning.</t>
    </r>
    <r>
      <rPr>
        <sz val="8"/>
        <color indexed="57"/>
        <rFont val="Arial"/>
        <family val="2"/>
      </rPr>
      <t xml:space="preserve"> Forbrug 2012=min energi under lindecenteret - A, Annekset</t>
    </r>
  </si>
  <si>
    <r>
      <t xml:space="preserve">771 m2 i energimærkning. </t>
    </r>
    <r>
      <rPr>
        <sz val="8"/>
        <color indexed="57"/>
        <rFont val="Arial"/>
        <family val="2"/>
      </rPr>
      <t xml:space="preserve">Forbrug 2012 =min energi. </t>
    </r>
  </si>
  <si>
    <t>Enghaven + Ribevej  + Vinkelvej</t>
  </si>
  <si>
    <t xml:space="preserve">Rødding Engvej 3 /vinkelvej 3 / ribevej 3 </t>
  </si>
  <si>
    <r>
      <t xml:space="preserve">1898 jf. min energi, 1213+634=1847 jf. energimærkningen, </t>
    </r>
    <r>
      <rPr>
        <sz val="8"/>
        <color indexed="57"/>
        <rFont val="Arial"/>
        <family val="2"/>
      </rPr>
      <t>forbrug 2012 = min energi.</t>
    </r>
  </si>
  <si>
    <r>
      <t>644 m2 i energimærkning,</t>
    </r>
    <r>
      <rPr>
        <sz val="8"/>
        <rFont val="Arial"/>
        <family val="2"/>
      </rPr>
      <t xml:space="preserve"> 694 m2, </t>
    </r>
    <r>
      <rPr>
        <sz val="8"/>
        <color indexed="57"/>
        <rFont val="Arial"/>
        <family val="2"/>
      </rPr>
      <t>forbrug 2012=min energi</t>
    </r>
  </si>
  <si>
    <r>
      <t xml:space="preserve">El og varme afregnes til Boligkontoret Danmark </t>
    </r>
    <r>
      <rPr>
        <sz val="8"/>
        <color indexed="57"/>
        <rFont val="Arial"/>
        <family val="2"/>
      </rPr>
      <t>Forbrug 2012=min energi</t>
    </r>
  </si>
  <si>
    <r>
      <t>Varme og el aftrregnes til Boligkontoret Danmark.</t>
    </r>
    <r>
      <rPr>
        <sz val="8"/>
        <color indexed="57"/>
        <rFont val="Arial"/>
        <family val="2"/>
      </rPr>
      <t xml:space="preserve"> Forbrug 2012=min energi</t>
    </r>
  </si>
  <si>
    <t>el forbrug2012 =min energi</t>
  </si>
  <si>
    <r>
      <t>259 m2 i Energimærkning.</t>
    </r>
    <r>
      <rPr>
        <sz val="8"/>
        <color indexed="57"/>
        <rFont val="Arial"/>
        <family val="2"/>
      </rPr>
      <t xml:space="preserve"> Forbrug 2012=min energi </t>
    </r>
  </si>
  <si>
    <t>Jels Roklubhus (bliver ikke brugt i 2012)</t>
  </si>
  <si>
    <t>bruger kun el. Forbrug 2012=min energi = 0</t>
  </si>
  <si>
    <t>bruger el til opvarmning. Elforbrug 2012 =min energi</t>
  </si>
  <si>
    <r>
      <t xml:space="preserve">441 m2 i energimærkning, </t>
    </r>
    <r>
      <rPr>
        <sz val="8"/>
        <color indexed="57"/>
        <rFont val="Arial"/>
        <family val="2"/>
      </rPr>
      <t>Forbrug2012= min energi . Olie forbrug: statistik fra intern service: daginstitution: 6956 + Børnecenter: 25031 = 31987</t>
    </r>
  </si>
  <si>
    <t>Forbrug 2012= min energi Olie forbrug: statistik fra intern service: 16792</t>
  </si>
  <si>
    <r>
      <t xml:space="preserve">5628 m2 i energimærkning, 4121 m2 jf. bygningsvedligehold. </t>
    </r>
    <r>
      <rPr>
        <sz val="8"/>
        <color indexed="57"/>
        <rFont val="Arial"/>
        <family val="2"/>
      </rPr>
      <t>forbrug 2012=min energi</t>
    </r>
  </si>
  <si>
    <t xml:space="preserve">bruger kun el. forbrug 2012=min energi. Olie forbrug: statistik fra intern service: BUC: 3764 </t>
  </si>
  <si>
    <r>
      <t xml:space="preserve">1248 m2 i energimærkning, </t>
    </r>
    <r>
      <rPr>
        <sz val="8"/>
        <color indexed="57"/>
        <rFont val="Arial"/>
        <family val="2"/>
      </rPr>
      <t>forbrug 2012=min energi</t>
    </r>
  </si>
  <si>
    <r>
      <rPr>
        <sz val="8"/>
        <color indexed="10"/>
        <rFont val="Arial"/>
        <family val="2"/>
      </rPr>
      <t xml:space="preserve">865 m2 jf. bygningsvedligehold. </t>
    </r>
    <r>
      <rPr>
        <sz val="8"/>
        <color indexed="57"/>
        <rFont val="Arial"/>
        <family val="2"/>
      </rPr>
      <t xml:space="preserve">forbrug 2012=min energi </t>
    </r>
  </si>
  <si>
    <t>Vand og spildevandsforsyningen blev i 2012 udskilt fra Kommunen, derfor medtages de ikke længere i beregningen, desuden lukkede en specialinstitution.</t>
  </si>
  <si>
    <t>CO2-udledning 2012</t>
  </si>
  <si>
    <t xml:space="preserve">Graddage korrektion </t>
  </si>
  <si>
    <t>CO2-udledning 2012 uden Forsyning</t>
  </si>
  <si>
    <t xml:space="preserve">Varme i alt: i kwh </t>
  </si>
  <si>
    <t>Vand og spildevandsforsyningen blev i 2012 udskilt fra Kommunen, derfor medtages de ikke længere i beregningen, desuden lukkede en specialinstitution. Skal bruges som udgangspunkt for beregningen i 2013</t>
  </si>
  <si>
    <t>Total CO2-udledning kg/borger/år</t>
  </si>
  <si>
    <t>Graddage Korrektion: Varmeforbrug</t>
  </si>
  <si>
    <t>Graddage Korrektion: 2012 uden Forsyning</t>
  </si>
  <si>
    <t>CO2-udledning: 2012 uden Forsyning</t>
  </si>
  <si>
    <r>
      <t xml:space="preserve">1488 m2, jf. min energi. </t>
    </r>
    <r>
      <rPr>
        <sz val="8"/>
        <color indexed="57"/>
        <rFont val="Arial"/>
        <family val="2"/>
      </rPr>
      <t>forbrug 2013= min energi: Varme Mwh: 58,6+53,1= 111700kwh. El: 24275+26604= 50879kwh</t>
    </r>
  </si>
  <si>
    <t>Aflæsningen på Min energi: 3 år ukorrigeret (Måler) og 3 år ukorrigeret (Ejendom)</t>
  </si>
  <si>
    <t xml:space="preserve">forbrug 2013=min energi. </t>
  </si>
  <si>
    <t>forbrug 2013=min energi</t>
  </si>
  <si>
    <t>Lindetorvet</t>
  </si>
  <si>
    <r>
      <t>1345 m2 i energimærkning,</t>
    </r>
    <r>
      <rPr>
        <sz val="8"/>
        <rFont val="Arial"/>
        <family val="2"/>
      </rPr>
      <t xml:space="preserve">  Kun tagetage er taget med. </t>
    </r>
    <r>
      <rPr>
        <sz val="8"/>
        <color indexed="57"/>
        <rFont val="Arial"/>
        <family val="2"/>
      </rPr>
      <t>forbrug 2013=min energi</t>
    </r>
  </si>
  <si>
    <r>
      <t xml:space="preserve">175 +12 m2 i energimærkning. </t>
    </r>
    <r>
      <rPr>
        <sz val="8"/>
        <color indexed="57"/>
        <rFont val="Arial"/>
        <family val="2"/>
      </rPr>
      <t>forbrug 2013=min energi</t>
    </r>
  </si>
  <si>
    <r>
      <t xml:space="preserve">246 m2 jf. bbr. Ejet af Vejen Byggeselskab, 2 seperate bygninger, samme adresse. </t>
    </r>
    <r>
      <rPr>
        <sz val="8"/>
        <color indexed="57"/>
        <rFont val="Arial"/>
        <family val="2"/>
      </rPr>
      <t>Forbrug 2013=min energi</t>
    </r>
  </si>
  <si>
    <r>
      <t>246 m2 jf. bbr. Ejet af Vejen Byggeselskab.</t>
    </r>
    <r>
      <rPr>
        <sz val="8"/>
        <color indexed="57"/>
        <rFont val="Arial"/>
        <family val="2"/>
      </rPr>
      <t xml:space="preserve"> Forbrug 2013=min energi</t>
    </r>
  </si>
  <si>
    <r>
      <t xml:space="preserve">330 m2 i energimærkning, </t>
    </r>
    <r>
      <rPr>
        <sz val="8"/>
        <color indexed="57"/>
        <rFont val="Arial"/>
        <family val="2"/>
      </rPr>
      <t xml:space="preserve">Forbrug 2013=min energi </t>
    </r>
  </si>
  <si>
    <r>
      <t xml:space="preserve">425 m2 i energimærkning, </t>
    </r>
    <r>
      <rPr>
        <sz val="8"/>
        <color indexed="57"/>
        <rFont val="Arial"/>
        <family val="2"/>
      </rPr>
      <t>Forbrug 2013=min energi</t>
    </r>
  </si>
  <si>
    <t>Forbrug 2013=min energi  el 2013: 4880+41180 = 46060. Olie forbrug, Knudevejen 17 B, statestik fra intern service: ungdomsskolen: 1769</t>
  </si>
  <si>
    <r>
      <t xml:space="preserve">526 m2 i energimærkning. </t>
    </r>
    <r>
      <rPr>
        <sz val="8"/>
        <color indexed="57"/>
        <rFont val="Arial"/>
        <family val="2"/>
      </rPr>
      <t>forbrug 2013=min energi</t>
    </r>
  </si>
  <si>
    <r>
      <t xml:space="preserve">253 m2 i energimærkning, </t>
    </r>
    <r>
      <rPr>
        <sz val="8"/>
        <color indexed="57"/>
        <rFont val="Arial"/>
        <family val="2"/>
      </rPr>
      <t>Forbrug2013=min energi.</t>
    </r>
  </si>
  <si>
    <r>
      <t xml:space="preserve">291 m2 i energimærkning. </t>
    </r>
    <r>
      <rPr>
        <sz val="8"/>
        <color indexed="57"/>
        <rFont val="Arial"/>
        <family val="2"/>
      </rPr>
      <t>forbrug 2013=min energi</t>
    </r>
  </si>
  <si>
    <t>forbrug 2013=min energi. Bruger el til opvarmning</t>
  </si>
  <si>
    <t>forbrug2013=min energi</t>
  </si>
  <si>
    <r>
      <t xml:space="preserve">753 m2 i energimærkning. </t>
    </r>
    <r>
      <rPr>
        <sz val="8"/>
        <color indexed="57"/>
        <rFont val="Arial"/>
        <family val="2"/>
      </rPr>
      <t>Forbrug 2013=min energi</t>
    </r>
  </si>
  <si>
    <r>
      <t>501 m2 i energimærkning.</t>
    </r>
    <r>
      <rPr>
        <sz val="8"/>
        <color indexed="57"/>
        <rFont val="Arial"/>
        <family val="2"/>
      </rPr>
      <t>472 m2 jf. min energi</t>
    </r>
    <r>
      <rPr>
        <sz val="8"/>
        <color indexed="10"/>
        <rFont val="Arial"/>
        <family val="2"/>
      </rPr>
      <t xml:space="preserve">. </t>
    </r>
    <r>
      <rPr>
        <sz val="8"/>
        <color indexed="57"/>
        <rFont val="Arial"/>
        <family val="2"/>
      </rPr>
      <t>Forbrug 2013=min energi</t>
    </r>
  </si>
  <si>
    <r>
      <t>1330 m2 i energimærkning.</t>
    </r>
    <r>
      <rPr>
        <sz val="8"/>
        <color indexed="57"/>
        <rFont val="Arial"/>
        <family val="2"/>
      </rPr>
      <t xml:space="preserve"> Forbrug 2013=min energi.</t>
    </r>
    <r>
      <rPr>
        <sz val="8"/>
        <color indexed="10"/>
        <rFont val="Arial"/>
        <family val="2"/>
      </rPr>
      <t xml:space="preserve"> </t>
    </r>
  </si>
  <si>
    <t>Forbrug 2013=min energi</t>
  </si>
  <si>
    <r>
      <t>398 m2 i energimærkning,</t>
    </r>
    <r>
      <rPr>
        <sz val="8"/>
        <color indexed="57"/>
        <rFont val="Arial"/>
        <family val="2"/>
      </rPr>
      <t xml:space="preserve">  Forbrug2013=min energi</t>
    </r>
  </si>
  <si>
    <r>
      <t xml:space="preserve">368 m2 i energimærkning, </t>
    </r>
    <r>
      <rPr>
        <sz val="8"/>
        <color indexed="57"/>
        <rFont val="Arial"/>
        <family val="2"/>
      </rPr>
      <t>Forbrug 2013=min energi</t>
    </r>
  </si>
  <si>
    <r>
      <t>360 m2 i energimærkning.</t>
    </r>
    <r>
      <rPr>
        <sz val="8"/>
        <color indexed="57"/>
        <rFont val="Arial"/>
        <family val="2"/>
      </rPr>
      <t xml:space="preserve"> Forbrug 2013=min energi</t>
    </r>
  </si>
  <si>
    <r>
      <t>404 m2 i energimærkning,</t>
    </r>
    <r>
      <rPr>
        <sz val="8"/>
        <color indexed="57"/>
        <rFont val="Arial"/>
        <family val="2"/>
      </rPr>
      <t xml:space="preserve"> forbrug 2013=min energi</t>
    </r>
  </si>
  <si>
    <r>
      <t xml:space="preserve">393 m2 i energimærkning, </t>
    </r>
    <r>
      <rPr>
        <sz val="8"/>
        <color indexed="57"/>
        <rFont val="Arial"/>
        <family val="2"/>
      </rPr>
      <t>Forbrug 2013=min energi</t>
    </r>
  </si>
  <si>
    <r>
      <t xml:space="preserve">377 m2 i energimærkning, </t>
    </r>
    <r>
      <rPr>
        <sz val="8"/>
        <color indexed="57"/>
        <rFont val="Arial"/>
        <family val="2"/>
      </rPr>
      <t>Forbrug 2013=min energi</t>
    </r>
  </si>
  <si>
    <r>
      <t xml:space="preserve">605 m2 i energimærkning. </t>
    </r>
    <r>
      <rPr>
        <sz val="8"/>
        <color indexed="57"/>
        <rFont val="Arial"/>
        <family val="2"/>
      </rPr>
      <t>Forbrug2013=min energi</t>
    </r>
  </si>
  <si>
    <r>
      <t xml:space="preserve">441 m2 i energimærkning, </t>
    </r>
    <r>
      <rPr>
        <sz val="8"/>
        <color indexed="57"/>
        <rFont val="Arial"/>
        <family val="2"/>
      </rPr>
      <t>Forbrug2013= min energi . Olie forbrug: statistik fra intern service: daginstitution: 2300 + Børnecenter: 6503 = 8803</t>
    </r>
  </si>
  <si>
    <t>el forbrug2013 =min energi.  Bruger el til opvarmning</t>
  </si>
  <si>
    <r>
      <t xml:space="preserve">404 m2 i energimærkning. </t>
    </r>
    <r>
      <rPr>
        <sz val="8"/>
        <color indexed="57"/>
        <rFont val="Arial"/>
        <family val="2"/>
      </rPr>
      <t>Forbrug2013=min energi</t>
    </r>
  </si>
  <si>
    <r>
      <t>326 m2 i energimærkning</t>
    </r>
    <r>
      <rPr>
        <sz val="8"/>
        <color indexed="57"/>
        <rFont val="Arial"/>
        <family val="2"/>
      </rPr>
      <t xml:space="preserve"> Forbrug 2013=min energi. </t>
    </r>
  </si>
  <si>
    <r>
      <t>243 m2 i Energimærkning.</t>
    </r>
    <r>
      <rPr>
        <sz val="8"/>
        <color indexed="57"/>
        <rFont val="Arial"/>
        <family val="2"/>
      </rPr>
      <t xml:space="preserve"> Forbrug 2013=min energi</t>
    </r>
  </si>
  <si>
    <t>forbrug 2013= min energi</t>
  </si>
  <si>
    <r>
      <t xml:space="preserve">1609 m2 i energimærkning. </t>
    </r>
    <r>
      <rPr>
        <sz val="8"/>
        <color indexed="57"/>
        <rFont val="Arial"/>
        <family val="2"/>
      </rPr>
      <t>Forbrug2013=min energi</t>
    </r>
  </si>
  <si>
    <r>
      <t xml:space="preserve">360 m2 i energimærkning </t>
    </r>
    <r>
      <rPr>
        <sz val="8"/>
        <color indexed="57"/>
        <rFont val="Arial"/>
        <family val="2"/>
      </rPr>
      <t>Forbrug 2013=min energi</t>
    </r>
  </si>
  <si>
    <r>
      <t xml:space="preserve">452 m2 i energimærkning </t>
    </r>
    <r>
      <rPr>
        <sz val="8"/>
        <color indexed="57"/>
        <rFont val="Arial"/>
        <family val="2"/>
      </rPr>
      <t>forbrug 2013=min energi</t>
    </r>
  </si>
  <si>
    <t>Forbrug2013=min energi.</t>
  </si>
  <si>
    <t>el Forbrug 2013= min energi  bruger varmepumpe.</t>
  </si>
  <si>
    <r>
      <t>2058 m2 i energimærkning,</t>
    </r>
    <r>
      <rPr>
        <sz val="8"/>
        <color indexed="57"/>
        <rFont val="Arial"/>
        <family val="2"/>
      </rPr>
      <t xml:space="preserve"> forbrug 2013=min energi.</t>
    </r>
  </si>
  <si>
    <r>
      <t xml:space="preserve">5628 m2 i energimærkning, 4121 m2 jf. bygningsvedligehold. </t>
    </r>
    <r>
      <rPr>
        <sz val="8"/>
        <color indexed="57"/>
        <rFont val="Arial"/>
        <family val="2"/>
      </rPr>
      <t>forbrug 2013=min energi</t>
    </r>
  </si>
  <si>
    <r>
      <t xml:space="preserve">11101 m2 i energimærkning. </t>
    </r>
    <r>
      <rPr>
        <sz val="8"/>
        <color indexed="57"/>
        <rFont val="Arial"/>
        <family val="2"/>
      </rPr>
      <t>Forbrug2013=min energi</t>
    </r>
  </si>
  <si>
    <r>
      <t xml:space="preserve">3282 m2 i Energimærkning. </t>
    </r>
    <r>
      <rPr>
        <sz val="8"/>
        <color indexed="57"/>
        <rFont val="Arial"/>
        <family val="2"/>
      </rPr>
      <t xml:space="preserve">Forbrug 2013=min energi </t>
    </r>
  </si>
  <si>
    <t xml:space="preserve">Forbrug 2013=min energi. </t>
  </si>
  <si>
    <r>
      <t xml:space="preserve">2801 m2 i energimærkning, </t>
    </r>
    <r>
      <rPr>
        <sz val="8"/>
        <color indexed="57"/>
        <rFont val="Arial"/>
        <family val="2"/>
      </rPr>
      <t>.forbrug 2013=min energi</t>
    </r>
  </si>
  <si>
    <r>
      <t xml:space="preserve">bbr: 3945 m2  </t>
    </r>
    <r>
      <rPr>
        <sz val="8"/>
        <color indexed="57"/>
        <rFont val="Arial"/>
        <family val="2"/>
      </rPr>
      <t>forbrug 2013=min energi.</t>
    </r>
  </si>
  <si>
    <t>forbrug 2013=min energi. Varme: 1137300+41894 =1179194</t>
  </si>
  <si>
    <t xml:space="preserve">forbrug2013=min energi. </t>
  </si>
  <si>
    <t>Forbrug 2013=min energi.</t>
  </si>
  <si>
    <t>forbrug 2013=min energi.</t>
  </si>
  <si>
    <r>
      <t>Grethe: 75393610.</t>
    </r>
    <r>
      <rPr>
        <sz val="8"/>
        <color indexed="57"/>
        <rFont val="Arial"/>
        <family val="2"/>
      </rPr>
      <t xml:space="preserve"> forbrug 2013=min energi. </t>
    </r>
  </si>
  <si>
    <r>
      <t xml:space="preserve">incl. SFO </t>
    </r>
    <r>
      <rPr>
        <sz val="8"/>
        <color indexed="57"/>
        <rFont val="Arial"/>
        <family val="2"/>
      </rPr>
      <t>Forbrug 2013=min energi</t>
    </r>
  </si>
  <si>
    <t xml:space="preserve">Incl. SFO. Ilse: 75198436. forbrug 2013=min energi. </t>
  </si>
  <si>
    <r>
      <t xml:space="preserve">1051 m2 i Energimærkning. </t>
    </r>
    <r>
      <rPr>
        <sz val="8"/>
        <color indexed="57"/>
        <rFont val="Arial"/>
        <family val="2"/>
      </rPr>
      <t>Forbrug2013 =min energi</t>
    </r>
  </si>
  <si>
    <t>forbrug 2013.min energi, Fællesarealer - måler placeret Nørregade 75</t>
  </si>
  <si>
    <t>forbrug 2013=.min energi, Fællesarealer - måler placeret Nørregade 75</t>
  </si>
  <si>
    <r>
      <t>1233 m2 i energimærkning,</t>
    </r>
    <r>
      <rPr>
        <sz val="8"/>
        <rFont val="Arial"/>
        <family val="2"/>
      </rPr>
      <t xml:space="preserve"> </t>
    </r>
    <r>
      <rPr>
        <sz val="8"/>
        <color indexed="57"/>
        <rFont val="Arial"/>
        <family val="2"/>
      </rPr>
      <t>Opvarmet areal 1699 m2 jf, min energi 2012. Forbrug2013=min energi.,</t>
    </r>
  </si>
  <si>
    <t>bruger kun el. forbrug 2013=min energi. Olie forbrug: statistik fra intern service: BUC: 1922</t>
  </si>
  <si>
    <r>
      <t xml:space="preserve">248 m2 i energimærkning, </t>
    </r>
    <r>
      <rPr>
        <sz val="8"/>
        <color indexed="57"/>
        <rFont val="Arial"/>
        <family val="2"/>
      </rPr>
      <t>Forbrug 2013=min energi</t>
    </r>
  </si>
  <si>
    <r>
      <t xml:space="preserve">1248 m2 i energimærkning, </t>
    </r>
    <r>
      <rPr>
        <sz val="8"/>
        <color indexed="57"/>
        <rFont val="Arial"/>
        <family val="2"/>
      </rPr>
      <t>forbrug 2013=min energi</t>
    </r>
  </si>
  <si>
    <t>Forbrug2013=min energi</t>
  </si>
  <si>
    <r>
      <t xml:space="preserve">623 m2 i energimærkning </t>
    </r>
    <r>
      <rPr>
        <sz val="8"/>
        <color indexed="57"/>
        <rFont val="Arial"/>
        <family val="2"/>
      </rPr>
      <t>forbrug 2013=min energi</t>
    </r>
  </si>
  <si>
    <r>
      <t xml:space="preserve">Tiirslundvej 36 A, brørup,  </t>
    </r>
    <r>
      <rPr>
        <sz val="8"/>
        <color indexed="57"/>
        <rFont val="Arial"/>
        <family val="2"/>
      </rPr>
      <t>varme2013: konto nr.5580424009. Dong.14.5.2012. El2013: Konto nr.5580424505: sydenergi: 7751+4476+2743+5414 = 20384</t>
    </r>
  </si>
  <si>
    <r>
      <t>259 m2 i Energimærkning.</t>
    </r>
    <r>
      <rPr>
        <sz val="8"/>
        <color indexed="57"/>
        <rFont val="Arial"/>
        <family val="2"/>
      </rPr>
      <t xml:space="preserve"> El Forbrug 2013=min energi </t>
    </r>
  </si>
  <si>
    <r>
      <t>bbr: 1491 + 219 m2 =1710 m2</t>
    </r>
    <r>
      <rPr>
        <sz val="8"/>
        <color indexed="57"/>
        <rFont val="Arial"/>
        <family val="2"/>
      </rPr>
      <t>. varme2013=min energi. el2013=min energi under skodborg skole.</t>
    </r>
  </si>
  <si>
    <r>
      <t xml:space="preserve">610 m2 i energimærkning. </t>
    </r>
    <r>
      <rPr>
        <sz val="8"/>
        <color indexed="57"/>
        <rFont val="Arial"/>
        <family val="2"/>
      </rPr>
      <t xml:space="preserve">Forbrug 2012=min energi </t>
    </r>
    <r>
      <rPr>
        <sz val="8"/>
        <color indexed="17"/>
        <rFont val="Arial"/>
        <family val="2"/>
      </rPr>
      <t xml:space="preserve"> Olie forbrug: statistik fra intern service: Vej og park område syd: 3002</t>
    </r>
  </si>
  <si>
    <t xml:space="preserve">konto nr. 1652459206.  el 2013: 3402+1318+818+2356 = 7894 </t>
  </si>
  <si>
    <r>
      <t xml:space="preserve">Bygn. 1, 559 m2 i energimærkning </t>
    </r>
    <r>
      <rPr>
        <sz val="8"/>
        <color indexed="57"/>
        <rFont val="Arial"/>
        <family val="2"/>
      </rPr>
      <t xml:space="preserve">forbrug 2013=min energi. </t>
    </r>
  </si>
  <si>
    <t>trefor kundenr: 22097801. kode:48515. el 2013= 1393  tjek regningen den: 03.02.14</t>
  </si>
  <si>
    <t>Tre for: kunde nr. 28000363 kode: 93190 el 2013: den 03.02.14 =1887</t>
  </si>
  <si>
    <r>
      <t xml:space="preserve">545 m2 i energimærkning. </t>
    </r>
    <r>
      <rPr>
        <sz val="8"/>
        <color indexed="57"/>
        <rFont val="Arial"/>
        <family val="2"/>
      </rPr>
      <t>Forbrug 2013=min energi</t>
    </r>
  </si>
  <si>
    <r>
      <t xml:space="preserve">248 m2 i energimærkning ( Jels søndergade 17 A). </t>
    </r>
    <r>
      <rPr>
        <sz val="8"/>
        <color indexed="57"/>
        <rFont val="Arial"/>
        <family val="2"/>
      </rPr>
      <t>Forbrug 2013=min energi</t>
    </r>
  </si>
  <si>
    <t>Konto nr. 1652150604. 314 m2  el 2012: 4386+1497+1206+4585 = 11674</t>
  </si>
  <si>
    <r>
      <t>276 m2 i energimærkning.</t>
    </r>
    <r>
      <rPr>
        <sz val="8"/>
        <color indexed="57"/>
        <rFont val="Arial"/>
        <family val="2"/>
      </rPr>
      <t xml:space="preserve"> Forbrug 2012=min energi. Bruger varmepumpe til opvarmning, kun El.</t>
    </r>
  </si>
  <si>
    <r>
      <t xml:space="preserve">290 m2 opvarmet areal i energimærkning. </t>
    </r>
    <r>
      <rPr>
        <sz val="8"/>
        <color indexed="57"/>
        <rFont val="Arial"/>
        <family val="2"/>
      </rPr>
      <t xml:space="preserve"> forbrug 2013=min energi.</t>
    </r>
  </si>
  <si>
    <t>el forbrug 2013=min energi.</t>
  </si>
  <si>
    <t>konto nr. 1650616207: el 2013: 2325+1006+614+2215 = 6160</t>
  </si>
  <si>
    <r>
      <t>160 m2 i energimærkning.</t>
    </r>
    <r>
      <rPr>
        <sz val="8"/>
        <color indexed="57"/>
        <rFont val="Arial"/>
        <family val="2"/>
      </rPr>
      <t xml:space="preserve"> forbrug 2013=min energi</t>
    </r>
  </si>
  <si>
    <r>
      <rPr>
        <sz val="8"/>
        <color indexed="10"/>
        <rFont val="Arial"/>
        <family val="2"/>
      </rPr>
      <t xml:space="preserve">865 m2 jf. bygningsvedligehold. </t>
    </r>
    <r>
      <rPr>
        <sz val="8"/>
        <color indexed="57"/>
        <rFont val="Arial"/>
        <family val="2"/>
      </rPr>
      <t xml:space="preserve">forbrug 2013=min energi , egely Ældreboliger. </t>
    </r>
  </si>
  <si>
    <t>bruger el til opvarmning. Elforbrug 2013 =min energi</t>
  </si>
  <si>
    <t xml:space="preserve">10135 m2 i Energimærkning. Forbrug2013=min energi: 3år ukorrigeret (ejendom) </t>
  </si>
  <si>
    <t>forbrug 201=min energi</t>
  </si>
  <si>
    <r>
      <t xml:space="preserve">2407 m2 i Energimærkning. </t>
    </r>
    <r>
      <rPr>
        <sz val="8"/>
        <color indexed="57"/>
        <rFont val="Arial"/>
        <family val="2"/>
      </rPr>
      <t xml:space="preserve">Forbrug 2013=min energi </t>
    </r>
  </si>
  <si>
    <t xml:space="preserve">Forbrug 2013= min energi. </t>
  </si>
  <si>
    <r>
      <t>407 m2 i energimærkning,  frivillig.huset.vejen@mail.dk.</t>
    </r>
    <r>
      <rPr>
        <sz val="8"/>
        <color indexed="57"/>
        <rFont val="Arial"/>
        <family val="2"/>
      </rPr>
      <t>Forbrug 2013=min energi</t>
    </r>
  </si>
  <si>
    <r>
      <t>1580 m2 i energimærkning,</t>
    </r>
    <r>
      <rPr>
        <sz val="8"/>
        <color indexed="57"/>
        <rFont val="Arial"/>
        <family val="2"/>
      </rPr>
      <t>forbrug 2013=Min energi. centerdel ikke anneks.</t>
    </r>
  </si>
  <si>
    <r>
      <t>190 m2 i energimærkning.</t>
    </r>
    <r>
      <rPr>
        <sz val="8"/>
        <color indexed="57"/>
        <rFont val="Arial"/>
        <family val="2"/>
      </rPr>
      <t xml:space="preserve"> Forbrug 2013=min energi under lindecenteret - A, Annekset</t>
    </r>
  </si>
  <si>
    <r>
      <t xml:space="preserve">771 m2 i energimærkning. </t>
    </r>
    <r>
      <rPr>
        <sz val="8"/>
        <color indexed="57"/>
        <rFont val="Arial"/>
        <family val="2"/>
      </rPr>
      <t xml:space="preserve">Forbrug 2013 =min energi. </t>
    </r>
  </si>
  <si>
    <r>
      <t xml:space="preserve">1898 jf. min energi, 1213+634=1847 jf. energimærkningen, </t>
    </r>
    <r>
      <rPr>
        <sz val="8"/>
        <color indexed="57"/>
        <rFont val="Arial"/>
        <family val="2"/>
      </rPr>
      <t>forbrug 2013 = min energi.</t>
    </r>
  </si>
  <si>
    <r>
      <t>644 m2 i energimærkning,</t>
    </r>
    <r>
      <rPr>
        <sz val="8"/>
        <rFont val="Arial"/>
        <family val="2"/>
      </rPr>
      <t xml:space="preserve"> 694 m2, </t>
    </r>
    <r>
      <rPr>
        <sz val="8"/>
        <color indexed="57"/>
        <rFont val="Arial"/>
        <family val="2"/>
      </rPr>
      <t>forbrug 2013=min energi</t>
    </r>
  </si>
  <si>
    <t>antal borgere i vejen komm. 2013</t>
  </si>
  <si>
    <t xml:space="preserve">2 daginstitutioner blev selvejende, 1 lukkede. 1 specialinstitution lukkede, og 1 offentligt toilet brændte. </t>
  </si>
  <si>
    <t>Graddage Korrektion: 2013</t>
  </si>
  <si>
    <t>CO2-udledning: 2013</t>
  </si>
  <si>
    <t>2012 uden Forsyning</t>
  </si>
  <si>
    <t>CO2-udledning fra kommunens bygninger fordelt på forsyning:</t>
  </si>
</sst>
</file>

<file path=xl/styles.xml><?xml version="1.0" encoding="utf-8"?>
<styleSheet xmlns="http://schemas.openxmlformats.org/spreadsheetml/2006/main">
  <numFmts count="3">
    <numFmt numFmtId="164" formatCode="_(* #,##0_);_(* \(#,##0\);_(* &quot;-&quot;_);_(@_)"/>
    <numFmt numFmtId="165" formatCode="_-* #,##0.00\ &quot;kr&quot;_-;\-* #,##0.00\ &quot;kr&quot;_-;_-* &quot;-&quot;??\ &quot;kr&quot;_-;_-@_-"/>
    <numFmt numFmtId="166" formatCode="0.0"/>
  </numFmts>
  <fonts count="13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57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8"/>
      <color rgb="FF00B05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indexed="1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Border="1"/>
    <xf numFmtId="3" fontId="2" fillId="0" borderId="1" xfId="0" applyNumberFormat="1" applyFont="1" applyBorder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/>
    <xf numFmtId="3" fontId="5" fillId="0" borderId="1" xfId="0" applyNumberFormat="1" applyFont="1" applyFill="1" applyBorder="1"/>
    <xf numFmtId="0" fontId="4" fillId="0" borderId="1" xfId="0" applyFont="1" applyFill="1" applyBorder="1" applyAlignment="1"/>
    <xf numFmtId="0" fontId="3" fillId="0" borderId="1" xfId="0" applyFont="1" applyBorder="1" applyAlignment="1"/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/>
    <xf numFmtId="0" fontId="5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/>
    <xf numFmtId="0" fontId="4" fillId="0" borderId="1" xfId="0" applyFont="1" applyBorder="1" applyAlignment="1"/>
    <xf numFmtId="0" fontId="6" fillId="0" borderId="0" xfId="0" applyFont="1"/>
    <xf numFmtId="0" fontId="5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/>
    <xf numFmtId="0" fontId="7" fillId="0" borderId="1" xfId="0" applyFont="1" applyFill="1" applyBorder="1" applyAlignment="1"/>
    <xf numFmtId="3" fontId="3" fillId="0" borderId="1" xfId="0" applyNumberFormat="1" applyFont="1" applyFill="1" applyBorder="1" applyAlignment="1">
      <alignment horizontal="left"/>
    </xf>
    <xf numFmtId="0" fontId="4" fillId="0" borderId="1" xfId="0" applyFont="1" applyBorder="1"/>
    <xf numFmtId="3" fontId="4" fillId="0" borderId="1" xfId="0" applyNumberFormat="1" applyFont="1" applyFill="1" applyBorder="1" applyAlignment="1"/>
    <xf numFmtId="0" fontId="3" fillId="0" borderId="1" xfId="0" applyFont="1" applyBorder="1"/>
    <xf numFmtId="3" fontId="3" fillId="0" borderId="1" xfId="0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0" fontId="3" fillId="0" borderId="0" xfId="0" applyFont="1" applyBorder="1" applyAlignment="1"/>
    <xf numFmtId="3" fontId="5" fillId="0" borderId="1" xfId="0" applyNumberFormat="1" applyFont="1" applyBorder="1"/>
    <xf numFmtId="0" fontId="3" fillId="0" borderId="0" xfId="0" applyFont="1"/>
    <xf numFmtId="3" fontId="0" fillId="0" borderId="0" xfId="0" applyNumberFormat="1"/>
    <xf numFmtId="164" fontId="3" fillId="0" borderId="1" xfId="0" applyNumberFormat="1" applyFont="1" applyBorder="1"/>
    <xf numFmtId="4" fontId="5" fillId="0" borderId="1" xfId="0" applyNumberFormat="1" applyFont="1" applyBorder="1"/>
    <xf numFmtId="164" fontId="5" fillId="0" borderId="1" xfId="0" applyNumberFormat="1" applyFont="1" applyBorder="1"/>
    <xf numFmtId="4" fontId="5" fillId="0" borderId="0" xfId="1" applyNumberFormat="1" applyFont="1" applyFill="1" applyBorder="1"/>
    <xf numFmtId="0" fontId="5" fillId="0" borderId="1" xfId="0" applyFont="1" applyBorder="1"/>
    <xf numFmtId="0" fontId="3" fillId="0" borderId="0" xfId="0" applyFont="1" applyBorder="1" applyAlignment="1">
      <alignment horizontal="left" vertical="top" wrapText="1"/>
    </xf>
    <xf numFmtId="4" fontId="3" fillId="0" borderId="0" xfId="1" applyNumberFormat="1" applyFont="1" applyBorder="1" applyAlignment="1"/>
    <xf numFmtId="164" fontId="3" fillId="0" borderId="0" xfId="0" applyNumberFormat="1" applyFont="1" applyBorder="1"/>
    <xf numFmtId="4" fontId="3" fillId="0" borderId="0" xfId="0" applyNumberFormat="1" applyFont="1" applyBorder="1"/>
    <xf numFmtId="4" fontId="3" fillId="0" borderId="0" xfId="1" applyNumberFormat="1" applyFont="1" applyBorder="1"/>
    <xf numFmtId="0" fontId="3" fillId="0" borderId="0" xfId="0" applyFont="1" applyFill="1" applyBorder="1"/>
    <xf numFmtId="3" fontId="3" fillId="0" borderId="0" xfId="0" applyNumberFormat="1" applyFont="1"/>
    <xf numFmtId="4" fontId="3" fillId="0" borderId="1" xfId="0" applyNumberFormat="1" applyFont="1" applyBorder="1"/>
    <xf numFmtId="2" fontId="5" fillId="0" borderId="1" xfId="0" applyNumberFormat="1" applyFont="1" applyBorder="1"/>
    <xf numFmtId="0" fontId="8" fillId="0" borderId="0" xfId="0" applyFont="1"/>
    <xf numFmtId="0" fontId="5" fillId="0" borderId="0" xfId="0" applyFont="1"/>
    <xf numFmtId="3" fontId="9" fillId="0" borderId="1" xfId="0" applyNumberFormat="1" applyFont="1" applyBorder="1"/>
    <xf numFmtId="0" fontId="4" fillId="0" borderId="0" xfId="0" applyFont="1"/>
    <xf numFmtId="3" fontId="5" fillId="0" borderId="1" xfId="1" applyNumberFormat="1" applyFont="1" applyFill="1" applyBorder="1"/>
    <xf numFmtId="0" fontId="10" fillId="0" borderId="1" xfId="0" applyFont="1" applyBorder="1"/>
    <xf numFmtId="3" fontId="9" fillId="0" borderId="1" xfId="0" applyNumberFormat="1" applyFont="1" applyFill="1" applyBorder="1"/>
    <xf numFmtId="3" fontId="10" fillId="0" borderId="1" xfId="0" applyNumberFormat="1" applyFont="1" applyFill="1" applyBorder="1"/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/>
    <xf numFmtId="0" fontId="9" fillId="0" borderId="1" xfId="0" applyFont="1" applyFill="1" applyBorder="1"/>
    <xf numFmtId="0" fontId="9" fillId="0" borderId="1" xfId="0" applyFont="1" applyFill="1" applyBorder="1" applyAlignment="1"/>
    <xf numFmtId="0" fontId="11" fillId="0" borderId="0" xfId="0" applyFont="1"/>
    <xf numFmtId="3" fontId="10" fillId="0" borderId="1" xfId="0" applyNumberFormat="1" applyFont="1" applyBorder="1"/>
    <xf numFmtId="0" fontId="10" fillId="0" borderId="1" xfId="0" applyFont="1" applyFill="1" applyBorder="1"/>
    <xf numFmtId="3" fontId="11" fillId="0" borderId="0" xfId="0" applyNumberFormat="1" applyFont="1"/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/>
    <xf numFmtId="0" fontId="10" fillId="0" borderId="1" xfId="0" applyFont="1" applyBorder="1" applyAlignment="1"/>
    <xf numFmtId="3" fontId="10" fillId="0" borderId="1" xfId="0" applyNumberFormat="1" applyFont="1" applyFill="1" applyBorder="1" applyAlignment="1"/>
    <xf numFmtId="3" fontId="10" fillId="0" borderId="1" xfId="0" applyNumberFormat="1" applyFont="1" applyFill="1" applyBorder="1" applyAlignment="1">
      <alignment horizontal="left"/>
    </xf>
    <xf numFmtId="3" fontId="9" fillId="3" borderId="1" xfId="0" applyNumberFormat="1" applyFont="1" applyFill="1" applyBorder="1"/>
    <xf numFmtId="166" fontId="3" fillId="0" borderId="1" xfId="0" applyNumberFormat="1" applyFont="1" applyBorder="1"/>
    <xf numFmtId="0" fontId="4" fillId="0" borderId="0" xfId="0" applyFont="1" applyAlignment="1"/>
    <xf numFmtId="166" fontId="3" fillId="0" borderId="0" xfId="0" applyNumberFormat="1" applyFont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3" fontId="2" fillId="0" borderId="1" xfId="0" applyNumberFormat="1" applyFont="1" applyFill="1" applyBorder="1"/>
    <xf numFmtId="0" fontId="2" fillId="0" borderId="1" xfId="0" applyFont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1" fillId="0" borderId="0" xfId="0" applyFont="1"/>
    <xf numFmtId="3" fontId="1" fillId="0" borderId="0" xfId="0" applyNumberFormat="1" applyFont="1"/>
    <xf numFmtId="3" fontId="2" fillId="0" borderId="1" xfId="0" applyNumberFormat="1" applyFont="1" applyFill="1" applyBorder="1" applyAlignment="1"/>
    <xf numFmtId="3" fontId="2" fillId="0" borderId="0" xfId="0" applyNumberFormat="1" applyFont="1" applyBorder="1"/>
    <xf numFmtId="0" fontId="2" fillId="0" borderId="0" xfId="0" applyFont="1" applyBorder="1" applyAlignment="1"/>
    <xf numFmtId="164" fontId="2" fillId="0" borderId="1" xfId="0" applyNumberFormat="1" applyFont="1" applyBorder="1"/>
    <xf numFmtId="3" fontId="2" fillId="0" borderId="0" xfId="0" applyNumberFormat="1" applyFont="1"/>
    <xf numFmtId="2" fontId="2" fillId="0" borderId="0" xfId="0" applyNumberFormat="1" applyFont="1"/>
    <xf numFmtId="0" fontId="2" fillId="0" borderId="0" xfId="0" applyFont="1" applyBorder="1" applyAlignment="1">
      <alignment horizontal="left" vertical="top" wrapText="1"/>
    </xf>
    <xf numFmtId="4" fontId="2" fillId="0" borderId="0" xfId="1" applyNumberFormat="1" applyFont="1" applyBorder="1" applyAlignment="1"/>
    <xf numFmtId="164" fontId="2" fillId="0" borderId="0" xfId="0" applyNumberFormat="1" applyFont="1" applyBorder="1"/>
    <xf numFmtId="4" fontId="2" fillId="0" borderId="0" xfId="0" applyNumberFormat="1" applyFont="1" applyBorder="1"/>
    <xf numFmtId="4" fontId="2" fillId="0" borderId="0" xfId="1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wrapText="1"/>
    </xf>
  </cellXfs>
  <cellStyles count="2">
    <cellStyle name="Normal" xfId="0" builtinId="0"/>
    <cellStyle name="Valuta_Ark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>
      <selection activeCell="H21" sqref="H21"/>
    </sheetView>
  </sheetViews>
  <sheetFormatPr defaultRowHeight="12.75"/>
  <cols>
    <col min="1" max="1" width="28" bestFit="1" customWidth="1"/>
    <col min="2" max="2" width="15.7109375" bestFit="1" customWidth="1"/>
    <col min="3" max="3" width="12.7109375" customWidth="1"/>
    <col min="4" max="4" width="8.7109375" bestFit="1" customWidth="1"/>
    <col min="5" max="5" width="15.7109375" bestFit="1" customWidth="1"/>
    <col min="6" max="6" width="13.42578125" customWidth="1"/>
    <col min="7" max="7" width="8.7109375" bestFit="1" customWidth="1"/>
    <col min="8" max="8" width="15.28515625" bestFit="1" customWidth="1"/>
    <col min="9" max="9" width="12" customWidth="1"/>
    <col min="10" max="10" width="8.7109375" bestFit="1" customWidth="1"/>
    <col min="11" max="11" width="8.5703125" bestFit="1" customWidth="1"/>
    <col min="14" max="14" width="20.140625" bestFit="1" customWidth="1"/>
    <col min="15" max="15" width="8.42578125" bestFit="1" customWidth="1"/>
    <col min="16" max="16" width="16.42578125" bestFit="1" customWidth="1"/>
  </cols>
  <sheetData>
    <row r="1" spans="1:10">
      <c r="A1" s="44"/>
      <c r="B1" s="44"/>
      <c r="C1" s="44"/>
      <c r="D1" s="44"/>
      <c r="E1" s="44"/>
      <c r="F1" s="44"/>
      <c r="G1" s="44"/>
      <c r="H1" s="44"/>
      <c r="I1" s="44"/>
      <c r="J1" s="44"/>
    </row>
    <row r="2" spans="1:10">
      <c r="A2" s="38" t="s">
        <v>0</v>
      </c>
      <c r="B2" s="2" t="s">
        <v>791</v>
      </c>
      <c r="C2" s="38">
        <v>2013</v>
      </c>
      <c r="D2" s="13" t="s">
        <v>1</v>
      </c>
      <c r="E2" s="44"/>
      <c r="F2" s="44"/>
      <c r="G2" s="44"/>
      <c r="H2" s="44"/>
      <c r="I2" s="44"/>
      <c r="J2" s="44"/>
    </row>
    <row r="3" spans="1:10">
      <c r="A3" s="38" t="s">
        <v>24</v>
      </c>
      <c r="B3" s="39">
        <v>7535.4523329999993</v>
      </c>
      <c r="C3" s="7">
        <v>6996.2553939999989</v>
      </c>
      <c r="D3" s="84">
        <f>(C3-B3)/B3*100</f>
        <v>-7.1554687784128861</v>
      </c>
      <c r="E3" s="44"/>
      <c r="F3" s="44"/>
      <c r="G3" s="44"/>
      <c r="H3" s="44"/>
      <c r="I3" s="44"/>
      <c r="J3" s="44"/>
    </row>
    <row r="4" spans="1:10">
      <c r="A4" s="13" t="s">
        <v>5</v>
      </c>
      <c r="B4" s="39">
        <v>706.833439</v>
      </c>
      <c r="C4" s="7">
        <v>754.58164499999998</v>
      </c>
      <c r="D4" s="84">
        <f t="shared" ref="D4:D11" si="0">(C4-B4)/B4*100</f>
        <v>6.7552273796712639</v>
      </c>
      <c r="E4" s="44"/>
      <c r="F4" s="44"/>
      <c r="G4" s="44"/>
      <c r="H4" s="44"/>
      <c r="I4" s="44"/>
      <c r="J4" s="44"/>
    </row>
    <row r="5" spans="1:10">
      <c r="A5" s="13" t="s">
        <v>7</v>
      </c>
      <c r="B5" s="39">
        <v>672.03806899999995</v>
      </c>
      <c r="C5" s="7">
        <v>568.94649000000004</v>
      </c>
      <c r="D5" s="84">
        <f t="shared" si="0"/>
        <v>-15.34013975627918</v>
      </c>
      <c r="E5" s="44"/>
      <c r="F5" s="44"/>
      <c r="G5" s="44"/>
      <c r="H5" s="44"/>
      <c r="I5" s="44"/>
      <c r="J5" s="44"/>
    </row>
    <row r="6" spans="1:10">
      <c r="A6" s="13" t="s">
        <v>12</v>
      </c>
      <c r="B6" s="39">
        <v>24.587861</v>
      </c>
      <c r="C6" s="7">
        <v>24.131132000000001</v>
      </c>
      <c r="D6" s="84">
        <f t="shared" si="0"/>
        <v>-1.8575385634398995</v>
      </c>
      <c r="E6" s="44"/>
      <c r="F6" s="44"/>
      <c r="G6" s="44"/>
      <c r="H6" s="44"/>
      <c r="I6" s="44"/>
      <c r="J6" s="44"/>
    </row>
    <row r="7" spans="1:10">
      <c r="A7" s="13" t="s">
        <v>9</v>
      </c>
      <c r="B7" s="39">
        <v>256.02603900000003</v>
      </c>
      <c r="C7" s="7">
        <v>214.189032</v>
      </c>
      <c r="D7" s="84">
        <f t="shared" si="0"/>
        <v>-16.34091874537809</v>
      </c>
      <c r="E7" s="44"/>
      <c r="F7" s="44"/>
      <c r="G7" s="44"/>
      <c r="H7" s="44"/>
      <c r="I7" s="44"/>
      <c r="J7" s="44"/>
    </row>
    <row r="8" spans="1:10">
      <c r="A8" s="13" t="s">
        <v>4</v>
      </c>
      <c r="B8" s="39">
        <v>3661.0952809999999</v>
      </c>
      <c r="C8" s="7">
        <v>3410.3142069999999</v>
      </c>
      <c r="D8" s="84">
        <f t="shared" si="0"/>
        <v>-6.849892033716781</v>
      </c>
      <c r="E8" s="44"/>
      <c r="F8" s="44"/>
      <c r="G8" s="44"/>
      <c r="H8" s="44"/>
      <c r="I8" s="44"/>
      <c r="J8" s="44"/>
    </row>
    <row r="9" spans="1:10">
      <c r="A9" s="13" t="s">
        <v>8</v>
      </c>
      <c r="B9" s="39">
        <v>732.07247099999995</v>
      </c>
      <c r="C9" s="7">
        <v>627.69866200000001</v>
      </c>
      <c r="D9" s="84">
        <f t="shared" si="0"/>
        <v>-14.257305544822207</v>
      </c>
      <c r="E9" s="44"/>
      <c r="F9" s="44"/>
      <c r="G9" s="44"/>
      <c r="H9" s="44"/>
      <c r="I9" s="44"/>
      <c r="J9" s="44"/>
    </row>
    <row r="10" spans="1:10">
      <c r="A10" s="13" t="s">
        <v>11</v>
      </c>
      <c r="B10" s="39">
        <v>52.726398000000003</v>
      </c>
      <c r="C10" s="7">
        <v>49.737676</v>
      </c>
      <c r="D10" s="84">
        <f t="shared" si="0"/>
        <v>-5.6683598982050745</v>
      </c>
      <c r="E10" s="44"/>
      <c r="F10" s="44"/>
      <c r="G10" s="44"/>
      <c r="H10" s="44"/>
      <c r="I10" s="44"/>
      <c r="J10" s="44"/>
    </row>
    <row r="11" spans="1:10">
      <c r="A11" s="13" t="s">
        <v>10</v>
      </c>
      <c r="B11" s="39">
        <v>1430.0727750000001</v>
      </c>
      <c r="C11" s="7">
        <v>1346.6565499999999</v>
      </c>
      <c r="D11" s="84">
        <f t="shared" si="0"/>
        <v>-5.8330055965158953</v>
      </c>
      <c r="E11" s="44"/>
      <c r="F11" s="44"/>
      <c r="G11" s="44"/>
      <c r="H11" s="44"/>
      <c r="I11" s="44"/>
      <c r="J11" s="44"/>
    </row>
    <row r="12" spans="1:10">
      <c r="A12" s="13"/>
      <c r="B12" s="39"/>
      <c r="C12" s="7"/>
      <c r="D12" s="84"/>
      <c r="E12" s="44"/>
      <c r="F12" s="44"/>
      <c r="G12" s="44"/>
      <c r="H12" s="44"/>
      <c r="I12" s="44"/>
      <c r="J12" s="44"/>
    </row>
    <row r="13" spans="1:10">
      <c r="A13" s="13" t="s">
        <v>25</v>
      </c>
      <c r="B13" s="39">
        <v>1494.2899520000001</v>
      </c>
      <c r="C13" s="7">
        <v>1488.964213</v>
      </c>
      <c r="D13" s="84">
        <f t="shared" ref="D13:D15" si="1">(C13-B13)/B13*100</f>
        <v>-0.35640599689986485</v>
      </c>
      <c r="E13" s="44"/>
      <c r="F13" s="44"/>
      <c r="G13" s="44"/>
      <c r="H13" s="44"/>
      <c r="I13" s="44"/>
      <c r="J13" s="44"/>
    </row>
    <row r="14" spans="1:10">
      <c r="A14" s="13" t="s">
        <v>6</v>
      </c>
      <c r="B14" s="39">
        <v>186.21554699999999</v>
      </c>
      <c r="C14" s="7">
        <v>187.31078299999999</v>
      </c>
      <c r="D14" s="84">
        <f t="shared" si="1"/>
        <v>0.58815497290352448</v>
      </c>
      <c r="E14" s="44"/>
      <c r="F14" s="44"/>
      <c r="G14" s="44"/>
      <c r="H14" s="44"/>
      <c r="I14" s="44"/>
      <c r="J14" s="44"/>
    </row>
    <row r="15" spans="1:10">
      <c r="A15" s="13" t="s">
        <v>13</v>
      </c>
      <c r="B15" s="39">
        <v>1308.0744050000001</v>
      </c>
      <c r="C15" s="7">
        <v>1301.6534300000001</v>
      </c>
      <c r="D15" s="84">
        <f t="shared" si="1"/>
        <v>-0.49087230630431899</v>
      </c>
      <c r="E15" s="44"/>
      <c r="F15" s="44"/>
      <c r="G15" s="44"/>
      <c r="H15" s="44"/>
      <c r="I15" s="44"/>
      <c r="J15" s="44"/>
    </row>
    <row r="16" spans="1:10">
      <c r="A16" s="38"/>
      <c r="B16" s="39"/>
      <c r="C16" s="7"/>
      <c r="D16" s="84"/>
      <c r="E16" s="44"/>
      <c r="F16" s="44"/>
      <c r="G16" s="44"/>
      <c r="H16" s="44"/>
      <c r="I16" s="44"/>
      <c r="J16" s="44"/>
    </row>
    <row r="17" spans="1:10">
      <c r="A17" s="13" t="s">
        <v>26</v>
      </c>
      <c r="B17" s="39">
        <v>1091.9057720000001</v>
      </c>
      <c r="C17" s="7">
        <v>1525.8347699999999</v>
      </c>
      <c r="D17" s="84">
        <f t="shared" ref="D17:D20" si="2">(C17-B17)/B17*100</f>
        <v>39.740516913395332</v>
      </c>
      <c r="E17" s="44"/>
      <c r="F17" s="44"/>
      <c r="G17" s="44"/>
      <c r="H17" s="44"/>
      <c r="I17" s="44"/>
      <c r="J17" s="44"/>
    </row>
    <row r="18" spans="1:10">
      <c r="A18" s="13" t="s">
        <v>27</v>
      </c>
      <c r="B18" s="39">
        <v>50.709600000000002</v>
      </c>
      <c r="C18" s="7">
        <v>50.385599999999997</v>
      </c>
      <c r="D18" s="84">
        <f t="shared" si="2"/>
        <v>-0.63893227317905321</v>
      </c>
      <c r="E18" s="44"/>
      <c r="F18" s="44"/>
      <c r="G18" s="44"/>
      <c r="H18" s="44"/>
      <c r="I18" s="44"/>
      <c r="J18" s="44"/>
    </row>
    <row r="19" spans="1:10">
      <c r="A19" s="13" t="s">
        <v>28</v>
      </c>
      <c r="B19" s="39">
        <v>589.26990000000001</v>
      </c>
      <c r="C19" s="7">
        <v>1072.22975</v>
      </c>
      <c r="D19" s="84">
        <f t="shared" si="2"/>
        <v>81.959022512434444</v>
      </c>
      <c r="E19" s="44"/>
      <c r="F19" s="44"/>
      <c r="G19" s="44"/>
      <c r="H19" s="44"/>
      <c r="I19" s="44"/>
      <c r="J19" s="44"/>
    </row>
    <row r="20" spans="1:10">
      <c r="A20" s="13" t="s">
        <v>14</v>
      </c>
      <c r="B20" s="39">
        <v>451.92627199999998</v>
      </c>
      <c r="C20" s="7">
        <v>403.21942000000001</v>
      </c>
      <c r="D20" s="84">
        <f t="shared" si="2"/>
        <v>-10.777610202754481</v>
      </c>
      <c r="E20" s="44"/>
      <c r="F20" s="44"/>
      <c r="G20" s="44"/>
      <c r="H20" s="44"/>
      <c r="I20" s="44"/>
      <c r="J20" s="44"/>
    </row>
    <row r="21" spans="1:10">
      <c r="A21" s="65"/>
      <c r="B21" s="39"/>
      <c r="C21" s="7"/>
      <c r="D21" s="84"/>
      <c r="E21" s="44"/>
      <c r="F21" s="44"/>
      <c r="G21" s="44"/>
      <c r="H21" s="44"/>
      <c r="I21" s="44"/>
      <c r="J21" s="44"/>
    </row>
    <row r="22" spans="1:10">
      <c r="A22" s="13" t="s">
        <v>29</v>
      </c>
      <c r="B22" s="39">
        <v>10121.648057</v>
      </c>
      <c r="C22" s="7">
        <v>10011.054376999999</v>
      </c>
      <c r="D22" s="84">
        <f>(C22-B22)/B22*100</f>
        <v>-1.0926449860456926</v>
      </c>
      <c r="E22" s="44"/>
      <c r="F22" s="44"/>
      <c r="G22" s="44"/>
      <c r="H22" s="44"/>
      <c r="I22" s="44"/>
      <c r="J22" s="44"/>
    </row>
    <row r="23" spans="1:10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spans="1:10">
      <c r="A24" s="44"/>
      <c r="B24" s="44"/>
      <c r="C24" s="44"/>
      <c r="D24" s="44"/>
      <c r="E24" s="44"/>
      <c r="F24" s="44"/>
      <c r="G24" s="44"/>
      <c r="H24" s="44"/>
      <c r="I24" s="44"/>
      <c r="J24" s="44"/>
    </row>
    <row r="25" spans="1:10">
      <c r="A25" s="38" t="s">
        <v>693</v>
      </c>
      <c r="B25" s="2" t="s">
        <v>791</v>
      </c>
      <c r="C25" s="38">
        <v>2013</v>
      </c>
      <c r="D25" s="13" t="s">
        <v>1</v>
      </c>
      <c r="E25" s="44"/>
      <c r="F25" s="44"/>
      <c r="G25" s="44"/>
      <c r="H25" s="44"/>
      <c r="I25" s="44"/>
      <c r="J25" s="44"/>
    </row>
    <row r="26" spans="1:10">
      <c r="A26" s="38" t="s">
        <v>24</v>
      </c>
      <c r="B26" s="39">
        <v>176.46189572161205</v>
      </c>
      <c r="C26" s="7">
        <v>164.0349673864622</v>
      </c>
      <c r="D26" s="84">
        <f>(C26-B26)/B26*100</f>
        <v>-7.0422729418903511</v>
      </c>
      <c r="E26" s="44"/>
      <c r="F26" s="85"/>
      <c r="G26" s="44"/>
      <c r="H26" s="44"/>
      <c r="I26" s="44"/>
      <c r="J26" s="44"/>
    </row>
    <row r="27" spans="1:10">
      <c r="A27" s="13" t="s">
        <v>5</v>
      </c>
      <c r="B27" s="39">
        <v>16.552313397185213</v>
      </c>
      <c r="C27" s="7">
        <v>17.692003587254693</v>
      </c>
      <c r="D27" s="84">
        <f t="shared" ref="D27:D34" si="3">(C27-B27)/B27*100</f>
        <v>6.8853831045954506</v>
      </c>
      <c r="E27" s="44"/>
      <c r="F27" s="44"/>
      <c r="G27" s="44"/>
      <c r="H27" s="44"/>
      <c r="I27" s="44"/>
      <c r="J27" s="44"/>
    </row>
    <row r="28" spans="1:10">
      <c r="A28" s="13" t="s">
        <v>7</v>
      </c>
      <c r="B28" s="39">
        <v>15.737490785190735</v>
      </c>
      <c r="C28" s="7">
        <v>13.339581486952241</v>
      </c>
      <c r="D28" s="84">
        <f t="shared" si="3"/>
        <v>-15.236922651576515</v>
      </c>
      <c r="E28" s="44"/>
      <c r="F28" s="44"/>
      <c r="G28" s="44"/>
      <c r="H28" s="44"/>
      <c r="I28" s="44"/>
      <c r="J28" s="44"/>
    </row>
    <row r="29" spans="1:10">
      <c r="A29" s="13" t="s">
        <v>12</v>
      </c>
      <c r="B29" s="39">
        <v>0.57578767299721334</v>
      </c>
      <c r="C29" s="7">
        <v>0.56578115401749085</v>
      </c>
      <c r="D29" s="84">
        <f t="shared" si="3"/>
        <v>-1.737883502721483</v>
      </c>
      <c r="E29" s="44"/>
      <c r="F29" s="44"/>
      <c r="G29" s="44"/>
      <c r="H29" s="44"/>
      <c r="I29" s="44"/>
      <c r="J29" s="44"/>
    </row>
    <row r="30" spans="1:10">
      <c r="A30" s="13" t="s">
        <v>9</v>
      </c>
      <c r="B30" s="39">
        <v>5.9955047420555934</v>
      </c>
      <c r="C30" s="7">
        <v>5.0218994161918831</v>
      </c>
      <c r="D30" s="84">
        <f t="shared" si="3"/>
        <v>-16.238921788091258</v>
      </c>
      <c r="E30" s="44"/>
      <c r="F30" s="44"/>
      <c r="G30" s="44"/>
      <c r="H30" s="44"/>
      <c r="I30" s="44"/>
      <c r="J30" s="44"/>
    </row>
    <row r="31" spans="1:10">
      <c r="A31" s="13" t="s">
        <v>4</v>
      </c>
      <c r="B31" s="39">
        <v>85.733912863264877</v>
      </c>
      <c r="C31" s="7">
        <v>79.95859902464187</v>
      </c>
      <c r="D31" s="84">
        <f t="shared" si="3"/>
        <v>-6.736323638737832</v>
      </c>
      <c r="E31" s="44"/>
      <c r="F31" s="44"/>
      <c r="G31" s="44"/>
      <c r="H31" s="44"/>
      <c r="I31" s="44"/>
      <c r="J31" s="44"/>
    </row>
    <row r="32" spans="1:10">
      <c r="A32" s="13" t="s">
        <v>8</v>
      </c>
      <c r="B32" s="39">
        <v>17.143349905158889</v>
      </c>
      <c r="C32" s="7">
        <v>14.717091322595017</v>
      </c>
      <c r="D32" s="84">
        <f t="shared" si="3"/>
        <v>-14.152768251167448</v>
      </c>
      <c r="E32" s="44"/>
      <c r="F32" s="44"/>
      <c r="G32" s="44"/>
      <c r="H32" s="44"/>
      <c r="I32" s="44"/>
      <c r="J32" s="44"/>
    </row>
    <row r="33" spans="1:10">
      <c r="A33" s="13" t="s">
        <v>11</v>
      </c>
      <c r="B33" s="39">
        <v>1.2347235088869635</v>
      </c>
      <c r="C33" s="7">
        <v>1.1661549787812713</v>
      </c>
      <c r="D33" s="84">
        <f t="shared" si="3"/>
        <v>-5.5533509819945852</v>
      </c>
      <c r="E33" s="44"/>
      <c r="F33" s="44"/>
      <c r="G33" s="44"/>
      <c r="H33" s="44"/>
      <c r="I33" s="44"/>
      <c r="J33" s="44"/>
    </row>
    <row r="34" spans="1:10">
      <c r="A34" s="13" t="s">
        <v>10</v>
      </c>
      <c r="B34" s="39">
        <v>33.488812846872584</v>
      </c>
      <c r="C34" s="7">
        <v>31.573856416027759</v>
      </c>
      <c r="D34" s="84">
        <f t="shared" si="3"/>
        <v>-5.7181974159578388</v>
      </c>
      <c r="E34" s="44"/>
      <c r="F34" s="44"/>
      <c r="G34" s="44"/>
      <c r="H34" s="44"/>
      <c r="I34" s="44"/>
      <c r="J34" s="44"/>
    </row>
    <row r="35" spans="1:10">
      <c r="A35" s="13"/>
      <c r="B35" s="39"/>
      <c r="C35" s="7"/>
      <c r="D35" s="84"/>
      <c r="E35" s="44"/>
      <c r="F35" s="44"/>
      <c r="G35" s="44"/>
      <c r="H35" s="44"/>
      <c r="I35" s="44"/>
      <c r="J35" s="44"/>
    </row>
    <row r="36" spans="1:10">
      <c r="A36" s="13" t="s">
        <v>25</v>
      </c>
      <c r="B36" s="39">
        <v>34.992622345034306</v>
      </c>
      <c r="C36" s="7">
        <v>34.910417411080637</v>
      </c>
      <c r="D36" s="84">
        <f t="shared" ref="D36:D38" si="4">(C36-B36)/B36*100</f>
        <v>-0.2349207588477131</v>
      </c>
      <c r="E36" s="44"/>
      <c r="F36" s="44"/>
      <c r="G36" s="44"/>
      <c r="H36" s="44"/>
      <c r="I36" s="44"/>
      <c r="J36" s="44"/>
    </row>
    <row r="37" spans="1:10">
      <c r="A37" s="13" t="s">
        <v>6</v>
      </c>
      <c r="B37" s="39">
        <v>4.3607134627543722</v>
      </c>
      <c r="C37" s="7">
        <v>4.3917090572319522</v>
      </c>
      <c r="D37" s="84">
        <f t="shared" si="4"/>
        <v>0.71079181749314213</v>
      </c>
      <c r="E37" s="44"/>
      <c r="F37" s="44"/>
      <c r="G37" s="44"/>
      <c r="H37" s="44"/>
      <c r="I37" s="44"/>
      <c r="J37" s="44"/>
    </row>
    <row r="38" spans="1:10">
      <c r="A38" s="13" t="s">
        <v>13</v>
      </c>
      <c r="B38" s="39">
        <v>30.631908882279937</v>
      </c>
      <c r="C38" s="7">
        <v>30.51870835384868</v>
      </c>
      <c r="D38" s="84">
        <f t="shared" si="4"/>
        <v>-0.36955100926387779</v>
      </c>
      <c r="E38" s="44"/>
      <c r="F38" s="44"/>
      <c r="G38" s="44"/>
      <c r="H38" s="44"/>
      <c r="I38" s="44"/>
      <c r="J38" s="44"/>
    </row>
    <row r="39" spans="1:10">
      <c r="A39" s="38"/>
      <c r="B39" s="39"/>
      <c r="C39" s="7"/>
      <c r="D39" s="84"/>
      <c r="E39" s="44"/>
      <c r="F39" s="44"/>
      <c r="G39" s="44"/>
      <c r="H39" s="44"/>
      <c r="I39" s="44"/>
      <c r="J39" s="44"/>
    </row>
    <row r="40" spans="1:10">
      <c r="A40" s="13" t="s">
        <v>26</v>
      </c>
      <c r="B40" s="39">
        <v>25.569767276303775</v>
      </c>
      <c r="C40" s="7">
        <v>35.774888513751144</v>
      </c>
      <c r="D40" s="84">
        <f t="shared" ref="D40:D43" si="5">(C40-B40)/B40*100</f>
        <v>39.9108882266001</v>
      </c>
      <c r="E40" s="44"/>
      <c r="F40" s="44"/>
      <c r="G40" s="44"/>
      <c r="H40" s="44"/>
      <c r="I40" s="44"/>
      <c r="J40" s="44"/>
    </row>
    <row r="41" spans="1:10">
      <c r="A41" s="13" t="s">
        <v>27</v>
      </c>
      <c r="B41" s="39">
        <v>1.187495023768822</v>
      </c>
      <c r="C41" s="7">
        <v>1.1813462755855666</v>
      </c>
      <c r="D41" s="84">
        <f t="shared" si="5"/>
        <v>-0.51779149050585094</v>
      </c>
      <c r="E41" s="44"/>
      <c r="F41" s="44"/>
      <c r="G41" s="44"/>
      <c r="H41" s="44"/>
      <c r="I41" s="44"/>
      <c r="J41" s="44"/>
    </row>
    <row r="42" spans="1:10">
      <c r="A42" s="13" t="s">
        <v>28</v>
      </c>
      <c r="B42" s="39">
        <v>13.799262346907712</v>
      </c>
      <c r="C42" s="7">
        <v>25.13961571827155</v>
      </c>
      <c r="D42" s="84">
        <f t="shared" si="5"/>
        <v>82.180866529471459</v>
      </c>
      <c r="E42" s="44"/>
      <c r="F42" s="44"/>
      <c r="G42" s="44"/>
      <c r="H42" s="44"/>
      <c r="I42" s="44"/>
      <c r="J42" s="44"/>
    </row>
    <row r="43" spans="1:10">
      <c r="A43" s="13" t="s">
        <v>14</v>
      </c>
      <c r="B43" s="39">
        <v>10.58300990562724</v>
      </c>
      <c r="C43" s="7">
        <v>9.4539265198940239</v>
      </c>
      <c r="D43" s="84">
        <f t="shared" si="5"/>
        <v>-10.668830472631941</v>
      </c>
      <c r="E43" s="44"/>
      <c r="F43" s="44"/>
      <c r="G43" s="44"/>
      <c r="H43" s="44"/>
      <c r="I43" s="44"/>
      <c r="J43" s="44"/>
    </row>
    <row r="44" spans="1:10">
      <c r="A44" s="38"/>
      <c r="B44" s="39"/>
      <c r="C44" s="7"/>
      <c r="D44" s="84"/>
      <c r="E44" s="44"/>
      <c r="F44" s="44"/>
      <c r="G44" s="44"/>
      <c r="H44" s="44"/>
      <c r="I44" s="44"/>
      <c r="J44" s="44"/>
    </row>
    <row r="45" spans="1:10">
      <c r="A45" s="13" t="s">
        <v>29</v>
      </c>
      <c r="B45" s="39">
        <v>237.02428534295015</v>
      </c>
      <c r="C45" s="7">
        <v>234.72027331129397</v>
      </c>
      <c r="D45" s="84">
        <f>(C45-B45)/B45*100</f>
        <v>-0.97205736885674532</v>
      </c>
      <c r="E45" s="44"/>
      <c r="F45" s="44"/>
      <c r="G45" s="44"/>
      <c r="H45" s="44"/>
      <c r="I45" s="44"/>
      <c r="J45" s="44"/>
    </row>
    <row r="46" spans="1:10">
      <c r="A46" s="56"/>
      <c r="B46" s="41"/>
      <c r="C46" s="41"/>
      <c r="D46" s="86"/>
      <c r="E46" s="44"/>
      <c r="F46" s="44"/>
      <c r="G46" s="44"/>
      <c r="H46" s="44"/>
      <c r="I46" s="44"/>
      <c r="J46" s="44"/>
    </row>
    <row r="47" spans="1:10">
      <c r="A47" s="44"/>
      <c r="B47" s="44"/>
      <c r="C47" s="44"/>
      <c r="D47" s="44"/>
      <c r="E47" s="44"/>
      <c r="F47" s="44"/>
      <c r="G47" s="44"/>
      <c r="H47" s="44"/>
      <c r="I47" s="44"/>
      <c r="J47" s="44"/>
    </row>
    <row r="48" spans="1:10">
      <c r="A48" s="38" t="s">
        <v>694</v>
      </c>
      <c r="B48" s="2" t="s">
        <v>791</v>
      </c>
      <c r="C48" s="38">
        <v>2013</v>
      </c>
      <c r="D48" s="13" t="s">
        <v>1</v>
      </c>
      <c r="E48" s="44"/>
      <c r="F48" s="44"/>
      <c r="G48" s="44"/>
      <c r="H48" s="44"/>
      <c r="I48" s="44"/>
      <c r="J48" s="44"/>
    </row>
    <row r="49" spans="1:10">
      <c r="A49" s="38" t="s">
        <v>5</v>
      </c>
      <c r="B49" s="39">
        <v>1708778.7835513568</v>
      </c>
      <c r="C49" s="39">
        <v>1863536.6211790394</v>
      </c>
      <c r="D49" s="84">
        <f>(C49-B49)/B49*100</f>
        <v>9.0566338438524632</v>
      </c>
      <c r="E49" s="44"/>
      <c r="F49" s="44"/>
      <c r="G49" s="44"/>
      <c r="H49" s="44"/>
      <c r="I49" s="44"/>
      <c r="J49" s="44"/>
    </row>
    <row r="50" spans="1:10">
      <c r="A50" s="38" t="s">
        <v>7</v>
      </c>
      <c r="B50" s="39">
        <v>2124685.7227470931</v>
      </c>
      <c r="C50" s="39">
        <v>1806469.5303250847</v>
      </c>
      <c r="D50" s="84">
        <f t="shared" ref="D50:D59" si="6">(C50-B50)/B50*100</f>
        <v>-14.977094683470346</v>
      </c>
      <c r="E50" s="44"/>
      <c r="F50" s="44"/>
      <c r="G50" s="44"/>
      <c r="H50" s="44"/>
      <c r="I50" s="44"/>
      <c r="J50" s="44"/>
    </row>
    <row r="51" spans="1:10">
      <c r="A51" s="38" t="s">
        <v>12</v>
      </c>
      <c r="B51" s="39">
        <v>97727.926235465115</v>
      </c>
      <c r="C51" s="39">
        <v>102282.01285783602</v>
      </c>
      <c r="D51" s="84">
        <f t="shared" si="6"/>
        <v>4.6599644521242691</v>
      </c>
      <c r="E51" s="44"/>
      <c r="F51" s="44"/>
      <c r="G51" s="44"/>
      <c r="H51" s="44"/>
      <c r="I51" s="44"/>
      <c r="J51" s="44"/>
    </row>
    <row r="52" spans="1:10">
      <c r="A52" s="38" t="s">
        <v>9</v>
      </c>
      <c r="B52" s="39">
        <v>697707.43011143419</v>
      </c>
      <c r="C52" s="39">
        <v>480016.0961911694</v>
      </c>
      <c r="D52" s="84">
        <f t="shared" si="6"/>
        <v>-31.200948209122021</v>
      </c>
      <c r="E52" s="44"/>
      <c r="F52" s="44"/>
      <c r="G52" s="44"/>
      <c r="H52" s="44"/>
      <c r="I52" s="44"/>
      <c r="J52" s="44"/>
    </row>
    <row r="53" spans="1:10">
      <c r="A53" s="38" t="s">
        <v>4</v>
      </c>
      <c r="B53" s="39">
        <v>11859702.967902131</v>
      </c>
      <c r="C53" s="39">
        <v>11213500.933284814</v>
      </c>
      <c r="D53" s="84">
        <f t="shared" si="6"/>
        <v>-5.4487202282067342</v>
      </c>
      <c r="E53" s="44"/>
      <c r="F53" s="44"/>
      <c r="G53" s="44"/>
      <c r="H53" s="44"/>
      <c r="I53" s="44"/>
      <c r="J53" s="44"/>
    </row>
    <row r="54" spans="1:10">
      <c r="A54" s="38" t="s">
        <v>8</v>
      </c>
      <c r="B54" s="39">
        <v>1769269.3579215116</v>
      </c>
      <c r="C54" s="39">
        <v>1475337.3236293062</v>
      </c>
      <c r="D54" s="84">
        <f t="shared" si="6"/>
        <v>-16.613187414126056</v>
      </c>
      <c r="E54" s="44"/>
      <c r="F54" s="44"/>
      <c r="G54" s="44"/>
      <c r="H54" s="44"/>
      <c r="I54" s="44"/>
      <c r="J54" s="44"/>
    </row>
    <row r="55" spans="1:10">
      <c r="A55" s="38" t="s">
        <v>11</v>
      </c>
      <c r="B55" s="39">
        <v>211882.64110949609</v>
      </c>
      <c r="C55" s="39">
        <v>202883.90283842795</v>
      </c>
      <c r="D55" s="84">
        <f t="shared" si="6"/>
        <v>-4.2470389381345308</v>
      </c>
      <c r="E55" s="44"/>
      <c r="F55" s="44"/>
      <c r="G55" s="44"/>
      <c r="H55" s="44"/>
      <c r="I55" s="44"/>
      <c r="J55" s="44"/>
    </row>
    <row r="56" spans="1:10">
      <c r="A56" s="38" t="s">
        <v>10</v>
      </c>
      <c r="B56" s="39">
        <v>3922074.6507994188</v>
      </c>
      <c r="C56" s="39">
        <v>3776289.6109898109</v>
      </c>
      <c r="D56" s="84">
        <f t="shared" si="6"/>
        <v>-3.7170388834871662</v>
      </c>
      <c r="E56" s="44"/>
      <c r="F56" s="44"/>
      <c r="G56" s="44"/>
      <c r="H56" s="44"/>
      <c r="I56" s="44"/>
      <c r="J56" s="44"/>
    </row>
    <row r="57" spans="1:10">
      <c r="A57" s="38" t="s">
        <v>16</v>
      </c>
      <c r="B57" s="39">
        <v>21882460.003633723</v>
      </c>
      <c r="C57" s="39">
        <v>20396942.668850072</v>
      </c>
      <c r="D57" s="84">
        <f t="shared" si="6"/>
        <v>-6.7886212726401478</v>
      </c>
      <c r="E57" s="44"/>
      <c r="F57" s="44"/>
      <c r="G57" s="44"/>
      <c r="H57" s="44"/>
      <c r="I57" s="44"/>
      <c r="J57" s="44"/>
    </row>
    <row r="58" spans="1:10">
      <c r="A58" s="38"/>
      <c r="B58" s="39"/>
      <c r="C58" s="39"/>
      <c r="D58" s="84"/>
      <c r="E58" s="44"/>
      <c r="F58" s="44"/>
      <c r="G58" s="44"/>
      <c r="H58" s="44"/>
      <c r="I58" s="44"/>
      <c r="J58" s="44"/>
    </row>
    <row r="59" spans="1:10">
      <c r="A59" s="38" t="s">
        <v>6</v>
      </c>
      <c r="B59" s="39">
        <v>526037.23267926357</v>
      </c>
      <c r="C59" s="39">
        <v>555724.68668122275</v>
      </c>
      <c r="D59" s="84">
        <f t="shared" si="6"/>
        <v>5.643603181993825</v>
      </c>
      <c r="E59" s="44"/>
      <c r="F59" s="44"/>
      <c r="G59" s="44"/>
      <c r="H59" s="44"/>
      <c r="I59" s="44"/>
      <c r="J59" s="44"/>
    </row>
    <row r="60" spans="1:10">
      <c r="A60" s="40"/>
      <c r="B60" s="41"/>
      <c r="C60" s="41"/>
      <c r="D60" s="86"/>
      <c r="E60" s="44"/>
      <c r="F60" s="44"/>
      <c r="G60" s="44"/>
      <c r="H60" s="44"/>
      <c r="I60" s="44"/>
      <c r="J60" s="44"/>
    </row>
    <row r="61" spans="1:10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0">
      <c r="A62" s="38"/>
      <c r="B62" s="38" t="s">
        <v>17</v>
      </c>
      <c r="C62" s="38"/>
      <c r="D62" s="38"/>
      <c r="E62" s="38" t="s">
        <v>18</v>
      </c>
      <c r="F62" s="38"/>
      <c r="G62" s="38"/>
      <c r="H62" s="38" t="s">
        <v>2</v>
      </c>
      <c r="I62" s="38"/>
      <c r="J62" s="38"/>
    </row>
    <row r="63" spans="1:10">
      <c r="A63" s="38" t="s">
        <v>15</v>
      </c>
      <c r="B63" s="2" t="s">
        <v>791</v>
      </c>
      <c r="C63" s="38">
        <v>2013</v>
      </c>
      <c r="D63" s="38" t="s">
        <v>3</v>
      </c>
      <c r="E63" s="2" t="s">
        <v>791</v>
      </c>
      <c r="F63" s="38">
        <v>2013</v>
      </c>
      <c r="G63" s="13" t="s">
        <v>3</v>
      </c>
      <c r="H63" s="2" t="s">
        <v>791</v>
      </c>
      <c r="I63" s="38">
        <v>2013</v>
      </c>
      <c r="J63" s="13" t="s">
        <v>3</v>
      </c>
    </row>
    <row r="64" spans="1:10">
      <c r="A64" s="13" t="s">
        <v>5</v>
      </c>
      <c r="B64" s="39">
        <v>96.76922269052244</v>
      </c>
      <c r="C64" s="39">
        <v>105.37986550142556</v>
      </c>
      <c r="D64" s="84">
        <f>(C64-B64)/B64*100</f>
        <v>8.8981212946608075</v>
      </c>
      <c r="E64" s="39">
        <v>39.2449485558448</v>
      </c>
      <c r="F64" s="39">
        <v>40.676831535886947</v>
      </c>
      <c r="G64" s="84">
        <f t="shared" ref="G64:G71" si="7">(F64-E64)/E64*100</f>
        <v>3.6485790725514775</v>
      </c>
      <c r="H64" s="39">
        <v>49.086735767082899</v>
      </c>
      <c r="I64" s="7">
        <v>46.769656935663818</v>
      </c>
      <c r="J64" s="84">
        <f t="shared" ref="J64:J71" si="8">(I64-H64)/H64*100</f>
        <v>-4.7203766867156247</v>
      </c>
    </row>
    <row r="65" spans="1:10">
      <c r="A65" s="13" t="s">
        <v>7</v>
      </c>
      <c r="B65" s="39">
        <v>136.5175750117206</v>
      </c>
      <c r="C65" s="39">
        <v>124.08775452157472</v>
      </c>
      <c r="D65" s="84">
        <f t="shared" ref="D65:D73" si="9">(C65-B65)/B65*100</f>
        <v>-9.1049232958311208</v>
      </c>
      <c r="E65" s="39">
        <v>31.048940883289493</v>
      </c>
      <c r="F65" s="39">
        <v>29.595054782351198</v>
      </c>
      <c r="G65" s="84">
        <f t="shared" si="7"/>
        <v>-4.6825626239662643</v>
      </c>
      <c r="H65" s="39">
        <v>49.900065643965512</v>
      </c>
      <c r="I65" s="7">
        <v>42.119224903760738</v>
      </c>
      <c r="J65" s="84">
        <f t="shared" si="8"/>
        <v>-15.592846702288302</v>
      </c>
    </row>
    <row r="66" spans="1:10">
      <c r="A66" s="13" t="s">
        <v>12</v>
      </c>
      <c r="B66" s="39">
        <v>130.54373781676415</v>
      </c>
      <c r="C66" s="39">
        <v>136.42844379467186</v>
      </c>
      <c r="D66" s="84">
        <f t="shared" si="9"/>
        <v>4.5078424107694062</v>
      </c>
      <c r="E66" s="39">
        <v>19.812865497076022</v>
      </c>
      <c r="F66" s="39">
        <v>15.868421052631579</v>
      </c>
      <c r="G66" s="84">
        <f t="shared" si="7"/>
        <v>-19.908500590318766</v>
      </c>
      <c r="H66" s="39">
        <v>35.947165204678363</v>
      </c>
      <c r="I66" s="7">
        <v>35.279432748538014</v>
      </c>
      <c r="J66" s="84">
        <f t="shared" si="8"/>
        <v>-1.8575385634398984</v>
      </c>
    </row>
    <row r="67" spans="1:10">
      <c r="A67" s="13" t="s">
        <v>9</v>
      </c>
      <c r="B67" s="39">
        <v>91.908933262847626</v>
      </c>
      <c r="C67" s="39">
        <v>96.975857445133357</v>
      </c>
      <c r="D67" s="84">
        <f t="shared" si="9"/>
        <v>5.5129833438442661</v>
      </c>
      <c r="E67" s="39">
        <v>28.8780276816609</v>
      </c>
      <c r="F67" s="39">
        <v>32.331170703575545</v>
      </c>
      <c r="G67" s="84">
        <f t="shared" si="7"/>
        <v>11.957683052252134</v>
      </c>
      <c r="H67" s="39">
        <v>42.97688153634612</v>
      </c>
      <c r="I67" s="7">
        <v>30.880771626297577</v>
      </c>
      <c r="J67" s="84">
        <f t="shared" si="8"/>
        <v>-28.145620337340443</v>
      </c>
    </row>
    <row r="68" spans="1:10">
      <c r="A68" s="13" t="s">
        <v>4</v>
      </c>
      <c r="B68" s="39">
        <v>103.35412977287733</v>
      </c>
      <c r="C68" s="39">
        <v>97.580613658306021</v>
      </c>
      <c r="D68" s="84">
        <f t="shared" si="9"/>
        <v>-5.5861494139215528</v>
      </c>
      <c r="E68" s="39">
        <v>19.669143385824519</v>
      </c>
      <c r="F68" s="39">
        <v>17.651621949009471</v>
      </c>
      <c r="G68" s="84">
        <f t="shared" si="7"/>
        <v>-10.257291826288018</v>
      </c>
      <c r="H68" s="39">
        <v>31.299973334587236</v>
      </c>
      <c r="I68" s="7">
        <v>32.527819759068322</v>
      </c>
      <c r="J68" s="84">
        <f t="shared" si="8"/>
        <v>3.9228353690777298</v>
      </c>
    </row>
    <row r="69" spans="1:10">
      <c r="A69" s="13" t="s">
        <v>8</v>
      </c>
      <c r="B69" s="39">
        <v>140.06767271703956</v>
      </c>
      <c r="C69" s="39">
        <v>122.85732830311144</v>
      </c>
      <c r="D69" s="84">
        <f t="shared" si="9"/>
        <v>-12.287163825942853</v>
      </c>
      <c r="E69" s="39">
        <v>61.341747572815535</v>
      </c>
      <c r="F69" s="39">
        <v>59.22635998539613</v>
      </c>
      <c r="G69" s="84">
        <f t="shared" si="7"/>
        <v>-3.4485284021429958</v>
      </c>
      <c r="H69" s="39">
        <v>73.97602406662385</v>
      </c>
      <c r="I69" s="7">
        <v>57.292685469149326</v>
      </c>
      <c r="J69" s="84">
        <f t="shared" si="8"/>
        <v>-22.55235910279427</v>
      </c>
    </row>
    <row r="70" spans="1:10">
      <c r="A70" s="13" t="s">
        <v>11</v>
      </c>
      <c r="B70" s="39">
        <v>113.21206952566601</v>
      </c>
      <c r="C70" s="39">
        <v>108.24634502923976</v>
      </c>
      <c r="D70" s="84">
        <f t="shared" si="9"/>
        <v>-4.3862147536314415</v>
      </c>
      <c r="E70" s="39">
        <v>14.297105129507365</v>
      </c>
      <c r="F70" s="39">
        <v>12.142448785135779</v>
      </c>
      <c r="G70" s="84">
        <f t="shared" si="7"/>
        <v>-15.070577748810535</v>
      </c>
      <c r="H70" s="39">
        <v>27.694727886154809</v>
      </c>
      <c r="I70" s="7">
        <v>23.695891376846117</v>
      </c>
      <c r="J70" s="84">
        <f t="shared" si="8"/>
        <v>-14.438981042698011</v>
      </c>
    </row>
    <row r="71" spans="1:10">
      <c r="A71" s="13" t="s">
        <v>10</v>
      </c>
      <c r="B71" s="39">
        <v>142.18607903820973</v>
      </c>
      <c r="C71" s="39">
        <v>136.70198322950972</v>
      </c>
      <c r="D71" s="84">
        <f t="shared" si="9"/>
        <v>-3.8569850479006886</v>
      </c>
      <c r="E71" s="39">
        <v>48.738013495915709</v>
      </c>
      <c r="F71" s="39">
        <v>44.600252555147783</v>
      </c>
      <c r="G71" s="84">
        <f t="shared" si="7"/>
        <v>-8.4898021974463003</v>
      </c>
      <c r="H71" s="39">
        <v>54.836585966377953</v>
      </c>
      <c r="I71" s="7">
        <v>53.141413124975337</v>
      </c>
      <c r="J71" s="84">
        <f t="shared" si="8"/>
        <v>-3.0913172502058761</v>
      </c>
    </row>
    <row r="72" spans="1:10">
      <c r="A72" s="13"/>
      <c r="B72" s="39"/>
      <c r="C72" s="39"/>
      <c r="D72" s="84"/>
      <c r="E72" s="39"/>
      <c r="F72" s="39"/>
      <c r="G72" s="84"/>
      <c r="H72" s="57"/>
      <c r="I72" s="44"/>
      <c r="J72" s="84"/>
    </row>
    <row r="73" spans="1:10">
      <c r="A73" s="13" t="s">
        <v>16</v>
      </c>
      <c r="B73" s="39">
        <v>138.61171202594582</v>
      </c>
      <c r="C73" s="39">
        <v>107.63479446750277</v>
      </c>
      <c r="D73" s="84">
        <f t="shared" si="9"/>
        <v>-22.347979911426734</v>
      </c>
      <c r="E73" s="39">
        <v>29.350195940679921</v>
      </c>
      <c r="F73" s="39">
        <v>27.403659813519038</v>
      </c>
      <c r="G73" s="84">
        <f>(F73-E73)/E73*100</f>
        <v>-6.6321060721197682</v>
      </c>
      <c r="H73" s="39">
        <v>39.851549722649779</v>
      </c>
      <c r="I73" s="7">
        <v>38.760202957324331</v>
      </c>
      <c r="J73" s="84">
        <f>(I73-H73)/H73*100</f>
        <v>-2.7385303028885128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9"/>
  <sheetViews>
    <sheetView topLeftCell="A253" workbookViewId="0">
      <selection activeCell="H281" sqref="H281"/>
    </sheetView>
  </sheetViews>
  <sheetFormatPr defaultRowHeight="12.75"/>
  <cols>
    <col min="1" max="1" width="32.85546875" customWidth="1"/>
    <col min="2" max="2" width="13.85546875" customWidth="1"/>
    <col min="3" max="3" width="17.28515625" customWidth="1"/>
    <col min="4" max="4" width="21" customWidth="1"/>
    <col min="5" max="5" width="25.28515625" bestFit="1" customWidth="1"/>
    <col min="6" max="6" width="10.42578125" bestFit="1" customWidth="1"/>
    <col min="7" max="7" width="9.5703125" customWidth="1"/>
    <col min="8" max="8" width="12.42578125" customWidth="1"/>
    <col min="9" max="9" width="9.28515625" customWidth="1"/>
    <col min="10" max="10" width="6.28515625" bestFit="1" customWidth="1"/>
    <col min="11" max="11" width="12.85546875" bestFit="1" customWidth="1"/>
    <col min="12" max="12" width="6.5703125" bestFit="1" customWidth="1"/>
    <col min="13" max="13" width="14.28515625" bestFit="1" customWidth="1"/>
    <col min="14" max="14" width="113" bestFit="1" customWidth="1"/>
    <col min="15" max="15" width="79.85546875" bestFit="1" customWidth="1"/>
    <col min="16" max="16" width="7.85546875" bestFit="1" customWidth="1"/>
    <col min="17" max="17" width="8.42578125" bestFit="1" customWidth="1"/>
    <col min="257" max="257" width="32.85546875" customWidth="1"/>
    <col min="258" max="258" width="13.85546875" customWidth="1"/>
    <col min="259" max="259" width="17.28515625" customWidth="1"/>
    <col min="260" max="260" width="21" customWidth="1"/>
    <col min="261" max="261" width="25.28515625" bestFit="1" customWidth="1"/>
    <col min="262" max="262" width="10.42578125" bestFit="1" customWidth="1"/>
    <col min="263" max="263" width="9.5703125" customWidth="1"/>
    <col min="264" max="264" width="12.42578125" customWidth="1"/>
    <col min="265" max="265" width="9.28515625" customWidth="1"/>
    <col min="266" max="266" width="6.28515625" bestFit="1" customWidth="1"/>
    <col min="267" max="267" width="12.85546875" bestFit="1" customWidth="1"/>
    <col min="268" max="268" width="6.5703125" bestFit="1" customWidth="1"/>
    <col min="269" max="269" width="14.28515625" bestFit="1" customWidth="1"/>
    <col min="270" max="270" width="113" bestFit="1" customWidth="1"/>
    <col min="271" max="271" width="79.85546875" bestFit="1" customWidth="1"/>
    <col min="272" max="272" width="7.85546875" bestFit="1" customWidth="1"/>
    <col min="273" max="273" width="8.42578125" bestFit="1" customWidth="1"/>
    <col min="513" max="513" width="32.85546875" customWidth="1"/>
    <col min="514" max="514" width="13.85546875" customWidth="1"/>
    <col min="515" max="515" width="17.28515625" customWidth="1"/>
    <col min="516" max="516" width="21" customWidth="1"/>
    <col min="517" max="517" width="25.28515625" bestFit="1" customWidth="1"/>
    <col min="518" max="518" width="10.42578125" bestFit="1" customWidth="1"/>
    <col min="519" max="519" width="9.5703125" customWidth="1"/>
    <col min="520" max="520" width="12.42578125" customWidth="1"/>
    <col min="521" max="521" width="9.28515625" customWidth="1"/>
    <col min="522" max="522" width="6.28515625" bestFit="1" customWidth="1"/>
    <col min="523" max="523" width="12.85546875" bestFit="1" customWidth="1"/>
    <col min="524" max="524" width="6.5703125" bestFit="1" customWidth="1"/>
    <col min="525" max="525" width="14.28515625" bestFit="1" customWidth="1"/>
    <col min="526" max="526" width="113" bestFit="1" customWidth="1"/>
    <col min="527" max="527" width="79.85546875" bestFit="1" customWidth="1"/>
    <col min="528" max="528" width="7.85546875" bestFit="1" customWidth="1"/>
    <col min="529" max="529" width="8.42578125" bestFit="1" customWidth="1"/>
    <col min="769" max="769" width="32.85546875" customWidth="1"/>
    <col min="770" max="770" width="13.85546875" customWidth="1"/>
    <col min="771" max="771" width="17.28515625" customWidth="1"/>
    <col min="772" max="772" width="21" customWidth="1"/>
    <col min="773" max="773" width="25.28515625" bestFit="1" customWidth="1"/>
    <col min="774" max="774" width="10.42578125" bestFit="1" customWidth="1"/>
    <col min="775" max="775" width="9.5703125" customWidth="1"/>
    <col min="776" max="776" width="12.42578125" customWidth="1"/>
    <col min="777" max="777" width="9.28515625" customWidth="1"/>
    <col min="778" max="778" width="6.28515625" bestFit="1" customWidth="1"/>
    <col min="779" max="779" width="12.85546875" bestFit="1" customWidth="1"/>
    <col min="780" max="780" width="6.5703125" bestFit="1" customWidth="1"/>
    <col min="781" max="781" width="14.28515625" bestFit="1" customWidth="1"/>
    <col min="782" max="782" width="113" bestFit="1" customWidth="1"/>
    <col min="783" max="783" width="79.85546875" bestFit="1" customWidth="1"/>
    <col min="784" max="784" width="7.85546875" bestFit="1" customWidth="1"/>
    <col min="785" max="785" width="8.42578125" bestFit="1" customWidth="1"/>
    <col min="1025" max="1025" width="32.85546875" customWidth="1"/>
    <col min="1026" max="1026" width="13.85546875" customWidth="1"/>
    <col min="1027" max="1027" width="17.28515625" customWidth="1"/>
    <col min="1028" max="1028" width="21" customWidth="1"/>
    <col min="1029" max="1029" width="25.28515625" bestFit="1" customWidth="1"/>
    <col min="1030" max="1030" width="10.42578125" bestFit="1" customWidth="1"/>
    <col min="1031" max="1031" width="9.5703125" customWidth="1"/>
    <col min="1032" max="1032" width="12.42578125" customWidth="1"/>
    <col min="1033" max="1033" width="9.28515625" customWidth="1"/>
    <col min="1034" max="1034" width="6.28515625" bestFit="1" customWidth="1"/>
    <col min="1035" max="1035" width="12.85546875" bestFit="1" customWidth="1"/>
    <col min="1036" max="1036" width="6.5703125" bestFit="1" customWidth="1"/>
    <col min="1037" max="1037" width="14.28515625" bestFit="1" customWidth="1"/>
    <col min="1038" max="1038" width="113" bestFit="1" customWidth="1"/>
    <col min="1039" max="1039" width="79.85546875" bestFit="1" customWidth="1"/>
    <col min="1040" max="1040" width="7.85546875" bestFit="1" customWidth="1"/>
    <col min="1041" max="1041" width="8.42578125" bestFit="1" customWidth="1"/>
    <col min="1281" max="1281" width="32.85546875" customWidth="1"/>
    <col min="1282" max="1282" width="13.85546875" customWidth="1"/>
    <col min="1283" max="1283" width="17.28515625" customWidth="1"/>
    <col min="1284" max="1284" width="21" customWidth="1"/>
    <col min="1285" max="1285" width="25.28515625" bestFit="1" customWidth="1"/>
    <col min="1286" max="1286" width="10.42578125" bestFit="1" customWidth="1"/>
    <col min="1287" max="1287" width="9.5703125" customWidth="1"/>
    <col min="1288" max="1288" width="12.42578125" customWidth="1"/>
    <col min="1289" max="1289" width="9.28515625" customWidth="1"/>
    <col min="1290" max="1290" width="6.28515625" bestFit="1" customWidth="1"/>
    <col min="1291" max="1291" width="12.85546875" bestFit="1" customWidth="1"/>
    <col min="1292" max="1292" width="6.5703125" bestFit="1" customWidth="1"/>
    <col min="1293" max="1293" width="14.28515625" bestFit="1" customWidth="1"/>
    <col min="1294" max="1294" width="113" bestFit="1" customWidth="1"/>
    <col min="1295" max="1295" width="79.85546875" bestFit="1" customWidth="1"/>
    <col min="1296" max="1296" width="7.85546875" bestFit="1" customWidth="1"/>
    <col min="1297" max="1297" width="8.42578125" bestFit="1" customWidth="1"/>
    <col min="1537" max="1537" width="32.85546875" customWidth="1"/>
    <col min="1538" max="1538" width="13.85546875" customWidth="1"/>
    <col min="1539" max="1539" width="17.28515625" customWidth="1"/>
    <col min="1540" max="1540" width="21" customWidth="1"/>
    <col min="1541" max="1541" width="25.28515625" bestFit="1" customWidth="1"/>
    <col min="1542" max="1542" width="10.42578125" bestFit="1" customWidth="1"/>
    <col min="1543" max="1543" width="9.5703125" customWidth="1"/>
    <col min="1544" max="1544" width="12.42578125" customWidth="1"/>
    <col min="1545" max="1545" width="9.28515625" customWidth="1"/>
    <col min="1546" max="1546" width="6.28515625" bestFit="1" customWidth="1"/>
    <col min="1547" max="1547" width="12.85546875" bestFit="1" customWidth="1"/>
    <col min="1548" max="1548" width="6.5703125" bestFit="1" customWidth="1"/>
    <col min="1549" max="1549" width="14.28515625" bestFit="1" customWidth="1"/>
    <col min="1550" max="1550" width="113" bestFit="1" customWidth="1"/>
    <col min="1551" max="1551" width="79.85546875" bestFit="1" customWidth="1"/>
    <col min="1552" max="1552" width="7.85546875" bestFit="1" customWidth="1"/>
    <col min="1553" max="1553" width="8.42578125" bestFit="1" customWidth="1"/>
    <col min="1793" max="1793" width="32.85546875" customWidth="1"/>
    <col min="1794" max="1794" width="13.85546875" customWidth="1"/>
    <col min="1795" max="1795" width="17.28515625" customWidth="1"/>
    <col min="1796" max="1796" width="21" customWidth="1"/>
    <col min="1797" max="1797" width="25.28515625" bestFit="1" customWidth="1"/>
    <col min="1798" max="1798" width="10.42578125" bestFit="1" customWidth="1"/>
    <col min="1799" max="1799" width="9.5703125" customWidth="1"/>
    <col min="1800" max="1800" width="12.42578125" customWidth="1"/>
    <col min="1801" max="1801" width="9.28515625" customWidth="1"/>
    <col min="1802" max="1802" width="6.28515625" bestFit="1" customWidth="1"/>
    <col min="1803" max="1803" width="12.85546875" bestFit="1" customWidth="1"/>
    <col min="1804" max="1804" width="6.5703125" bestFit="1" customWidth="1"/>
    <col min="1805" max="1805" width="14.28515625" bestFit="1" customWidth="1"/>
    <col min="1806" max="1806" width="113" bestFit="1" customWidth="1"/>
    <col min="1807" max="1807" width="79.85546875" bestFit="1" customWidth="1"/>
    <col min="1808" max="1808" width="7.85546875" bestFit="1" customWidth="1"/>
    <col min="1809" max="1809" width="8.42578125" bestFit="1" customWidth="1"/>
    <col min="2049" max="2049" width="32.85546875" customWidth="1"/>
    <col min="2050" max="2050" width="13.85546875" customWidth="1"/>
    <col min="2051" max="2051" width="17.28515625" customWidth="1"/>
    <col min="2052" max="2052" width="21" customWidth="1"/>
    <col min="2053" max="2053" width="25.28515625" bestFit="1" customWidth="1"/>
    <col min="2054" max="2054" width="10.42578125" bestFit="1" customWidth="1"/>
    <col min="2055" max="2055" width="9.5703125" customWidth="1"/>
    <col min="2056" max="2056" width="12.42578125" customWidth="1"/>
    <col min="2057" max="2057" width="9.28515625" customWidth="1"/>
    <col min="2058" max="2058" width="6.28515625" bestFit="1" customWidth="1"/>
    <col min="2059" max="2059" width="12.85546875" bestFit="1" customWidth="1"/>
    <col min="2060" max="2060" width="6.5703125" bestFit="1" customWidth="1"/>
    <col min="2061" max="2061" width="14.28515625" bestFit="1" customWidth="1"/>
    <col min="2062" max="2062" width="113" bestFit="1" customWidth="1"/>
    <col min="2063" max="2063" width="79.85546875" bestFit="1" customWidth="1"/>
    <col min="2064" max="2064" width="7.85546875" bestFit="1" customWidth="1"/>
    <col min="2065" max="2065" width="8.42578125" bestFit="1" customWidth="1"/>
    <col min="2305" max="2305" width="32.85546875" customWidth="1"/>
    <col min="2306" max="2306" width="13.85546875" customWidth="1"/>
    <col min="2307" max="2307" width="17.28515625" customWidth="1"/>
    <col min="2308" max="2308" width="21" customWidth="1"/>
    <col min="2309" max="2309" width="25.28515625" bestFit="1" customWidth="1"/>
    <col min="2310" max="2310" width="10.42578125" bestFit="1" customWidth="1"/>
    <col min="2311" max="2311" width="9.5703125" customWidth="1"/>
    <col min="2312" max="2312" width="12.42578125" customWidth="1"/>
    <col min="2313" max="2313" width="9.28515625" customWidth="1"/>
    <col min="2314" max="2314" width="6.28515625" bestFit="1" customWidth="1"/>
    <col min="2315" max="2315" width="12.85546875" bestFit="1" customWidth="1"/>
    <col min="2316" max="2316" width="6.5703125" bestFit="1" customWidth="1"/>
    <col min="2317" max="2317" width="14.28515625" bestFit="1" customWidth="1"/>
    <col min="2318" max="2318" width="113" bestFit="1" customWidth="1"/>
    <col min="2319" max="2319" width="79.85546875" bestFit="1" customWidth="1"/>
    <col min="2320" max="2320" width="7.85546875" bestFit="1" customWidth="1"/>
    <col min="2321" max="2321" width="8.42578125" bestFit="1" customWidth="1"/>
    <col min="2561" max="2561" width="32.85546875" customWidth="1"/>
    <col min="2562" max="2562" width="13.85546875" customWidth="1"/>
    <col min="2563" max="2563" width="17.28515625" customWidth="1"/>
    <col min="2564" max="2564" width="21" customWidth="1"/>
    <col min="2565" max="2565" width="25.28515625" bestFit="1" customWidth="1"/>
    <col min="2566" max="2566" width="10.42578125" bestFit="1" customWidth="1"/>
    <col min="2567" max="2567" width="9.5703125" customWidth="1"/>
    <col min="2568" max="2568" width="12.42578125" customWidth="1"/>
    <col min="2569" max="2569" width="9.28515625" customWidth="1"/>
    <col min="2570" max="2570" width="6.28515625" bestFit="1" customWidth="1"/>
    <col min="2571" max="2571" width="12.85546875" bestFit="1" customWidth="1"/>
    <col min="2572" max="2572" width="6.5703125" bestFit="1" customWidth="1"/>
    <col min="2573" max="2573" width="14.28515625" bestFit="1" customWidth="1"/>
    <col min="2574" max="2574" width="113" bestFit="1" customWidth="1"/>
    <col min="2575" max="2575" width="79.85546875" bestFit="1" customWidth="1"/>
    <col min="2576" max="2576" width="7.85546875" bestFit="1" customWidth="1"/>
    <col min="2577" max="2577" width="8.42578125" bestFit="1" customWidth="1"/>
    <col min="2817" max="2817" width="32.85546875" customWidth="1"/>
    <col min="2818" max="2818" width="13.85546875" customWidth="1"/>
    <col min="2819" max="2819" width="17.28515625" customWidth="1"/>
    <col min="2820" max="2820" width="21" customWidth="1"/>
    <col min="2821" max="2821" width="25.28515625" bestFit="1" customWidth="1"/>
    <col min="2822" max="2822" width="10.42578125" bestFit="1" customWidth="1"/>
    <col min="2823" max="2823" width="9.5703125" customWidth="1"/>
    <col min="2824" max="2824" width="12.42578125" customWidth="1"/>
    <col min="2825" max="2825" width="9.28515625" customWidth="1"/>
    <col min="2826" max="2826" width="6.28515625" bestFit="1" customWidth="1"/>
    <col min="2827" max="2827" width="12.85546875" bestFit="1" customWidth="1"/>
    <col min="2828" max="2828" width="6.5703125" bestFit="1" customWidth="1"/>
    <col min="2829" max="2829" width="14.28515625" bestFit="1" customWidth="1"/>
    <col min="2830" max="2830" width="113" bestFit="1" customWidth="1"/>
    <col min="2831" max="2831" width="79.85546875" bestFit="1" customWidth="1"/>
    <col min="2832" max="2832" width="7.85546875" bestFit="1" customWidth="1"/>
    <col min="2833" max="2833" width="8.42578125" bestFit="1" customWidth="1"/>
    <col min="3073" max="3073" width="32.85546875" customWidth="1"/>
    <col min="3074" max="3074" width="13.85546875" customWidth="1"/>
    <col min="3075" max="3075" width="17.28515625" customWidth="1"/>
    <col min="3076" max="3076" width="21" customWidth="1"/>
    <col min="3077" max="3077" width="25.28515625" bestFit="1" customWidth="1"/>
    <col min="3078" max="3078" width="10.42578125" bestFit="1" customWidth="1"/>
    <col min="3079" max="3079" width="9.5703125" customWidth="1"/>
    <col min="3080" max="3080" width="12.42578125" customWidth="1"/>
    <col min="3081" max="3081" width="9.28515625" customWidth="1"/>
    <col min="3082" max="3082" width="6.28515625" bestFit="1" customWidth="1"/>
    <col min="3083" max="3083" width="12.85546875" bestFit="1" customWidth="1"/>
    <col min="3084" max="3084" width="6.5703125" bestFit="1" customWidth="1"/>
    <col min="3085" max="3085" width="14.28515625" bestFit="1" customWidth="1"/>
    <col min="3086" max="3086" width="113" bestFit="1" customWidth="1"/>
    <col min="3087" max="3087" width="79.85546875" bestFit="1" customWidth="1"/>
    <col min="3088" max="3088" width="7.85546875" bestFit="1" customWidth="1"/>
    <col min="3089" max="3089" width="8.42578125" bestFit="1" customWidth="1"/>
    <col min="3329" max="3329" width="32.85546875" customWidth="1"/>
    <col min="3330" max="3330" width="13.85546875" customWidth="1"/>
    <col min="3331" max="3331" width="17.28515625" customWidth="1"/>
    <col min="3332" max="3332" width="21" customWidth="1"/>
    <col min="3333" max="3333" width="25.28515625" bestFit="1" customWidth="1"/>
    <col min="3334" max="3334" width="10.42578125" bestFit="1" customWidth="1"/>
    <col min="3335" max="3335" width="9.5703125" customWidth="1"/>
    <col min="3336" max="3336" width="12.42578125" customWidth="1"/>
    <col min="3337" max="3337" width="9.28515625" customWidth="1"/>
    <col min="3338" max="3338" width="6.28515625" bestFit="1" customWidth="1"/>
    <col min="3339" max="3339" width="12.85546875" bestFit="1" customWidth="1"/>
    <col min="3340" max="3340" width="6.5703125" bestFit="1" customWidth="1"/>
    <col min="3341" max="3341" width="14.28515625" bestFit="1" customWidth="1"/>
    <col min="3342" max="3342" width="113" bestFit="1" customWidth="1"/>
    <col min="3343" max="3343" width="79.85546875" bestFit="1" customWidth="1"/>
    <col min="3344" max="3344" width="7.85546875" bestFit="1" customWidth="1"/>
    <col min="3345" max="3345" width="8.42578125" bestFit="1" customWidth="1"/>
    <col min="3585" max="3585" width="32.85546875" customWidth="1"/>
    <col min="3586" max="3586" width="13.85546875" customWidth="1"/>
    <col min="3587" max="3587" width="17.28515625" customWidth="1"/>
    <col min="3588" max="3588" width="21" customWidth="1"/>
    <col min="3589" max="3589" width="25.28515625" bestFit="1" customWidth="1"/>
    <col min="3590" max="3590" width="10.42578125" bestFit="1" customWidth="1"/>
    <col min="3591" max="3591" width="9.5703125" customWidth="1"/>
    <col min="3592" max="3592" width="12.42578125" customWidth="1"/>
    <col min="3593" max="3593" width="9.28515625" customWidth="1"/>
    <col min="3594" max="3594" width="6.28515625" bestFit="1" customWidth="1"/>
    <col min="3595" max="3595" width="12.85546875" bestFit="1" customWidth="1"/>
    <col min="3596" max="3596" width="6.5703125" bestFit="1" customWidth="1"/>
    <col min="3597" max="3597" width="14.28515625" bestFit="1" customWidth="1"/>
    <col min="3598" max="3598" width="113" bestFit="1" customWidth="1"/>
    <col min="3599" max="3599" width="79.85546875" bestFit="1" customWidth="1"/>
    <col min="3600" max="3600" width="7.85546875" bestFit="1" customWidth="1"/>
    <col min="3601" max="3601" width="8.42578125" bestFit="1" customWidth="1"/>
    <col min="3841" max="3841" width="32.85546875" customWidth="1"/>
    <col min="3842" max="3842" width="13.85546875" customWidth="1"/>
    <col min="3843" max="3843" width="17.28515625" customWidth="1"/>
    <col min="3844" max="3844" width="21" customWidth="1"/>
    <col min="3845" max="3845" width="25.28515625" bestFit="1" customWidth="1"/>
    <col min="3846" max="3846" width="10.42578125" bestFit="1" customWidth="1"/>
    <col min="3847" max="3847" width="9.5703125" customWidth="1"/>
    <col min="3848" max="3848" width="12.42578125" customWidth="1"/>
    <col min="3849" max="3849" width="9.28515625" customWidth="1"/>
    <col min="3850" max="3850" width="6.28515625" bestFit="1" customWidth="1"/>
    <col min="3851" max="3851" width="12.85546875" bestFit="1" customWidth="1"/>
    <col min="3852" max="3852" width="6.5703125" bestFit="1" customWidth="1"/>
    <col min="3853" max="3853" width="14.28515625" bestFit="1" customWidth="1"/>
    <col min="3854" max="3854" width="113" bestFit="1" customWidth="1"/>
    <col min="3855" max="3855" width="79.85546875" bestFit="1" customWidth="1"/>
    <col min="3856" max="3856" width="7.85546875" bestFit="1" customWidth="1"/>
    <col min="3857" max="3857" width="8.42578125" bestFit="1" customWidth="1"/>
    <col min="4097" max="4097" width="32.85546875" customWidth="1"/>
    <col min="4098" max="4098" width="13.85546875" customWidth="1"/>
    <col min="4099" max="4099" width="17.28515625" customWidth="1"/>
    <col min="4100" max="4100" width="21" customWidth="1"/>
    <col min="4101" max="4101" width="25.28515625" bestFit="1" customWidth="1"/>
    <col min="4102" max="4102" width="10.42578125" bestFit="1" customWidth="1"/>
    <col min="4103" max="4103" width="9.5703125" customWidth="1"/>
    <col min="4104" max="4104" width="12.42578125" customWidth="1"/>
    <col min="4105" max="4105" width="9.28515625" customWidth="1"/>
    <col min="4106" max="4106" width="6.28515625" bestFit="1" customWidth="1"/>
    <col min="4107" max="4107" width="12.85546875" bestFit="1" customWidth="1"/>
    <col min="4108" max="4108" width="6.5703125" bestFit="1" customWidth="1"/>
    <col min="4109" max="4109" width="14.28515625" bestFit="1" customWidth="1"/>
    <col min="4110" max="4110" width="113" bestFit="1" customWidth="1"/>
    <col min="4111" max="4111" width="79.85546875" bestFit="1" customWidth="1"/>
    <col min="4112" max="4112" width="7.85546875" bestFit="1" customWidth="1"/>
    <col min="4113" max="4113" width="8.42578125" bestFit="1" customWidth="1"/>
    <col min="4353" max="4353" width="32.85546875" customWidth="1"/>
    <col min="4354" max="4354" width="13.85546875" customWidth="1"/>
    <col min="4355" max="4355" width="17.28515625" customWidth="1"/>
    <col min="4356" max="4356" width="21" customWidth="1"/>
    <col min="4357" max="4357" width="25.28515625" bestFit="1" customWidth="1"/>
    <col min="4358" max="4358" width="10.42578125" bestFit="1" customWidth="1"/>
    <col min="4359" max="4359" width="9.5703125" customWidth="1"/>
    <col min="4360" max="4360" width="12.42578125" customWidth="1"/>
    <col min="4361" max="4361" width="9.28515625" customWidth="1"/>
    <col min="4362" max="4362" width="6.28515625" bestFit="1" customWidth="1"/>
    <col min="4363" max="4363" width="12.85546875" bestFit="1" customWidth="1"/>
    <col min="4364" max="4364" width="6.5703125" bestFit="1" customWidth="1"/>
    <col min="4365" max="4365" width="14.28515625" bestFit="1" customWidth="1"/>
    <col min="4366" max="4366" width="113" bestFit="1" customWidth="1"/>
    <col min="4367" max="4367" width="79.85546875" bestFit="1" customWidth="1"/>
    <col min="4368" max="4368" width="7.85546875" bestFit="1" customWidth="1"/>
    <col min="4369" max="4369" width="8.42578125" bestFit="1" customWidth="1"/>
    <col min="4609" max="4609" width="32.85546875" customWidth="1"/>
    <col min="4610" max="4610" width="13.85546875" customWidth="1"/>
    <col min="4611" max="4611" width="17.28515625" customWidth="1"/>
    <col min="4612" max="4612" width="21" customWidth="1"/>
    <col min="4613" max="4613" width="25.28515625" bestFit="1" customWidth="1"/>
    <col min="4614" max="4614" width="10.42578125" bestFit="1" customWidth="1"/>
    <col min="4615" max="4615" width="9.5703125" customWidth="1"/>
    <col min="4616" max="4616" width="12.42578125" customWidth="1"/>
    <col min="4617" max="4617" width="9.28515625" customWidth="1"/>
    <col min="4618" max="4618" width="6.28515625" bestFit="1" customWidth="1"/>
    <col min="4619" max="4619" width="12.85546875" bestFit="1" customWidth="1"/>
    <col min="4620" max="4620" width="6.5703125" bestFit="1" customWidth="1"/>
    <col min="4621" max="4621" width="14.28515625" bestFit="1" customWidth="1"/>
    <col min="4622" max="4622" width="113" bestFit="1" customWidth="1"/>
    <col min="4623" max="4623" width="79.85546875" bestFit="1" customWidth="1"/>
    <col min="4624" max="4624" width="7.85546875" bestFit="1" customWidth="1"/>
    <col min="4625" max="4625" width="8.42578125" bestFit="1" customWidth="1"/>
    <col min="4865" max="4865" width="32.85546875" customWidth="1"/>
    <col min="4866" max="4866" width="13.85546875" customWidth="1"/>
    <col min="4867" max="4867" width="17.28515625" customWidth="1"/>
    <col min="4868" max="4868" width="21" customWidth="1"/>
    <col min="4869" max="4869" width="25.28515625" bestFit="1" customWidth="1"/>
    <col min="4870" max="4870" width="10.42578125" bestFit="1" customWidth="1"/>
    <col min="4871" max="4871" width="9.5703125" customWidth="1"/>
    <col min="4872" max="4872" width="12.42578125" customWidth="1"/>
    <col min="4873" max="4873" width="9.28515625" customWidth="1"/>
    <col min="4874" max="4874" width="6.28515625" bestFit="1" customWidth="1"/>
    <col min="4875" max="4875" width="12.85546875" bestFit="1" customWidth="1"/>
    <col min="4876" max="4876" width="6.5703125" bestFit="1" customWidth="1"/>
    <col min="4877" max="4877" width="14.28515625" bestFit="1" customWidth="1"/>
    <col min="4878" max="4878" width="113" bestFit="1" customWidth="1"/>
    <col min="4879" max="4879" width="79.85546875" bestFit="1" customWidth="1"/>
    <col min="4880" max="4880" width="7.85546875" bestFit="1" customWidth="1"/>
    <col min="4881" max="4881" width="8.42578125" bestFit="1" customWidth="1"/>
    <col min="5121" max="5121" width="32.85546875" customWidth="1"/>
    <col min="5122" max="5122" width="13.85546875" customWidth="1"/>
    <col min="5123" max="5123" width="17.28515625" customWidth="1"/>
    <col min="5124" max="5124" width="21" customWidth="1"/>
    <col min="5125" max="5125" width="25.28515625" bestFit="1" customWidth="1"/>
    <col min="5126" max="5126" width="10.42578125" bestFit="1" customWidth="1"/>
    <col min="5127" max="5127" width="9.5703125" customWidth="1"/>
    <col min="5128" max="5128" width="12.42578125" customWidth="1"/>
    <col min="5129" max="5129" width="9.28515625" customWidth="1"/>
    <col min="5130" max="5130" width="6.28515625" bestFit="1" customWidth="1"/>
    <col min="5131" max="5131" width="12.85546875" bestFit="1" customWidth="1"/>
    <col min="5132" max="5132" width="6.5703125" bestFit="1" customWidth="1"/>
    <col min="5133" max="5133" width="14.28515625" bestFit="1" customWidth="1"/>
    <col min="5134" max="5134" width="113" bestFit="1" customWidth="1"/>
    <col min="5135" max="5135" width="79.85546875" bestFit="1" customWidth="1"/>
    <col min="5136" max="5136" width="7.85546875" bestFit="1" customWidth="1"/>
    <col min="5137" max="5137" width="8.42578125" bestFit="1" customWidth="1"/>
    <col min="5377" max="5377" width="32.85546875" customWidth="1"/>
    <col min="5378" max="5378" width="13.85546875" customWidth="1"/>
    <col min="5379" max="5379" width="17.28515625" customWidth="1"/>
    <col min="5380" max="5380" width="21" customWidth="1"/>
    <col min="5381" max="5381" width="25.28515625" bestFit="1" customWidth="1"/>
    <col min="5382" max="5382" width="10.42578125" bestFit="1" customWidth="1"/>
    <col min="5383" max="5383" width="9.5703125" customWidth="1"/>
    <col min="5384" max="5384" width="12.42578125" customWidth="1"/>
    <col min="5385" max="5385" width="9.28515625" customWidth="1"/>
    <col min="5386" max="5386" width="6.28515625" bestFit="1" customWidth="1"/>
    <col min="5387" max="5387" width="12.85546875" bestFit="1" customWidth="1"/>
    <col min="5388" max="5388" width="6.5703125" bestFit="1" customWidth="1"/>
    <col min="5389" max="5389" width="14.28515625" bestFit="1" customWidth="1"/>
    <col min="5390" max="5390" width="113" bestFit="1" customWidth="1"/>
    <col min="5391" max="5391" width="79.85546875" bestFit="1" customWidth="1"/>
    <col min="5392" max="5392" width="7.85546875" bestFit="1" customWidth="1"/>
    <col min="5393" max="5393" width="8.42578125" bestFit="1" customWidth="1"/>
    <col min="5633" max="5633" width="32.85546875" customWidth="1"/>
    <col min="5634" max="5634" width="13.85546875" customWidth="1"/>
    <col min="5635" max="5635" width="17.28515625" customWidth="1"/>
    <col min="5636" max="5636" width="21" customWidth="1"/>
    <col min="5637" max="5637" width="25.28515625" bestFit="1" customWidth="1"/>
    <col min="5638" max="5638" width="10.42578125" bestFit="1" customWidth="1"/>
    <col min="5639" max="5639" width="9.5703125" customWidth="1"/>
    <col min="5640" max="5640" width="12.42578125" customWidth="1"/>
    <col min="5641" max="5641" width="9.28515625" customWidth="1"/>
    <col min="5642" max="5642" width="6.28515625" bestFit="1" customWidth="1"/>
    <col min="5643" max="5643" width="12.85546875" bestFit="1" customWidth="1"/>
    <col min="5644" max="5644" width="6.5703125" bestFit="1" customWidth="1"/>
    <col min="5645" max="5645" width="14.28515625" bestFit="1" customWidth="1"/>
    <col min="5646" max="5646" width="113" bestFit="1" customWidth="1"/>
    <col min="5647" max="5647" width="79.85546875" bestFit="1" customWidth="1"/>
    <col min="5648" max="5648" width="7.85546875" bestFit="1" customWidth="1"/>
    <col min="5649" max="5649" width="8.42578125" bestFit="1" customWidth="1"/>
    <col min="5889" max="5889" width="32.85546875" customWidth="1"/>
    <col min="5890" max="5890" width="13.85546875" customWidth="1"/>
    <col min="5891" max="5891" width="17.28515625" customWidth="1"/>
    <col min="5892" max="5892" width="21" customWidth="1"/>
    <col min="5893" max="5893" width="25.28515625" bestFit="1" customWidth="1"/>
    <col min="5894" max="5894" width="10.42578125" bestFit="1" customWidth="1"/>
    <col min="5895" max="5895" width="9.5703125" customWidth="1"/>
    <col min="5896" max="5896" width="12.42578125" customWidth="1"/>
    <col min="5897" max="5897" width="9.28515625" customWidth="1"/>
    <col min="5898" max="5898" width="6.28515625" bestFit="1" customWidth="1"/>
    <col min="5899" max="5899" width="12.85546875" bestFit="1" customWidth="1"/>
    <col min="5900" max="5900" width="6.5703125" bestFit="1" customWidth="1"/>
    <col min="5901" max="5901" width="14.28515625" bestFit="1" customWidth="1"/>
    <col min="5902" max="5902" width="113" bestFit="1" customWidth="1"/>
    <col min="5903" max="5903" width="79.85546875" bestFit="1" customWidth="1"/>
    <col min="5904" max="5904" width="7.85546875" bestFit="1" customWidth="1"/>
    <col min="5905" max="5905" width="8.42578125" bestFit="1" customWidth="1"/>
    <col min="6145" max="6145" width="32.85546875" customWidth="1"/>
    <col min="6146" max="6146" width="13.85546875" customWidth="1"/>
    <col min="6147" max="6147" width="17.28515625" customWidth="1"/>
    <col min="6148" max="6148" width="21" customWidth="1"/>
    <col min="6149" max="6149" width="25.28515625" bestFit="1" customWidth="1"/>
    <col min="6150" max="6150" width="10.42578125" bestFit="1" customWidth="1"/>
    <col min="6151" max="6151" width="9.5703125" customWidth="1"/>
    <col min="6152" max="6152" width="12.42578125" customWidth="1"/>
    <col min="6153" max="6153" width="9.28515625" customWidth="1"/>
    <col min="6154" max="6154" width="6.28515625" bestFit="1" customWidth="1"/>
    <col min="6155" max="6155" width="12.85546875" bestFit="1" customWidth="1"/>
    <col min="6156" max="6156" width="6.5703125" bestFit="1" customWidth="1"/>
    <col min="6157" max="6157" width="14.28515625" bestFit="1" customWidth="1"/>
    <col min="6158" max="6158" width="113" bestFit="1" customWidth="1"/>
    <col min="6159" max="6159" width="79.85546875" bestFit="1" customWidth="1"/>
    <col min="6160" max="6160" width="7.85546875" bestFit="1" customWidth="1"/>
    <col min="6161" max="6161" width="8.42578125" bestFit="1" customWidth="1"/>
    <col min="6401" max="6401" width="32.85546875" customWidth="1"/>
    <col min="6402" max="6402" width="13.85546875" customWidth="1"/>
    <col min="6403" max="6403" width="17.28515625" customWidth="1"/>
    <col min="6404" max="6404" width="21" customWidth="1"/>
    <col min="6405" max="6405" width="25.28515625" bestFit="1" customWidth="1"/>
    <col min="6406" max="6406" width="10.42578125" bestFit="1" customWidth="1"/>
    <col min="6407" max="6407" width="9.5703125" customWidth="1"/>
    <col min="6408" max="6408" width="12.42578125" customWidth="1"/>
    <col min="6409" max="6409" width="9.28515625" customWidth="1"/>
    <col min="6410" max="6410" width="6.28515625" bestFit="1" customWidth="1"/>
    <col min="6411" max="6411" width="12.85546875" bestFit="1" customWidth="1"/>
    <col min="6412" max="6412" width="6.5703125" bestFit="1" customWidth="1"/>
    <col min="6413" max="6413" width="14.28515625" bestFit="1" customWidth="1"/>
    <col min="6414" max="6414" width="113" bestFit="1" customWidth="1"/>
    <col min="6415" max="6415" width="79.85546875" bestFit="1" customWidth="1"/>
    <col min="6416" max="6416" width="7.85546875" bestFit="1" customWidth="1"/>
    <col min="6417" max="6417" width="8.42578125" bestFit="1" customWidth="1"/>
    <col min="6657" max="6657" width="32.85546875" customWidth="1"/>
    <col min="6658" max="6658" width="13.85546875" customWidth="1"/>
    <col min="6659" max="6659" width="17.28515625" customWidth="1"/>
    <col min="6660" max="6660" width="21" customWidth="1"/>
    <col min="6661" max="6661" width="25.28515625" bestFit="1" customWidth="1"/>
    <col min="6662" max="6662" width="10.42578125" bestFit="1" customWidth="1"/>
    <col min="6663" max="6663" width="9.5703125" customWidth="1"/>
    <col min="6664" max="6664" width="12.42578125" customWidth="1"/>
    <col min="6665" max="6665" width="9.28515625" customWidth="1"/>
    <col min="6666" max="6666" width="6.28515625" bestFit="1" customWidth="1"/>
    <col min="6667" max="6667" width="12.85546875" bestFit="1" customWidth="1"/>
    <col min="6668" max="6668" width="6.5703125" bestFit="1" customWidth="1"/>
    <col min="6669" max="6669" width="14.28515625" bestFit="1" customWidth="1"/>
    <col min="6670" max="6670" width="113" bestFit="1" customWidth="1"/>
    <col min="6671" max="6671" width="79.85546875" bestFit="1" customWidth="1"/>
    <col min="6672" max="6672" width="7.85546875" bestFit="1" customWidth="1"/>
    <col min="6673" max="6673" width="8.42578125" bestFit="1" customWidth="1"/>
    <col min="6913" max="6913" width="32.85546875" customWidth="1"/>
    <col min="6914" max="6914" width="13.85546875" customWidth="1"/>
    <col min="6915" max="6915" width="17.28515625" customWidth="1"/>
    <col min="6916" max="6916" width="21" customWidth="1"/>
    <col min="6917" max="6917" width="25.28515625" bestFit="1" customWidth="1"/>
    <col min="6918" max="6918" width="10.42578125" bestFit="1" customWidth="1"/>
    <col min="6919" max="6919" width="9.5703125" customWidth="1"/>
    <col min="6920" max="6920" width="12.42578125" customWidth="1"/>
    <col min="6921" max="6921" width="9.28515625" customWidth="1"/>
    <col min="6922" max="6922" width="6.28515625" bestFit="1" customWidth="1"/>
    <col min="6923" max="6923" width="12.85546875" bestFit="1" customWidth="1"/>
    <col min="6924" max="6924" width="6.5703125" bestFit="1" customWidth="1"/>
    <col min="6925" max="6925" width="14.28515625" bestFit="1" customWidth="1"/>
    <col min="6926" max="6926" width="113" bestFit="1" customWidth="1"/>
    <col min="6927" max="6927" width="79.85546875" bestFit="1" customWidth="1"/>
    <col min="6928" max="6928" width="7.85546875" bestFit="1" customWidth="1"/>
    <col min="6929" max="6929" width="8.42578125" bestFit="1" customWidth="1"/>
    <col min="7169" max="7169" width="32.85546875" customWidth="1"/>
    <col min="7170" max="7170" width="13.85546875" customWidth="1"/>
    <col min="7171" max="7171" width="17.28515625" customWidth="1"/>
    <col min="7172" max="7172" width="21" customWidth="1"/>
    <col min="7173" max="7173" width="25.28515625" bestFit="1" customWidth="1"/>
    <col min="7174" max="7174" width="10.42578125" bestFit="1" customWidth="1"/>
    <col min="7175" max="7175" width="9.5703125" customWidth="1"/>
    <col min="7176" max="7176" width="12.42578125" customWidth="1"/>
    <col min="7177" max="7177" width="9.28515625" customWidth="1"/>
    <col min="7178" max="7178" width="6.28515625" bestFit="1" customWidth="1"/>
    <col min="7179" max="7179" width="12.85546875" bestFit="1" customWidth="1"/>
    <col min="7180" max="7180" width="6.5703125" bestFit="1" customWidth="1"/>
    <col min="7181" max="7181" width="14.28515625" bestFit="1" customWidth="1"/>
    <col min="7182" max="7182" width="113" bestFit="1" customWidth="1"/>
    <col min="7183" max="7183" width="79.85546875" bestFit="1" customWidth="1"/>
    <col min="7184" max="7184" width="7.85546875" bestFit="1" customWidth="1"/>
    <col min="7185" max="7185" width="8.42578125" bestFit="1" customWidth="1"/>
    <col min="7425" max="7425" width="32.85546875" customWidth="1"/>
    <col min="7426" max="7426" width="13.85546875" customWidth="1"/>
    <col min="7427" max="7427" width="17.28515625" customWidth="1"/>
    <col min="7428" max="7428" width="21" customWidth="1"/>
    <col min="7429" max="7429" width="25.28515625" bestFit="1" customWidth="1"/>
    <col min="7430" max="7430" width="10.42578125" bestFit="1" customWidth="1"/>
    <col min="7431" max="7431" width="9.5703125" customWidth="1"/>
    <col min="7432" max="7432" width="12.42578125" customWidth="1"/>
    <col min="7433" max="7433" width="9.28515625" customWidth="1"/>
    <col min="7434" max="7434" width="6.28515625" bestFit="1" customWidth="1"/>
    <col min="7435" max="7435" width="12.85546875" bestFit="1" customWidth="1"/>
    <col min="7436" max="7436" width="6.5703125" bestFit="1" customWidth="1"/>
    <col min="7437" max="7437" width="14.28515625" bestFit="1" customWidth="1"/>
    <col min="7438" max="7438" width="113" bestFit="1" customWidth="1"/>
    <col min="7439" max="7439" width="79.85546875" bestFit="1" customWidth="1"/>
    <col min="7440" max="7440" width="7.85546875" bestFit="1" customWidth="1"/>
    <col min="7441" max="7441" width="8.42578125" bestFit="1" customWidth="1"/>
    <col min="7681" max="7681" width="32.85546875" customWidth="1"/>
    <col min="7682" max="7682" width="13.85546875" customWidth="1"/>
    <col min="7683" max="7683" width="17.28515625" customWidth="1"/>
    <col min="7684" max="7684" width="21" customWidth="1"/>
    <col min="7685" max="7685" width="25.28515625" bestFit="1" customWidth="1"/>
    <col min="7686" max="7686" width="10.42578125" bestFit="1" customWidth="1"/>
    <col min="7687" max="7687" width="9.5703125" customWidth="1"/>
    <col min="7688" max="7688" width="12.42578125" customWidth="1"/>
    <col min="7689" max="7689" width="9.28515625" customWidth="1"/>
    <col min="7690" max="7690" width="6.28515625" bestFit="1" customWidth="1"/>
    <col min="7691" max="7691" width="12.85546875" bestFit="1" customWidth="1"/>
    <col min="7692" max="7692" width="6.5703125" bestFit="1" customWidth="1"/>
    <col min="7693" max="7693" width="14.28515625" bestFit="1" customWidth="1"/>
    <col min="7694" max="7694" width="113" bestFit="1" customWidth="1"/>
    <col min="7695" max="7695" width="79.85546875" bestFit="1" customWidth="1"/>
    <col min="7696" max="7696" width="7.85546875" bestFit="1" customWidth="1"/>
    <col min="7697" max="7697" width="8.42578125" bestFit="1" customWidth="1"/>
    <col min="7937" max="7937" width="32.85546875" customWidth="1"/>
    <col min="7938" max="7938" width="13.85546875" customWidth="1"/>
    <col min="7939" max="7939" width="17.28515625" customWidth="1"/>
    <col min="7940" max="7940" width="21" customWidth="1"/>
    <col min="7941" max="7941" width="25.28515625" bestFit="1" customWidth="1"/>
    <col min="7942" max="7942" width="10.42578125" bestFit="1" customWidth="1"/>
    <col min="7943" max="7943" width="9.5703125" customWidth="1"/>
    <col min="7944" max="7944" width="12.42578125" customWidth="1"/>
    <col min="7945" max="7945" width="9.28515625" customWidth="1"/>
    <col min="7946" max="7946" width="6.28515625" bestFit="1" customWidth="1"/>
    <col min="7947" max="7947" width="12.85546875" bestFit="1" customWidth="1"/>
    <col min="7948" max="7948" width="6.5703125" bestFit="1" customWidth="1"/>
    <col min="7949" max="7949" width="14.28515625" bestFit="1" customWidth="1"/>
    <col min="7950" max="7950" width="113" bestFit="1" customWidth="1"/>
    <col min="7951" max="7951" width="79.85546875" bestFit="1" customWidth="1"/>
    <col min="7952" max="7952" width="7.85546875" bestFit="1" customWidth="1"/>
    <col min="7953" max="7953" width="8.42578125" bestFit="1" customWidth="1"/>
    <col min="8193" max="8193" width="32.85546875" customWidth="1"/>
    <col min="8194" max="8194" width="13.85546875" customWidth="1"/>
    <col min="8195" max="8195" width="17.28515625" customWidth="1"/>
    <col min="8196" max="8196" width="21" customWidth="1"/>
    <col min="8197" max="8197" width="25.28515625" bestFit="1" customWidth="1"/>
    <col min="8198" max="8198" width="10.42578125" bestFit="1" customWidth="1"/>
    <col min="8199" max="8199" width="9.5703125" customWidth="1"/>
    <col min="8200" max="8200" width="12.42578125" customWidth="1"/>
    <col min="8201" max="8201" width="9.28515625" customWidth="1"/>
    <col min="8202" max="8202" width="6.28515625" bestFit="1" customWidth="1"/>
    <col min="8203" max="8203" width="12.85546875" bestFit="1" customWidth="1"/>
    <col min="8204" max="8204" width="6.5703125" bestFit="1" customWidth="1"/>
    <col min="8205" max="8205" width="14.28515625" bestFit="1" customWidth="1"/>
    <col min="8206" max="8206" width="113" bestFit="1" customWidth="1"/>
    <col min="8207" max="8207" width="79.85546875" bestFit="1" customWidth="1"/>
    <col min="8208" max="8208" width="7.85546875" bestFit="1" customWidth="1"/>
    <col min="8209" max="8209" width="8.42578125" bestFit="1" customWidth="1"/>
    <col min="8449" max="8449" width="32.85546875" customWidth="1"/>
    <col min="8450" max="8450" width="13.85546875" customWidth="1"/>
    <col min="8451" max="8451" width="17.28515625" customWidth="1"/>
    <col min="8452" max="8452" width="21" customWidth="1"/>
    <col min="8453" max="8453" width="25.28515625" bestFit="1" customWidth="1"/>
    <col min="8454" max="8454" width="10.42578125" bestFit="1" customWidth="1"/>
    <col min="8455" max="8455" width="9.5703125" customWidth="1"/>
    <col min="8456" max="8456" width="12.42578125" customWidth="1"/>
    <col min="8457" max="8457" width="9.28515625" customWidth="1"/>
    <col min="8458" max="8458" width="6.28515625" bestFit="1" customWidth="1"/>
    <col min="8459" max="8459" width="12.85546875" bestFit="1" customWidth="1"/>
    <col min="8460" max="8460" width="6.5703125" bestFit="1" customWidth="1"/>
    <col min="8461" max="8461" width="14.28515625" bestFit="1" customWidth="1"/>
    <col min="8462" max="8462" width="113" bestFit="1" customWidth="1"/>
    <col min="8463" max="8463" width="79.85546875" bestFit="1" customWidth="1"/>
    <col min="8464" max="8464" width="7.85546875" bestFit="1" customWidth="1"/>
    <col min="8465" max="8465" width="8.42578125" bestFit="1" customWidth="1"/>
    <col min="8705" max="8705" width="32.85546875" customWidth="1"/>
    <col min="8706" max="8706" width="13.85546875" customWidth="1"/>
    <col min="8707" max="8707" width="17.28515625" customWidth="1"/>
    <col min="8708" max="8708" width="21" customWidth="1"/>
    <col min="8709" max="8709" width="25.28515625" bestFit="1" customWidth="1"/>
    <col min="8710" max="8710" width="10.42578125" bestFit="1" customWidth="1"/>
    <col min="8711" max="8711" width="9.5703125" customWidth="1"/>
    <col min="8712" max="8712" width="12.42578125" customWidth="1"/>
    <col min="8713" max="8713" width="9.28515625" customWidth="1"/>
    <col min="8714" max="8714" width="6.28515625" bestFit="1" customWidth="1"/>
    <col min="8715" max="8715" width="12.85546875" bestFit="1" customWidth="1"/>
    <col min="8716" max="8716" width="6.5703125" bestFit="1" customWidth="1"/>
    <col min="8717" max="8717" width="14.28515625" bestFit="1" customWidth="1"/>
    <col min="8718" max="8718" width="113" bestFit="1" customWidth="1"/>
    <col min="8719" max="8719" width="79.85546875" bestFit="1" customWidth="1"/>
    <col min="8720" max="8720" width="7.85546875" bestFit="1" customWidth="1"/>
    <col min="8721" max="8721" width="8.42578125" bestFit="1" customWidth="1"/>
    <col min="8961" max="8961" width="32.85546875" customWidth="1"/>
    <col min="8962" max="8962" width="13.85546875" customWidth="1"/>
    <col min="8963" max="8963" width="17.28515625" customWidth="1"/>
    <col min="8964" max="8964" width="21" customWidth="1"/>
    <col min="8965" max="8965" width="25.28515625" bestFit="1" customWidth="1"/>
    <col min="8966" max="8966" width="10.42578125" bestFit="1" customWidth="1"/>
    <col min="8967" max="8967" width="9.5703125" customWidth="1"/>
    <col min="8968" max="8968" width="12.42578125" customWidth="1"/>
    <col min="8969" max="8969" width="9.28515625" customWidth="1"/>
    <col min="8970" max="8970" width="6.28515625" bestFit="1" customWidth="1"/>
    <col min="8971" max="8971" width="12.85546875" bestFit="1" customWidth="1"/>
    <col min="8972" max="8972" width="6.5703125" bestFit="1" customWidth="1"/>
    <col min="8973" max="8973" width="14.28515625" bestFit="1" customWidth="1"/>
    <col min="8974" max="8974" width="113" bestFit="1" customWidth="1"/>
    <col min="8975" max="8975" width="79.85546875" bestFit="1" customWidth="1"/>
    <col min="8976" max="8976" width="7.85546875" bestFit="1" customWidth="1"/>
    <col min="8977" max="8977" width="8.42578125" bestFit="1" customWidth="1"/>
    <col min="9217" max="9217" width="32.85546875" customWidth="1"/>
    <col min="9218" max="9218" width="13.85546875" customWidth="1"/>
    <col min="9219" max="9219" width="17.28515625" customWidth="1"/>
    <col min="9220" max="9220" width="21" customWidth="1"/>
    <col min="9221" max="9221" width="25.28515625" bestFit="1" customWidth="1"/>
    <col min="9222" max="9222" width="10.42578125" bestFit="1" customWidth="1"/>
    <col min="9223" max="9223" width="9.5703125" customWidth="1"/>
    <col min="9224" max="9224" width="12.42578125" customWidth="1"/>
    <col min="9225" max="9225" width="9.28515625" customWidth="1"/>
    <col min="9226" max="9226" width="6.28515625" bestFit="1" customWidth="1"/>
    <col min="9227" max="9227" width="12.85546875" bestFit="1" customWidth="1"/>
    <col min="9228" max="9228" width="6.5703125" bestFit="1" customWidth="1"/>
    <col min="9229" max="9229" width="14.28515625" bestFit="1" customWidth="1"/>
    <col min="9230" max="9230" width="113" bestFit="1" customWidth="1"/>
    <col min="9231" max="9231" width="79.85546875" bestFit="1" customWidth="1"/>
    <col min="9232" max="9232" width="7.85546875" bestFit="1" customWidth="1"/>
    <col min="9233" max="9233" width="8.42578125" bestFit="1" customWidth="1"/>
    <col min="9473" max="9473" width="32.85546875" customWidth="1"/>
    <col min="9474" max="9474" width="13.85546875" customWidth="1"/>
    <col min="9475" max="9475" width="17.28515625" customWidth="1"/>
    <col min="9476" max="9476" width="21" customWidth="1"/>
    <col min="9477" max="9477" width="25.28515625" bestFit="1" customWidth="1"/>
    <col min="9478" max="9478" width="10.42578125" bestFit="1" customWidth="1"/>
    <col min="9479" max="9479" width="9.5703125" customWidth="1"/>
    <col min="9480" max="9480" width="12.42578125" customWidth="1"/>
    <col min="9481" max="9481" width="9.28515625" customWidth="1"/>
    <col min="9482" max="9482" width="6.28515625" bestFit="1" customWidth="1"/>
    <col min="9483" max="9483" width="12.85546875" bestFit="1" customWidth="1"/>
    <col min="9484" max="9484" width="6.5703125" bestFit="1" customWidth="1"/>
    <col min="9485" max="9485" width="14.28515625" bestFit="1" customWidth="1"/>
    <col min="9486" max="9486" width="113" bestFit="1" customWidth="1"/>
    <col min="9487" max="9487" width="79.85546875" bestFit="1" customWidth="1"/>
    <col min="9488" max="9488" width="7.85546875" bestFit="1" customWidth="1"/>
    <col min="9489" max="9489" width="8.42578125" bestFit="1" customWidth="1"/>
    <col min="9729" max="9729" width="32.85546875" customWidth="1"/>
    <col min="9730" max="9730" width="13.85546875" customWidth="1"/>
    <col min="9731" max="9731" width="17.28515625" customWidth="1"/>
    <col min="9732" max="9732" width="21" customWidth="1"/>
    <col min="9733" max="9733" width="25.28515625" bestFit="1" customWidth="1"/>
    <col min="9734" max="9734" width="10.42578125" bestFit="1" customWidth="1"/>
    <col min="9735" max="9735" width="9.5703125" customWidth="1"/>
    <col min="9736" max="9736" width="12.42578125" customWidth="1"/>
    <col min="9737" max="9737" width="9.28515625" customWidth="1"/>
    <col min="9738" max="9738" width="6.28515625" bestFit="1" customWidth="1"/>
    <col min="9739" max="9739" width="12.85546875" bestFit="1" customWidth="1"/>
    <col min="9740" max="9740" width="6.5703125" bestFit="1" customWidth="1"/>
    <col min="9741" max="9741" width="14.28515625" bestFit="1" customWidth="1"/>
    <col min="9742" max="9742" width="113" bestFit="1" customWidth="1"/>
    <col min="9743" max="9743" width="79.85546875" bestFit="1" customWidth="1"/>
    <col min="9744" max="9744" width="7.85546875" bestFit="1" customWidth="1"/>
    <col min="9745" max="9745" width="8.42578125" bestFit="1" customWidth="1"/>
    <col min="9985" max="9985" width="32.85546875" customWidth="1"/>
    <col min="9986" max="9986" width="13.85546875" customWidth="1"/>
    <col min="9987" max="9987" width="17.28515625" customWidth="1"/>
    <col min="9988" max="9988" width="21" customWidth="1"/>
    <col min="9989" max="9989" width="25.28515625" bestFit="1" customWidth="1"/>
    <col min="9990" max="9990" width="10.42578125" bestFit="1" customWidth="1"/>
    <col min="9991" max="9991" width="9.5703125" customWidth="1"/>
    <col min="9992" max="9992" width="12.42578125" customWidth="1"/>
    <col min="9993" max="9993" width="9.28515625" customWidth="1"/>
    <col min="9994" max="9994" width="6.28515625" bestFit="1" customWidth="1"/>
    <col min="9995" max="9995" width="12.85546875" bestFit="1" customWidth="1"/>
    <col min="9996" max="9996" width="6.5703125" bestFit="1" customWidth="1"/>
    <col min="9997" max="9997" width="14.28515625" bestFit="1" customWidth="1"/>
    <col min="9998" max="9998" width="113" bestFit="1" customWidth="1"/>
    <col min="9999" max="9999" width="79.85546875" bestFit="1" customWidth="1"/>
    <col min="10000" max="10000" width="7.85546875" bestFit="1" customWidth="1"/>
    <col min="10001" max="10001" width="8.42578125" bestFit="1" customWidth="1"/>
    <col min="10241" max="10241" width="32.85546875" customWidth="1"/>
    <col min="10242" max="10242" width="13.85546875" customWidth="1"/>
    <col min="10243" max="10243" width="17.28515625" customWidth="1"/>
    <col min="10244" max="10244" width="21" customWidth="1"/>
    <col min="10245" max="10245" width="25.28515625" bestFit="1" customWidth="1"/>
    <col min="10246" max="10246" width="10.42578125" bestFit="1" customWidth="1"/>
    <col min="10247" max="10247" width="9.5703125" customWidth="1"/>
    <col min="10248" max="10248" width="12.42578125" customWidth="1"/>
    <col min="10249" max="10249" width="9.28515625" customWidth="1"/>
    <col min="10250" max="10250" width="6.28515625" bestFit="1" customWidth="1"/>
    <col min="10251" max="10251" width="12.85546875" bestFit="1" customWidth="1"/>
    <col min="10252" max="10252" width="6.5703125" bestFit="1" customWidth="1"/>
    <col min="10253" max="10253" width="14.28515625" bestFit="1" customWidth="1"/>
    <col min="10254" max="10254" width="113" bestFit="1" customWidth="1"/>
    <col min="10255" max="10255" width="79.85546875" bestFit="1" customWidth="1"/>
    <col min="10256" max="10256" width="7.85546875" bestFit="1" customWidth="1"/>
    <col min="10257" max="10257" width="8.42578125" bestFit="1" customWidth="1"/>
    <col min="10497" max="10497" width="32.85546875" customWidth="1"/>
    <col min="10498" max="10498" width="13.85546875" customWidth="1"/>
    <col min="10499" max="10499" width="17.28515625" customWidth="1"/>
    <col min="10500" max="10500" width="21" customWidth="1"/>
    <col min="10501" max="10501" width="25.28515625" bestFit="1" customWidth="1"/>
    <col min="10502" max="10502" width="10.42578125" bestFit="1" customWidth="1"/>
    <col min="10503" max="10503" width="9.5703125" customWidth="1"/>
    <col min="10504" max="10504" width="12.42578125" customWidth="1"/>
    <col min="10505" max="10505" width="9.28515625" customWidth="1"/>
    <col min="10506" max="10506" width="6.28515625" bestFit="1" customWidth="1"/>
    <col min="10507" max="10507" width="12.85546875" bestFit="1" customWidth="1"/>
    <col min="10508" max="10508" width="6.5703125" bestFit="1" customWidth="1"/>
    <col min="10509" max="10509" width="14.28515625" bestFit="1" customWidth="1"/>
    <col min="10510" max="10510" width="113" bestFit="1" customWidth="1"/>
    <col min="10511" max="10511" width="79.85546875" bestFit="1" customWidth="1"/>
    <col min="10512" max="10512" width="7.85546875" bestFit="1" customWidth="1"/>
    <col min="10513" max="10513" width="8.42578125" bestFit="1" customWidth="1"/>
    <col min="10753" max="10753" width="32.85546875" customWidth="1"/>
    <col min="10754" max="10754" width="13.85546875" customWidth="1"/>
    <col min="10755" max="10755" width="17.28515625" customWidth="1"/>
    <col min="10756" max="10756" width="21" customWidth="1"/>
    <col min="10757" max="10757" width="25.28515625" bestFit="1" customWidth="1"/>
    <col min="10758" max="10758" width="10.42578125" bestFit="1" customWidth="1"/>
    <col min="10759" max="10759" width="9.5703125" customWidth="1"/>
    <col min="10760" max="10760" width="12.42578125" customWidth="1"/>
    <col min="10761" max="10761" width="9.28515625" customWidth="1"/>
    <col min="10762" max="10762" width="6.28515625" bestFit="1" customWidth="1"/>
    <col min="10763" max="10763" width="12.85546875" bestFit="1" customWidth="1"/>
    <col min="10764" max="10764" width="6.5703125" bestFit="1" customWidth="1"/>
    <col min="10765" max="10765" width="14.28515625" bestFit="1" customWidth="1"/>
    <col min="10766" max="10766" width="113" bestFit="1" customWidth="1"/>
    <col min="10767" max="10767" width="79.85546875" bestFit="1" customWidth="1"/>
    <col min="10768" max="10768" width="7.85546875" bestFit="1" customWidth="1"/>
    <col min="10769" max="10769" width="8.42578125" bestFit="1" customWidth="1"/>
    <col min="11009" max="11009" width="32.85546875" customWidth="1"/>
    <col min="11010" max="11010" width="13.85546875" customWidth="1"/>
    <col min="11011" max="11011" width="17.28515625" customWidth="1"/>
    <col min="11012" max="11012" width="21" customWidth="1"/>
    <col min="11013" max="11013" width="25.28515625" bestFit="1" customWidth="1"/>
    <col min="11014" max="11014" width="10.42578125" bestFit="1" customWidth="1"/>
    <col min="11015" max="11015" width="9.5703125" customWidth="1"/>
    <col min="11016" max="11016" width="12.42578125" customWidth="1"/>
    <col min="11017" max="11017" width="9.28515625" customWidth="1"/>
    <col min="11018" max="11018" width="6.28515625" bestFit="1" customWidth="1"/>
    <col min="11019" max="11019" width="12.85546875" bestFit="1" customWidth="1"/>
    <col min="11020" max="11020" width="6.5703125" bestFit="1" customWidth="1"/>
    <col min="11021" max="11021" width="14.28515625" bestFit="1" customWidth="1"/>
    <col min="11022" max="11022" width="113" bestFit="1" customWidth="1"/>
    <col min="11023" max="11023" width="79.85546875" bestFit="1" customWidth="1"/>
    <col min="11024" max="11024" width="7.85546875" bestFit="1" customWidth="1"/>
    <col min="11025" max="11025" width="8.42578125" bestFit="1" customWidth="1"/>
    <col min="11265" max="11265" width="32.85546875" customWidth="1"/>
    <col min="11266" max="11266" width="13.85546875" customWidth="1"/>
    <col min="11267" max="11267" width="17.28515625" customWidth="1"/>
    <col min="11268" max="11268" width="21" customWidth="1"/>
    <col min="11269" max="11269" width="25.28515625" bestFit="1" customWidth="1"/>
    <col min="11270" max="11270" width="10.42578125" bestFit="1" customWidth="1"/>
    <col min="11271" max="11271" width="9.5703125" customWidth="1"/>
    <col min="11272" max="11272" width="12.42578125" customWidth="1"/>
    <col min="11273" max="11273" width="9.28515625" customWidth="1"/>
    <col min="11274" max="11274" width="6.28515625" bestFit="1" customWidth="1"/>
    <col min="11275" max="11275" width="12.85546875" bestFit="1" customWidth="1"/>
    <col min="11276" max="11276" width="6.5703125" bestFit="1" customWidth="1"/>
    <col min="11277" max="11277" width="14.28515625" bestFit="1" customWidth="1"/>
    <col min="11278" max="11278" width="113" bestFit="1" customWidth="1"/>
    <col min="11279" max="11279" width="79.85546875" bestFit="1" customWidth="1"/>
    <col min="11280" max="11280" width="7.85546875" bestFit="1" customWidth="1"/>
    <col min="11281" max="11281" width="8.42578125" bestFit="1" customWidth="1"/>
    <col min="11521" max="11521" width="32.85546875" customWidth="1"/>
    <col min="11522" max="11522" width="13.85546875" customWidth="1"/>
    <col min="11523" max="11523" width="17.28515625" customWidth="1"/>
    <col min="11524" max="11524" width="21" customWidth="1"/>
    <col min="11525" max="11525" width="25.28515625" bestFit="1" customWidth="1"/>
    <col min="11526" max="11526" width="10.42578125" bestFit="1" customWidth="1"/>
    <col min="11527" max="11527" width="9.5703125" customWidth="1"/>
    <col min="11528" max="11528" width="12.42578125" customWidth="1"/>
    <col min="11529" max="11529" width="9.28515625" customWidth="1"/>
    <col min="11530" max="11530" width="6.28515625" bestFit="1" customWidth="1"/>
    <col min="11531" max="11531" width="12.85546875" bestFit="1" customWidth="1"/>
    <col min="11532" max="11532" width="6.5703125" bestFit="1" customWidth="1"/>
    <col min="11533" max="11533" width="14.28515625" bestFit="1" customWidth="1"/>
    <col min="11534" max="11534" width="113" bestFit="1" customWidth="1"/>
    <col min="11535" max="11535" width="79.85546875" bestFit="1" customWidth="1"/>
    <col min="11536" max="11536" width="7.85546875" bestFit="1" customWidth="1"/>
    <col min="11537" max="11537" width="8.42578125" bestFit="1" customWidth="1"/>
    <col min="11777" max="11777" width="32.85546875" customWidth="1"/>
    <col min="11778" max="11778" width="13.85546875" customWidth="1"/>
    <col min="11779" max="11779" width="17.28515625" customWidth="1"/>
    <col min="11780" max="11780" width="21" customWidth="1"/>
    <col min="11781" max="11781" width="25.28515625" bestFit="1" customWidth="1"/>
    <col min="11782" max="11782" width="10.42578125" bestFit="1" customWidth="1"/>
    <col min="11783" max="11783" width="9.5703125" customWidth="1"/>
    <col min="11784" max="11784" width="12.42578125" customWidth="1"/>
    <col min="11785" max="11785" width="9.28515625" customWidth="1"/>
    <col min="11786" max="11786" width="6.28515625" bestFit="1" customWidth="1"/>
    <col min="11787" max="11787" width="12.85546875" bestFit="1" customWidth="1"/>
    <col min="11788" max="11788" width="6.5703125" bestFit="1" customWidth="1"/>
    <col min="11789" max="11789" width="14.28515625" bestFit="1" customWidth="1"/>
    <col min="11790" max="11790" width="113" bestFit="1" customWidth="1"/>
    <col min="11791" max="11791" width="79.85546875" bestFit="1" customWidth="1"/>
    <col min="11792" max="11792" width="7.85546875" bestFit="1" customWidth="1"/>
    <col min="11793" max="11793" width="8.42578125" bestFit="1" customWidth="1"/>
    <col min="12033" max="12033" width="32.85546875" customWidth="1"/>
    <col min="12034" max="12034" width="13.85546875" customWidth="1"/>
    <col min="12035" max="12035" width="17.28515625" customWidth="1"/>
    <col min="12036" max="12036" width="21" customWidth="1"/>
    <col min="12037" max="12037" width="25.28515625" bestFit="1" customWidth="1"/>
    <col min="12038" max="12038" width="10.42578125" bestFit="1" customWidth="1"/>
    <col min="12039" max="12039" width="9.5703125" customWidth="1"/>
    <col min="12040" max="12040" width="12.42578125" customWidth="1"/>
    <col min="12041" max="12041" width="9.28515625" customWidth="1"/>
    <col min="12042" max="12042" width="6.28515625" bestFit="1" customWidth="1"/>
    <col min="12043" max="12043" width="12.85546875" bestFit="1" customWidth="1"/>
    <col min="12044" max="12044" width="6.5703125" bestFit="1" customWidth="1"/>
    <col min="12045" max="12045" width="14.28515625" bestFit="1" customWidth="1"/>
    <col min="12046" max="12046" width="113" bestFit="1" customWidth="1"/>
    <col min="12047" max="12047" width="79.85546875" bestFit="1" customWidth="1"/>
    <col min="12048" max="12048" width="7.85546875" bestFit="1" customWidth="1"/>
    <col min="12049" max="12049" width="8.42578125" bestFit="1" customWidth="1"/>
    <col min="12289" max="12289" width="32.85546875" customWidth="1"/>
    <col min="12290" max="12290" width="13.85546875" customWidth="1"/>
    <col min="12291" max="12291" width="17.28515625" customWidth="1"/>
    <col min="12292" max="12292" width="21" customWidth="1"/>
    <col min="12293" max="12293" width="25.28515625" bestFit="1" customWidth="1"/>
    <col min="12294" max="12294" width="10.42578125" bestFit="1" customWidth="1"/>
    <col min="12295" max="12295" width="9.5703125" customWidth="1"/>
    <col min="12296" max="12296" width="12.42578125" customWidth="1"/>
    <col min="12297" max="12297" width="9.28515625" customWidth="1"/>
    <col min="12298" max="12298" width="6.28515625" bestFit="1" customWidth="1"/>
    <col min="12299" max="12299" width="12.85546875" bestFit="1" customWidth="1"/>
    <col min="12300" max="12300" width="6.5703125" bestFit="1" customWidth="1"/>
    <col min="12301" max="12301" width="14.28515625" bestFit="1" customWidth="1"/>
    <col min="12302" max="12302" width="113" bestFit="1" customWidth="1"/>
    <col min="12303" max="12303" width="79.85546875" bestFit="1" customWidth="1"/>
    <col min="12304" max="12304" width="7.85546875" bestFit="1" customWidth="1"/>
    <col min="12305" max="12305" width="8.42578125" bestFit="1" customWidth="1"/>
    <col min="12545" max="12545" width="32.85546875" customWidth="1"/>
    <col min="12546" max="12546" width="13.85546875" customWidth="1"/>
    <col min="12547" max="12547" width="17.28515625" customWidth="1"/>
    <col min="12548" max="12548" width="21" customWidth="1"/>
    <col min="12549" max="12549" width="25.28515625" bestFit="1" customWidth="1"/>
    <col min="12550" max="12550" width="10.42578125" bestFit="1" customWidth="1"/>
    <col min="12551" max="12551" width="9.5703125" customWidth="1"/>
    <col min="12552" max="12552" width="12.42578125" customWidth="1"/>
    <col min="12553" max="12553" width="9.28515625" customWidth="1"/>
    <col min="12554" max="12554" width="6.28515625" bestFit="1" customWidth="1"/>
    <col min="12555" max="12555" width="12.85546875" bestFit="1" customWidth="1"/>
    <col min="12556" max="12556" width="6.5703125" bestFit="1" customWidth="1"/>
    <col min="12557" max="12557" width="14.28515625" bestFit="1" customWidth="1"/>
    <col min="12558" max="12558" width="113" bestFit="1" customWidth="1"/>
    <col min="12559" max="12559" width="79.85546875" bestFit="1" customWidth="1"/>
    <col min="12560" max="12560" width="7.85546875" bestFit="1" customWidth="1"/>
    <col min="12561" max="12561" width="8.42578125" bestFit="1" customWidth="1"/>
    <col min="12801" max="12801" width="32.85546875" customWidth="1"/>
    <col min="12802" max="12802" width="13.85546875" customWidth="1"/>
    <col min="12803" max="12803" width="17.28515625" customWidth="1"/>
    <col min="12804" max="12804" width="21" customWidth="1"/>
    <col min="12805" max="12805" width="25.28515625" bestFit="1" customWidth="1"/>
    <col min="12806" max="12806" width="10.42578125" bestFit="1" customWidth="1"/>
    <col min="12807" max="12807" width="9.5703125" customWidth="1"/>
    <col min="12808" max="12808" width="12.42578125" customWidth="1"/>
    <col min="12809" max="12809" width="9.28515625" customWidth="1"/>
    <col min="12810" max="12810" width="6.28515625" bestFit="1" customWidth="1"/>
    <col min="12811" max="12811" width="12.85546875" bestFit="1" customWidth="1"/>
    <col min="12812" max="12812" width="6.5703125" bestFit="1" customWidth="1"/>
    <col min="12813" max="12813" width="14.28515625" bestFit="1" customWidth="1"/>
    <col min="12814" max="12814" width="113" bestFit="1" customWidth="1"/>
    <col min="12815" max="12815" width="79.85546875" bestFit="1" customWidth="1"/>
    <col min="12816" max="12816" width="7.85546875" bestFit="1" customWidth="1"/>
    <col min="12817" max="12817" width="8.42578125" bestFit="1" customWidth="1"/>
    <col min="13057" max="13057" width="32.85546875" customWidth="1"/>
    <col min="13058" max="13058" width="13.85546875" customWidth="1"/>
    <col min="13059" max="13059" width="17.28515625" customWidth="1"/>
    <col min="13060" max="13060" width="21" customWidth="1"/>
    <col min="13061" max="13061" width="25.28515625" bestFit="1" customWidth="1"/>
    <col min="13062" max="13062" width="10.42578125" bestFit="1" customWidth="1"/>
    <col min="13063" max="13063" width="9.5703125" customWidth="1"/>
    <col min="13064" max="13064" width="12.42578125" customWidth="1"/>
    <col min="13065" max="13065" width="9.28515625" customWidth="1"/>
    <col min="13066" max="13066" width="6.28515625" bestFit="1" customWidth="1"/>
    <col min="13067" max="13067" width="12.85546875" bestFit="1" customWidth="1"/>
    <col min="13068" max="13068" width="6.5703125" bestFit="1" customWidth="1"/>
    <col min="13069" max="13069" width="14.28515625" bestFit="1" customWidth="1"/>
    <col min="13070" max="13070" width="113" bestFit="1" customWidth="1"/>
    <col min="13071" max="13071" width="79.85546875" bestFit="1" customWidth="1"/>
    <col min="13072" max="13072" width="7.85546875" bestFit="1" customWidth="1"/>
    <col min="13073" max="13073" width="8.42578125" bestFit="1" customWidth="1"/>
    <col min="13313" max="13313" width="32.85546875" customWidth="1"/>
    <col min="13314" max="13314" width="13.85546875" customWidth="1"/>
    <col min="13315" max="13315" width="17.28515625" customWidth="1"/>
    <col min="13316" max="13316" width="21" customWidth="1"/>
    <col min="13317" max="13317" width="25.28515625" bestFit="1" customWidth="1"/>
    <col min="13318" max="13318" width="10.42578125" bestFit="1" customWidth="1"/>
    <col min="13319" max="13319" width="9.5703125" customWidth="1"/>
    <col min="13320" max="13320" width="12.42578125" customWidth="1"/>
    <col min="13321" max="13321" width="9.28515625" customWidth="1"/>
    <col min="13322" max="13322" width="6.28515625" bestFit="1" customWidth="1"/>
    <col min="13323" max="13323" width="12.85546875" bestFit="1" customWidth="1"/>
    <col min="13324" max="13324" width="6.5703125" bestFit="1" customWidth="1"/>
    <col min="13325" max="13325" width="14.28515625" bestFit="1" customWidth="1"/>
    <col min="13326" max="13326" width="113" bestFit="1" customWidth="1"/>
    <col min="13327" max="13327" width="79.85546875" bestFit="1" customWidth="1"/>
    <col min="13328" max="13328" width="7.85546875" bestFit="1" customWidth="1"/>
    <col min="13329" max="13329" width="8.42578125" bestFit="1" customWidth="1"/>
    <col min="13569" max="13569" width="32.85546875" customWidth="1"/>
    <col min="13570" max="13570" width="13.85546875" customWidth="1"/>
    <col min="13571" max="13571" width="17.28515625" customWidth="1"/>
    <col min="13572" max="13572" width="21" customWidth="1"/>
    <col min="13573" max="13573" width="25.28515625" bestFit="1" customWidth="1"/>
    <col min="13574" max="13574" width="10.42578125" bestFit="1" customWidth="1"/>
    <col min="13575" max="13575" width="9.5703125" customWidth="1"/>
    <col min="13576" max="13576" width="12.42578125" customWidth="1"/>
    <col min="13577" max="13577" width="9.28515625" customWidth="1"/>
    <col min="13578" max="13578" width="6.28515625" bestFit="1" customWidth="1"/>
    <col min="13579" max="13579" width="12.85546875" bestFit="1" customWidth="1"/>
    <col min="13580" max="13580" width="6.5703125" bestFit="1" customWidth="1"/>
    <col min="13581" max="13581" width="14.28515625" bestFit="1" customWidth="1"/>
    <col min="13582" max="13582" width="113" bestFit="1" customWidth="1"/>
    <col min="13583" max="13583" width="79.85546875" bestFit="1" customWidth="1"/>
    <col min="13584" max="13584" width="7.85546875" bestFit="1" customWidth="1"/>
    <col min="13585" max="13585" width="8.42578125" bestFit="1" customWidth="1"/>
    <col min="13825" max="13825" width="32.85546875" customWidth="1"/>
    <col min="13826" max="13826" width="13.85546875" customWidth="1"/>
    <col min="13827" max="13827" width="17.28515625" customWidth="1"/>
    <col min="13828" max="13828" width="21" customWidth="1"/>
    <col min="13829" max="13829" width="25.28515625" bestFit="1" customWidth="1"/>
    <col min="13830" max="13830" width="10.42578125" bestFit="1" customWidth="1"/>
    <col min="13831" max="13831" width="9.5703125" customWidth="1"/>
    <col min="13832" max="13832" width="12.42578125" customWidth="1"/>
    <col min="13833" max="13833" width="9.28515625" customWidth="1"/>
    <col min="13834" max="13834" width="6.28515625" bestFit="1" customWidth="1"/>
    <col min="13835" max="13835" width="12.85546875" bestFit="1" customWidth="1"/>
    <col min="13836" max="13836" width="6.5703125" bestFit="1" customWidth="1"/>
    <col min="13837" max="13837" width="14.28515625" bestFit="1" customWidth="1"/>
    <col min="13838" max="13838" width="113" bestFit="1" customWidth="1"/>
    <col min="13839" max="13839" width="79.85546875" bestFit="1" customWidth="1"/>
    <col min="13840" max="13840" width="7.85546875" bestFit="1" customWidth="1"/>
    <col min="13841" max="13841" width="8.42578125" bestFit="1" customWidth="1"/>
    <col min="14081" max="14081" width="32.85546875" customWidth="1"/>
    <col min="14082" max="14082" width="13.85546875" customWidth="1"/>
    <col min="14083" max="14083" width="17.28515625" customWidth="1"/>
    <col min="14084" max="14084" width="21" customWidth="1"/>
    <col min="14085" max="14085" width="25.28515625" bestFit="1" customWidth="1"/>
    <col min="14086" max="14086" width="10.42578125" bestFit="1" customWidth="1"/>
    <col min="14087" max="14087" width="9.5703125" customWidth="1"/>
    <col min="14088" max="14088" width="12.42578125" customWidth="1"/>
    <col min="14089" max="14089" width="9.28515625" customWidth="1"/>
    <col min="14090" max="14090" width="6.28515625" bestFit="1" customWidth="1"/>
    <col min="14091" max="14091" width="12.85546875" bestFit="1" customWidth="1"/>
    <col min="14092" max="14092" width="6.5703125" bestFit="1" customWidth="1"/>
    <col min="14093" max="14093" width="14.28515625" bestFit="1" customWidth="1"/>
    <col min="14094" max="14094" width="113" bestFit="1" customWidth="1"/>
    <col min="14095" max="14095" width="79.85546875" bestFit="1" customWidth="1"/>
    <col min="14096" max="14096" width="7.85546875" bestFit="1" customWidth="1"/>
    <col min="14097" max="14097" width="8.42578125" bestFit="1" customWidth="1"/>
    <col min="14337" max="14337" width="32.85546875" customWidth="1"/>
    <col min="14338" max="14338" width="13.85546875" customWidth="1"/>
    <col min="14339" max="14339" width="17.28515625" customWidth="1"/>
    <col min="14340" max="14340" width="21" customWidth="1"/>
    <col min="14341" max="14341" width="25.28515625" bestFit="1" customWidth="1"/>
    <col min="14342" max="14342" width="10.42578125" bestFit="1" customWidth="1"/>
    <col min="14343" max="14343" width="9.5703125" customWidth="1"/>
    <col min="14344" max="14344" width="12.42578125" customWidth="1"/>
    <col min="14345" max="14345" width="9.28515625" customWidth="1"/>
    <col min="14346" max="14346" width="6.28515625" bestFit="1" customWidth="1"/>
    <col min="14347" max="14347" width="12.85546875" bestFit="1" customWidth="1"/>
    <col min="14348" max="14348" width="6.5703125" bestFit="1" customWidth="1"/>
    <col min="14349" max="14349" width="14.28515625" bestFit="1" customWidth="1"/>
    <col min="14350" max="14350" width="113" bestFit="1" customWidth="1"/>
    <col min="14351" max="14351" width="79.85546875" bestFit="1" customWidth="1"/>
    <col min="14352" max="14352" width="7.85546875" bestFit="1" customWidth="1"/>
    <col min="14353" max="14353" width="8.42578125" bestFit="1" customWidth="1"/>
    <col min="14593" max="14593" width="32.85546875" customWidth="1"/>
    <col min="14594" max="14594" width="13.85546875" customWidth="1"/>
    <col min="14595" max="14595" width="17.28515625" customWidth="1"/>
    <col min="14596" max="14596" width="21" customWidth="1"/>
    <col min="14597" max="14597" width="25.28515625" bestFit="1" customWidth="1"/>
    <col min="14598" max="14598" width="10.42578125" bestFit="1" customWidth="1"/>
    <col min="14599" max="14599" width="9.5703125" customWidth="1"/>
    <col min="14600" max="14600" width="12.42578125" customWidth="1"/>
    <col min="14601" max="14601" width="9.28515625" customWidth="1"/>
    <col min="14602" max="14602" width="6.28515625" bestFit="1" customWidth="1"/>
    <col min="14603" max="14603" width="12.85546875" bestFit="1" customWidth="1"/>
    <col min="14604" max="14604" width="6.5703125" bestFit="1" customWidth="1"/>
    <col min="14605" max="14605" width="14.28515625" bestFit="1" customWidth="1"/>
    <col min="14606" max="14606" width="113" bestFit="1" customWidth="1"/>
    <col min="14607" max="14607" width="79.85546875" bestFit="1" customWidth="1"/>
    <col min="14608" max="14608" width="7.85546875" bestFit="1" customWidth="1"/>
    <col min="14609" max="14609" width="8.42578125" bestFit="1" customWidth="1"/>
    <col min="14849" max="14849" width="32.85546875" customWidth="1"/>
    <col min="14850" max="14850" width="13.85546875" customWidth="1"/>
    <col min="14851" max="14851" width="17.28515625" customWidth="1"/>
    <col min="14852" max="14852" width="21" customWidth="1"/>
    <col min="14853" max="14853" width="25.28515625" bestFit="1" customWidth="1"/>
    <col min="14854" max="14854" width="10.42578125" bestFit="1" customWidth="1"/>
    <col min="14855" max="14855" width="9.5703125" customWidth="1"/>
    <col min="14856" max="14856" width="12.42578125" customWidth="1"/>
    <col min="14857" max="14857" width="9.28515625" customWidth="1"/>
    <col min="14858" max="14858" width="6.28515625" bestFit="1" customWidth="1"/>
    <col min="14859" max="14859" width="12.85546875" bestFit="1" customWidth="1"/>
    <col min="14860" max="14860" width="6.5703125" bestFit="1" customWidth="1"/>
    <col min="14861" max="14861" width="14.28515625" bestFit="1" customWidth="1"/>
    <col min="14862" max="14862" width="113" bestFit="1" customWidth="1"/>
    <col min="14863" max="14863" width="79.85546875" bestFit="1" customWidth="1"/>
    <col min="14864" max="14864" width="7.85546875" bestFit="1" customWidth="1"/>
    <col min="14865" max="14865" width="8.42578125" bestFit="1" customWidth="1"/>
    <col min="15105" max="15105" width="32.85546875" customWidth="1"/>
    <col min="15106" max="15106" width="13.85546875" customWidth="1"/>
    <col min="15107" max="15107" width="17.28515625" customWidth="1"/>
    <col min="15108" max="15108" width="21" customWidth="1"/>
    <col min="15109" max="15109" width="25.28515625" bestFit="1" customWidth="1"/>
    <col min="15110" max="15110" width="10.42578125" bestFit="1" customWidth="1"/>
    <col min="15111" max="15111" width="9.5703125" customWidth="1"/>
    <col min="15112" max="15112" width="12.42578125" customWidth="1"/>
    <col min="15113" max="15113" width="9.28515625" customWidth="1"/>
    <col min="15114" max="15114" width="6.28515625" bestFit="1" customWidth="1"/>
    <col min="15115" max="15115" width="12.85546875" bestFit="1" customWidth="1"/>
    <col min="15116" max="15116" width="6.5703125" bestFit="1" customWidth="1"/>
    <col min="15117" max="15117" width="14.28515625" bestFit="1" customWidth="1"/>
    <col min="15118" max="15118" width="113" bestFit="1" customWidth="1"/>
    <col min="15119" max="15119" width="79.85546875" bestFit="1" customWidth="1"/>
    <col min="15120" max="15120" width="7.85546875" bestFit="1" customWidth="1"/>
    <col min="15121" max="15121" width="8.42578125" bestFit="1" customWidth="1"/>
    <col min="15361" max="15361" width="32.85546875" customWidth="1"/>
    <col min="15362" max="15362" width="13.85546875" customWidth="1"/>
    <col min="15363" max="15363" width="17.28515625" customWidth="1"/>
    <col min="15364" max="15364" width="21" customWidth="1"/>
    <col min="15365" max="15365" width="25.28515625" bestFit="1" customWidth="1"/>
    <col min="15366" max="15366" width="10.42578125" bestFit="1" customWidth="1"/>
    <col min="15367" max="15367" width="9.5703125" customWidth="1"/>
    <col min="15368" max="15368" width="12.42578125" customWidth="1"/>
    <col min="15369" max="15369" width="9.28515625" customWidth="1"/>
    <col min="15370" max="15370" width="6.28515625" bestFit="1" customWidth="1"/>
    <col min="15371" max="15371" width="12.85546875" bestFit="1" customWidth="1"/>
    <col min="15372" max="15372" width="6.5703125" bestFit="1" customWidth="1"/>
    <col min="15373" max="15373" width="14.28515625" bestFit="1" customWidth="1"/>
    <col min="15374" max="15374" width="113" bestFit="1" customWidth="1"/>
    <col min="15375" max="15375" width="79.85546875" bestFit="1" customWidth="1"/>
    <col min="15376" max="15376" width="7.85546875" bestFit="1" customWidth="1"/>
    <col min="15377" max="15377" width="8.42578125" bestFit="1" customWidth="1"/>
    <col min="15617" max="15617" width="32.85546875" customWidth="1"/>
    <col min="15618" max="15618" width="13.85546875" customWidth="1"/>
    <col min="15619" max="15619" width="17.28515625" customWidth="1"/>
    <col min="15620" max="15620" width="21" customWidth="1"/>
    <col min="15621" max="15621" width="25.28515625" bestFit="1" customWidth="1"/>
    <col min="15622" max="15622" width="10.42578125" bestFit="1" customWidth="1"/>
    <col min="15623" max="15623" width="9.5703125" customWidth="1"/>
    <col min="15624" max="15624" width="12.42578125" customWidth="1"/>
    <col min="15625" max="15625" width="9.28515625" customWidth="1"/>
    <col min="15626" max="15626" width="6.28515625" bestFit="1" customWidth="1"/>
    <col min="15627" max="15627" width="12.85546875" bestFit="1" customWidth="1"/>
    <col min="15628" max="15628" width="6.5703125" bestFit="1" customWidth="1"/>
    <col min="15629" max="15629" width="14.28515625" bestFit="1" customWidth="1"/>
    <col min="15630" max="15630" width="113" bestFit="1" customWidth="1"/>
    <col min="15631" max="15631" width="79.85546875" bestFit="1" customWidth="1"/>
    <col min="15632" max="15632" width="7.85546875" bestFit="1" customWidth="1"/>
    <col min="15633" max="15633" width="8.42578125" bestFit="1" customWidth="1"/>
    <col min="15873" max="15873" width="32.85546875" customWidth="1"/>
    <col min="15874" max="15874" width="13.85546875" customWidth="1"/>
    <col min="15875" max="15875" width="17.28515625" customWidth="1"/>
    <col min="15876" max="15876" width="21" customWidth="1"/>
    <col min="15877" max="15877" width="25.28515625" bestFit="1" customWidth="1"/>
    <col min="15878" max="15878" width="10.42578125" bestFit="1" customWidth="1"/>
    <col min="15879" max="15879" width="9.5703125" customWidth="1"/>
    <col min="15880" max="15880" width="12.42578125" customWidth="1"/>
    <col min="15881" max="15881" width="9.28515625" customWidth="1"/>
    <col min="15882" max="15882" width="6.28515625" bestFit="1" customWidth="1"/>
    <col min="15883" max="15883" width="12.85546875" bestFit="1" customWidth="1"/>
    <col min="15884" max="15884" width="6.5703125" bestFit="1" customWidth="1"/>
    <col min="15885" max="15885" width="14.28515625" bestFit="1" customWidth="1"/>
    <col min="15886" max="15886" width="113" bestFit="1" customWidth="1"/>
    <col min="15887" max="15887" width="79.85546875" bestFit="1" customWidth="1"/>
    <col min="15888" max="15888" width="7.85546875" bestFit="1" customWidth="1"/>
    <col min="15889" max="15889" width="8.42578125" bestFit="1" customWidth="1"/>
    <col min="16129" max="16129" width="32.85546875" customWidth="1"/>
    <col min="16130" max="16130" width="13.85546875" customWidth="1"/>
    <col min="16131" max="16131" width="17.28515625" customWidth="1"/>
    <col min="16132" max="16132" width="21" customWidth="1"/>
    <col min="16133" max="16133" width="25.28515625" bestFit="1" customWidth="1"/>
    <col min="16134" max="16134" width="10.42578125" bestFit="1" customWidth="1"/>
    <col min="16135" max="16135" width="9.5703125" customWidth="1"/>
    <col min="16136" max="16136" width="12.42578125" customWidth="1"/>
    <col min="16137" max="16137" width="9.28515625" customWidth="1"/>
    <col min="16138" max="16138" width="6.28515625" bestFit="1" customWidth="1"/>
    <col min="16139" max="16139" width="12.85546875" bestFit="1" customWidth="1"/>
    <col min="16140" max="16140" width="6.5703125" bestFit="1" customWidth="1"/>
    <col min="16141" max="16141" width="14.28515625" bestFit="1" customWidth="1"/>
    <col min="16142" max="16142" width="113" bestFit="1" customWidth="1"/>
    <col min="16143" max="16143" width="79.85546875" bestFit="1" customWidth="1"/>
    <col min="16144" max="16144" width="7.85546875" bestFit="1" customWidth="1"/>
    <col min="16145" max="16145" width="8.42578125" bestFit="1" customWidth="1"/>
  </cols>
  <sheetData>
    <row r="1" spans="1:19">
      <c r="A1" s="8" t="s">
        <v>31</v>
      </c>
      <c r="B1" s="9" t="s">
        <v>32</v>
      </c>
      <c r="C1" s="9" t="s">
        <v>33</v>
      </c>
      <c r="D1" s="9" t="s">
        <v>34</v>
      </c>
      <c r="E1" s="9" t="s">
        <v>35</v>
      </c>
      <c r="F1" s="9" t="s">
        <v>36</v>
      </c>
      <c r="G1" s="9" t="s">
        <v>37</v>
      </c>
      <c r="H1" s="9" t="s">
        <v>38</v>
      </c>
      <c r="I1" s="9" t="s">
        <v>39</v>
      </c>
      <c r="J1" s="9" t="s">
        <v>40</v>
      </c>
      <c r="K1" s="9" t="s">
        <v>41</v>
      </c>
      <c r="L1" s="10" t="s">
        <v>42</v>
      </c>
      <c r="M1" s="9" t="s">
        <v>43</v>
      </c>
      <c r="N1" s="11" t="s">
        <v>44</v>
      </c>
      <c r="O1" s="11" t="s">
        <v>45</v>
      </c>
      <c r="P1" s="11" t="s">
        <v>46</v>
      </c>
      <c r="Q1" s="11" t="s">
        <v>47</v>
      </c>
      <c r="R1" s="11" t="s">
        <v>48</v>
      </c>
      <c r="S1" s="9" t="s">
        <v>49</v>
      </c>
    </row>
    <row r="2" spans="1:19">
      <c r="A2" s="21" t="s">
        <v>50</v>
      </c>
      <c r="B2" s="13" t="s">
        <v>51</v>
      </c>
      <c r="C2" s="13" t="s">
        <v>5</v>
      </c>
      <c r="D2" s="14" t="s">
        <v>549</v>
      </c>
      <c r="E2" s="15" t="s">
        <v>52</v>
      </c>
      <c r="F2" s="16"/>
      <c r="G2" s="17">
        <v>1488</v>
      </c>
      <c r="H2" s="66">
        <v>110400</v>
      </c>
      <c r="I2" s="67"/>
      <c r="J2" s="67"/>
      <c r="K2" s="67"/>
      <c r="L2" s="66">
        <v>55597</v>
      </c>
      <c r="M2" s="17">
        <v>64</v>
      </c>
      <c r="N2" s="19" t="s">
        <v>569</v>
      </c>
      <c r="O2" s="20" t="s">
        <v>61</v>
      </c>
      <c r="P2" s="20"/>
      <c r="Q2" s="19"/>
      <c r="R2" s="19"/>
      <c r="S2" s="16" t="s">
        <v>54</v>
      </c>
    </row>
    <row r="3" spans="1:19">
      <c r="A3" s="68" t="s">
        <v>55</v>
      </c>
      <c r="B3" s="13" t="s">
        <v>5</v>
      </c>
      <c r="C3" s="13" t="s">
        <v>5</v>
      </c>
      <c r="D3" s="13" t="s">
        <v>56</v>
      </c>
      <c r="E3" s="15" t="s">
        <v>52</v>
      </c>
      <c r="F3" s="16"/>
      <c r="G3" s="17">
        <v>1512</v>
      </c>
      <c r="H3" s="66">
        <v>133900</v>
      </c>
      <c r="I3" s="67"/>
      <c r="J3" s="67"/>
      <c r="K3" s="67"/>
      <c r="L3" s="66">
        <v>43346</v>
      </c>
      <c r="M3" s="17">
        <v>101</v>
      </c>
      <c r="N3" s="23" t="s">
        <v>570</v>
      </c>
      <c r="O3" s="20" t="s">
        <v>550</v>
      </c>
      <c r="P3" s="20"/>
      <c r="Q3" s="22"/>
      <c r="R3" s="22"/>
      <c r="S3" s="16" t="s">
        <v>57</v>
      </c>
    </row>
    <row r="4" spans="1:19">
      <c r="A4" s="68" t="s">
        <v>58</v>
      </c>
      <c r="B4" s="13" t="s">
        <v>5</v>
      </c>
      <c r="C4" s="13" t="s">
        <v>5</v>
      </c>
      <c r="D4" s="13" t="s">
        <v>59</v>
      </c>
      <c r="E4" s="15" t="s">
        <v>52</v>
      </c>
      <c r="F4" s="16" t="s">
        <v>60</v>
      </c>
      <c r="G4" s="17">
        <v>3044</v>
      </c>
      <c r="H4" s="66">
        <v>276900</v>
      </c>
      <c r="I4" s="67"/>
      <c r="J4" s="67"/>
      <c r="K4" s="67"/>
      <c r="L4" s="66">
        <v>271412</v>
      </c>
      <c r="M4" s="17">
        <v>111</v>
      </c>
      <c r="N4" s="23" t="s">
        <v>571</v>
      </c>
      <c r="O4" s="20" t="s">
        <v>61</v>
      </c>
      <c r="P4" s="20"/>
      <c r="Q4" s="22"/>
      <c r="R4" s="22"/>
      <c r="S4" s="16" t="s">
        <v>62</v>
      </c>
    </row>
    <row r="5" spans="1:19">
      <c r="A5" s="68" t="s">
        <v>423</v>
      </c>
      <c r="B5" s="13" t="s">
        <v>5</v>
      </c>
      <c r="C5" s="13" t="s">
        <v>5</v>
      </c>
      <c r="D5" s="13" t="s">
        <v>424</v>
      </c>
      <c r="E5" s="15" t="s">
        <v>52</v>
      </c>
      <c r="F5" s="16" t="s">
        <v>425</v>
      </c>
      <c r="G5" s="17">
        <v>2060</v>
      </c>
      <c r="H5" s="66">
        <v>307900</v>
      </c>
      <c r="I5" s="67"/>
      <c r="J5" s="67"/>
      <c r="K5" s="67"/>
      <c r="L5" s="66">
        <v>52692</v>
      </c>
      <c r="M5" s="17">
        <v>68</v>
      </c>
      <c r="N5" s="19" t="s">
        <v>572</v>
      </c>
      <c r="O5" s="20" t="s">
        <v>61</v>
      </c>
      <c r="P5" s="20"/>
      <c r="Q5" s="19"/>
      <c r="R5" s="19"/>
      <c r="S5" s="16" t="s">
        <v>57</v>
      </c>
    </row>
    <row r="6" spans="1:19">
      <c r="A6" s="68" t="s">
        <v>63</v>
      </c>
      <c r="B6" s="13" t="s">
        <v>5</v>
      </c>
      <c r="C6" s="13" t="s">
        <v>5</v>
      </c>
      <c r="D6" s="13" t="s">
        <v>64</v>
      </c>
      <c r="E6" s="15" t="s">
        <v>65</v>
      </c>
      <c r="F6" s="16"/>
      <c r="G6" s="17">
        <v>3039</v>
      </c>
      <c r="H6" s="66">
        <v>346253</v>
      </c>
      <c r="I6" s="67"/>
      <c r="J6" s="67"/>
      <c r="K6" s="67"/>
      <c r="L6" s="66">
        <v>84075</v>
      </c>
      <c r="M6" s="17"/>
      <c r="N6" s="23" t="s">
        <v>571</v>
      </c>
      <c r="O6" s="20" t="s">
        <v>61</v>
      </c>
      <c r="P6" s="20"/>
      <c r="Q6" s="22"/>
      <c r="R6" s="22"/>
      <c r="S6" s="16" t="s">
        <v>66</v>
      </c>
    </row>
    <row r="7" spans="1:19">
      <c r="A7" s="21" t="s">
        <v>67</v>
      </c>
      <c r="B7" s="13" t="s">
        <v>5</v>
      </c>
      <c r="C7" s="13" t="s">
        <v>5</v>
      </c>
      <c r="D7" s="13" t="s">
        <v>68</v>
      </c>
      <c r="E7" s="15" t="s">
        <v>65</v>
      </c>
      <c r="F7" s="16"/>
      <c r="G7" s="17">
        <v>187</v>
      </c>
      <c r="H7" s="66">
        <v>30482</v>
      </c>
      <c r="I7" s="67"/>
      <c r="J7" s="67"/>
      <c r="K7" s="67"/>
      <c r="L7" s="66">
        <v>2256</v>
      </c>
      <c r="M7" s="17">
        <v>6</v>
      </c>
      <c r="N7" s="19" t="s">
        <v>573</v>
      </c>
      <c r="O7" s="20" t="s">
        <v>61</v>
      </c>
      <c r="P7" s="20"/>
      <c r="Q7" s="19"/>
      <c r="R7" s="19"/>
      <c r="S7" s="16" t="s">
        <v>66</v>
      </c>
    </row>
    <row r="8" spans="1:19">
      <c r="A8" s="68" t="s">
        <v>69</v>
      </c>
      <c r="B8" s="13" t="s">
        <v>5</v>
      </c>
      <c r="C8" s="13" t="s">
        <v>5</v>
      </c>
      <c r="D8" s="13" t="s">
        <v>70</v>
      </c>
      <c r="E8" s="15" t="s">
        <v>71</v>
      </c>
      <c r="F8" s="16" t="s">
        <v>72</v>
      </c>
      <c r="G8" s="17">
        <v>2853</v>
      </c>
      <c r="H8" s="67"/>
      <c r="I8" s="66">
        <v>19391</v>
      </c>
      <c r="J8" s="67"/>
      <c r="K8" s="67"/>
      <c r="L8" s="66">
        <v>68770</v>
      </c>
      <c r="M8" s="17"/>
      <c r="N8" s="23" t="s">
        <v>571</v>
      </c>
      <c r="O8" s="20" t="s">
        <v>61</v>
      </c>
      <c r="P8" s="20"/>
      <c r="Q8" s="19"/>
      <c r="R8" s="19"/>
      <c r="S8" s="16" t="s">
        <v>73</v>
      </c>
    </row>
    <row r="9" spans="1:19">
      <c r="A9" s="68" t="s">
        <v>74</v>
      </c>
      <c r="B9" s="13" t="s">
        <v>5</v>
      </c>
      <c r="C9" s="13" t="s">
        <v>5</v>
      </c>
      <c r="D9" s="13" t="s">
        <v>75</v>
      </c>
      <c r="E9" s="15" t="s">
        <v>76</v>
      </c>
      <c r="F9" s="16" t="s">
        <v>72</v>
      </c>
      <c r="G9" s="17">
        <v>1951</v>
      </c>
      <c r="H9" s="66">
        <v>141600</v>
      </c>
      <c r="I9" s="67"/>
      <c r="J9" s="67"/>
      <c r="K9" s="67"/>
      <c r="L9" s="66">
        <v>55030</v>
      </c>
      <c r="M9" s="17"/>
      <c r="N9" s="23" t="s">
        <v>571</v>
      </c>
      <c r="O9" s="20" t="s">
        <v>61</v>
      </c>
      <c r="P9" s="20"/>
      <c r="Q9" s="22"/>
      <c r="R9" s="22"/>
      <c r="S9" s="16" t="s">
        <v>77</v>
      </c>
    </row>
    <row r="10" spans="1:19">
      <c r="A10" s="31"/>
      <c r="B10" s="13"/>
      <c r="C10" s="13"/>
      <c r="D10" s="13"/>
      <c r="E10" s="15"/>
      <c r="F10" s="16"/>
      <c r="G10" s="17"/>
      <c r="H10" s="67"/>
      <c r="I10" s="67"/>
      <c r="J10" s="67"/>
      <c r="K10" s="67"/>
      <c r="L10" s="67"/>
      <c r="M10" s="17"/>
      <c r="N10" s="22"/>
      <c r="O10" s="20"/>
      <c r="P10" s="20"/>
      <c r="Q10" s="22"/>
      <c r="R10" s="22"/>
      <c r="S10" s="16"/>
    </row>
    <row r="11" spans="1:19">
      <c r="A11" s="68" t="s">
        <v>78</v>
      </c>
      <c r="B11" s="13" t="s">
        <v>79</v>
      </c>
      <c r="C11" s="13" t="s">
        <v>7</v>
      </c>
      <c r="D11" s="13" t="s">
        <v>80</v>
      </c>
      <c r="E11" s="15" t="s">
        <v>52</v>
      </c>
      <c r="F11" s="16" t="s">
        <v>81</v>
      </c>
      <c r="G11" s="17">
        <v>246</v>
      </c>
      <c r="H11" s="66">
        <v>33000</v>
      </c>
      <c r="I11" s="67"/>
      <c r="J11" s="67"/>
      <c r="K11" s="67"/>
      <c r="L11" s="66">
        <v>10827</v>
      </c>
      <c r="M11" s="17"/>
      <c r="N11" s="22" t="s">
        <v>574</v>
      </c>
      <c r="O11" s="20" t="s">
        <v>61</v>
      </c>
      <c r="P11" s="20"/>
      <c r="Q11" s="22"/>
      <c r="R11" s="22"/>
      <c r="S11" s="16" t="s">
        <v>57</v>
      </c>
    </row>
    <row r="12" spans="1:19">
      <c r="A12" s="68" t="s">
        <v>82</v>
      </c>
      <c r="B12" s="13" t="s">
        <v>83</v>
      </c>
      <c r="C12" s="13" t="s">
        <v>7</v>
      </c>
      <c r="D12" s="13" t="s">
        <v>80</v>
      </c>
      <c r="E12" s="15" t="s">
        <v>52</v>
      </c>
      <c r="F12" s="16" t="s">
        <v>81</v>
      </c>
      <c r="G12" s="17">
        <v>246</v>
      </c>
      <c r="H12" s="66">
        <v>35900</v>
      </c>
      <c r="I12" s="67"/>
      <c r="J12" s="67"/>
      <c r="K12" s="67"/>
      <c r="L12" s="66">
        <v>10161</v>
      </c>
      <c r="M12" s="17"/>
      <c r="N12" s="22" t="s">
        <v>575</v>
      </c>
      <c r="O12" s="20" t="s">
        <v>61</v>
      </c>
      <c r="P12" s="20"/>
      <c r="Q12" s="22">
        <v>12591</v>
      </c>
      <c r="R12" s="22">
        <v>18691</v>
      </c>
      <c r="S12" s="16" t="s">
        <v>57</v>
      </c>
    </row>
    <row r="13" spans="1:19">
      <c r="A13" s="68" t="s">
        <v>84</v>
      </c>
      <c r="B13" s="13" t="s">
        <v>79</v>
      </c>
      <c r="C13" s="13" t="s">
        <v>7</v>
      </c>
      <c r="D13" s="13" t="s">
        <v>85</v>
      </c>
      <c r="E13" s="15" t="s">
        <v>52</v>
      </c>
      <c r="F13" s="16" t="s">
        <v>86</v>
      </c>
      <c r="G13" s="17">
        <v>330</v>
      </c>
      <c r="H13" s="67"/>
      <c r="I13" s="66">
        <v>3641</v>
      </c>
      <c r="J13" s="67"/>
      <c r="K13" s="67"/>
      <c r="L13" s="66">
        <v>12124</v>
      </c>
      <c r="M13" s="17">
        <v>27</v>
      </c>
      <c r="N13" s="19" t="s">
        <v>576</v>
      </c>
      <c r="O13" s="20" t="s">
        <v>61</v>
      </c>
      <c r="P13" s="20"/>
      <c r="Q13" s="23"/>
      <c r="R13" s="19"/>
      <c r="S13" s="16" t="s">
        <v>57</v>
      </c>
    </row>
    <row r="14" spans="1:19">
      <c r="A14" s="68" t="s">
        <v>87</v>
      </c>
      <c r="B14" s="13" t="s">
        <v>79</v>
      </c>
      <c r="C14" s="13" t="s">
        <v>7</v>
      </c>
      <c r="D14" s="13" t="s">
        <v>88</v>
      </c>
      <c r="E14" s="15" t="s">
        <v>52</v>
      </c>
      <c r="F14" s="16"/>
      <c r="G14" s="17">
        <v>425</v>
      </c>
      <c r="H14" s="66">
        <v>55300</v>
      </c>
      <c r="I14" s="67"/>
      <c r="J14" s="67"/>
      <c r="K14" s="67"/>
      <c r="L14" s="66">
        <v>9705</v>
      </c>
      <c r="M14" s="17">
        <v>57</v>
      </c>
      <c r="N14" s="19" t="s">
        <v>577</v>
      </c>
      <c r="O14" s="20" t="s">
        <v>61</v>
      </c>
      <c r="P14" s="20"/>
      <c r="Q14" s="23"/>
      <c r="R14" s="19"/>
      <c r="S14" s="16" t="s">
        <v>54</v>
      </c>
    </row>
    <row r="15" spans="1:19">
      <c r="A15" s="68" t="s">
        <v>578</v>
      </c>
      <c r="B15" s="13" t="s">
        <v>79</v>
      </c>
      <c r="C15" s="13" t="s">
        <v>7</v>
      </c>
      <c r="D15" s="13" t="s">
        <v>579</v>
      </c>
      <c r="E15" s="15" t="s">
        <v>52</v>
      </c>
      <c r="F15" s="16" t="s">
        <v>90</v>
      </c>
      <c r="G15" s="17">
        <v>700</v>
      </c>
      <c r="H15" s="67"/>
      <c r="I15" s="66">
        <v>10228</v>
      </c>
      <c r="J15" s="67"/>
      <c r="K15" s="67"/>
      <c r="L15" s="66">
        <v>51004</v>
      </c>
      <c r="M15" s="17"/>
      <c r="N15" s="23" t="s">
        <v>580</v>
      </c>
      <c r="O15" s="20" t="s">
        <v>61</v>
      </c>
      <c r="P15" s="20"/>
      <c r="Q15" s="22"/>
      <c r="R15" s="22"/>
      <c r="S15" s="16" t="s">
        <v>57</v>
      </c>
    </row>
    <row r="16" spans="1:19">
      <c r="A16" s="68" t="s">
        <v>91</v>
      </c>
      <c r="B16" s="13" t="s">
        <v>79</v>
      </c>
      <c r="C16" s="13" t="s">
        <v>7</v>
      </c>
      <c r="D16" s="13" t="s">
        <v>92</v>
      </c>
      <c r="E16" s="15" t="s">
        <v>52</v>
      </c>
      <c r="F16" s="16" t="s">
        <v>93</v>
      </c>
      <c r="G16" s="17">
        <v>526</v>
      </c>
      <c r="H16" s="66">
        <v>60100</v>
      </c>
      <c r="I16" s="67"/>
      <c r="J16" s="67"/>
      <c r="K16" s="67"/>
      <c r="L16" s="66">
        <v>21113</v>
      </c>
      <c r="M16" s="17">
        <v>65</v>
      </c>
      <c r="N16" s="19" t="s">
        <v>581</v>
      </c>
      <c r="O16" s="20" t="s">
        <v>61</v>
      </c>
      <c r="P16" s="20"/>
      <c r="Q16" s="19"/>
      <c r="R16" s="19"/>
      <c r="S16" s="16" t="s">
        <v>57</v>
      </c>
    </row>
    <row r="17" spans="1:19">
      <c r="A17" s="68" t="s">
        <v>94</v>
      </c>
      <c r="B17" s="13" t="s">
        <v>79</v>
      </c>
      <c r="C17" s="13" t="s">
        <v>7</v>
      </c>
      <c r="D17" s="13" t="s">
        <v>95</v>
      </c>
      <c r="E17" s="15" t="s">
        <v>52</v>
      </c>
      <c r="F17" s="16"/>
      <c r="G17" s="17">
        <v>534</v>
      </c>
      <c r="H17" s="67"/>
      <c r="I17" s="66">
        <v>6649</v>
      </c>
      <c r="J17" s="67"/>
      <c r="K17" s="67"/>
      <c r="L17" s="66">
        <v>8632</v>
      </c>
      <c r="M17" s="17">
        <v>59</v>
      </c>
      <c r="N17" s="23" t="s">
        <v>571</v>
      </c>
      <c r="O17" s="20" t="s">
        <v>61</v>
      </c>
      <c r="P17" s="20"/>
      <c r="Q17" s="22"/>
      <c r="R17" s="22"/>
      <c r="S17" s="16" t="s">
        <v>96</v>
      </c>
    </row>
    <row r="18" spans="1:19" s="27" customFormat="1">
      <c r="A18" s="68" t="s">
        <v>97</v>
      </c>
      <c r="B18" s="13" t="s">
        <v>79</v>
      </c>
      <c r="C18" s="13" t="s">
        <v>7</v>
      </c>
      <c r="D18" s="13" t="s">
        <v>98</v>
      </c>
      <c r="E18" s="15" t="s">
        <v>52</v>
      </c>
      <c r="F18" s="16" t="s">
        <v>99</v>
      </c>
      <c r="G18" s="17">
        <v>512</v>
      </c>
      <c r="H18" s="66">
        <v>47400</v>
      </c>
      <c r="I18" s="67"/>
      <c r="J18" s="67"/>
      <c r="K18" s="67"/>
      <c r="L18" s="66">
        <v>13985</v>
      </c>
      <c r="M18" s="25"/>
      <c r="N18" s="23" t="s">
        <v>571</v>
      </c>
      <c r="O18" s="20" t="s">
        <v>61</v>
      </c>
      <c r="P18" s="26"/>
      <c r="Q18" s="19"/>
      <c r="R18" s="19"/>
      <c r="S18" s="24" t="s">
        <v>62</v>
      </c>
    </row>
    <row r="19" spans="1:19">
      <c r="A19" s="68" t="s">
        <v>100</v>
      </c>
      <c r="B19" s="13" t="s">
        <v>79</v>
      </c>
      <c r="C19" s="13" t="s">
        <v>7</v>
      </c>
      <c r="D19" s="13" t="s">
        <v>101</v>
      </c>
      <c r="E19" s="15" t="s">
        <v>52</v>
      </c>
      <c r="F19" s="16" t="s">
        <v>102</v>
      </c>
      <c r="G19" s="17">
        <v>253</v>
      </c>
      <c r="H19" s="66">
        <v>22600</v>
      </c>
      <c r="I19" s="67"/>
      <c r="J19" s="67"/>
      <c r="K19" s="67"/>
      <c r="L19" s="66">
        <v>2730</v>
      </c>
      <c r="M19" s="17">
        <v>26</v>
      </c>
      <c r="N19" s="19" t="s">
        <v>582</v>
      </c>
      <c r="O19" s="20" t="s">
        <v>61</v>
      </c>
      <c r="P19" s="20"/>
      <c r="Q19" s="23"/>
      <c r="R19" s="19"/>
      <c r="S19" s="16" t="s">
        <v>57</v>
      </c>
    </row>
    <row r="20" spans="1:19">
      <c r="A20" s="68" t="s">
        <v>103</v>
      </c>
      <c r="B20" s="13" t="s">
        <v>79</v>
      </c>
      <c r="C20" s="13" t="s">
        <v>7</v>
      </c>
      <c r="D20" s="13" t="s">
        <v>104</v>
      </c>
      <c r="E20" s="15" t="s">
        <v>105</v>
      </c>
      <c r="F20" s="16"/>
      <c r="G20" s="17">
        <v>291</v>
      </c>
      <c r="H20" s="67"/>
      <c r="I20" s="66">
        <v>3044</v>
      </c>
      <c r="J20" s="67"/>
      <c r="K20" s="67"/>
      <c r="L20" s="66">
        <v>13980</v>
      </c>
      <c r="M20" s="17">
        <v>29</v>
      </c>
      <c r="N20" s="19" t="s">
        <v>583</v>
      </c>
      <c r="O20" s="20" t="s">
        <v>61</v>
      </c>
      <c r="P20" s="20"/>
      <c r="Q20" s="23"/>
      <c r="R20" s="19"/>
      <c r="S20" s="16" t="s">
        <v>96</v>
      </c>
    </row>
    <row r="21" spans="1:19">
      <c r="A21" s="68" t="s">
        <v>106</v>
      </c>
      <c r="B21" s="13" t="s">
        <v>79</v>
      </c>
      <c r="C21" s="13" t="s">
        <v>7</v>
      </c>
      <c r="D21" s="13" t="s">
        <v>107</v>
      </c>
      <c r="E21" s="15" t="s">
        <v>108</v>
      </c>
      <c r="F21" s="16"/>
      <c r="G21" s="17">
        <v>226</v>
      </c>
      <c r="H21" s="67"/>
      <c r="I21" s="66">
        <v>2789</v>
      </c>
      <c r="J21" s="67"/>
      <c r="K21" s="67"/>
      <c r="L21" s="66">
        <v>6540</v>
      </c>
      <c r="M21" s="17">
        <v>13</v>
      </c>
      <c r="N21" s="23" t="s">
        <v>571</v>
      </c>
      <c r="O21" s="20" t="s">
        <v>61</v>
      </c>
      <c r="P21" s="20"/>
      <c r="Q21" s="22"/>
      <c r="R21" s="22"/>
      <c r="S21" s="16" t="s">
        <v>96</v>
      </c>
    </row>
    <row r="22" spans="1:19">
      <c r="A22" s="69" t="s">
        <v>508</v>
      </c>
      <c r="B22" s="20" t="s">
        <v>79</v>
      </c>
      <c r="C22" s="20" t="s">
        <v>7</v>
      </c>
      <c r="D22" s="20" t="s">
        <v>509</v>
      </c>
      <c r="E22" s="20" t="s">
        <v>510</v>
      </c>
      <c r="F22" s="38"/>
      <c r="G22" s="65">
        <v>25</v>
      </c>
      <c r="H22" s="65"/>
      <c r="I22" s="65"/>
      <c r="J22" s="65"/>
      <c r="K22" s="65"/>
      <c r="L22" s="62">
        <v>1209</v>
      </c>
      <c r="M22" s="38"/>
      <c r="N22" s="50" t="s">
        <v>584</v>
      </c>
      <c r="O22" s="20" t="s">
        <v>551</v>
      </c>
      <c r="P22" s="20"/>
      <c r="Q22" s="38"/>
      <c r="R22" s="38"/>
      <c r="S22" s="38"/>
    </row>
    <row r="23" spans="1:19">
      <c r="A23" s="68" t="s">
        <v>552</v>
      </c>
      <c r="B23" s="13" t="s">
        <v>79</v>
      </c>
      <c r="C23" s="13" t="s">
        <v>7</v>
      </c>
      <c r="D23" s="13" t="s">
        <v>109</v>
      </c>
      <c r="E23" s="15" t="s">
        <v>110</v>
      </c>
      <c r="F23" s="16"/>
      <c r="G23" s="17">
        <v>442</v>
      </c>
      <c r="H23" s="67"/>
      <c r="I23" s="66">
        <v>6088</v>
      </c>
      <c r="J23" s="67"/>
      <c r="K23" s="67"/>
      <c r="L23" s="66">
        <v>9893</v>
      </c>
      <c r="M23" s="17">
        <v>43</v>
      </c>
      <c r="N23" s="23" t="s">
        <v>585</v>
      </c>
      <c r="O23" s="20" t="s">
        <v>61</v>
      </c>
      <c r="P23" s="20"/>
      <c r="Q23" s="22"/>
      <c r="R23" s="22"/>
      <c r="S23" s="16" t="s">
        <v>96</v>
      </c>
    </row>
    <row r="24" spans="1:19">
      <c r="A24" s="68" t="s">
        <v>111</v>
      </c>
      <c r="B24" s="13" t="s">
        <v>79</v>
      </c>
      <c r="C24" s="13" t="s">
        <v>7</v>
      </c>
      <c r="D24" s="13" t="s">
        <v>112</v>
      </c>
      <c r="E24" s="15" t="s">
        <v>110</v>
      </c>
      <c r="F24" s="16"/>
      <c r="G24" s="17">
        <v>196</v>
      </c>
      <c r="H24" s="67"/>
      <c r="I24" s="66">
        <v>1416</v>
      </c>
      <c r="J24" s="67"/>
      <c r="K24" s="67"/>
      <c r="L24" s="66">
        <v>7674</v>
      </c>
      <c r="M24" s="17">
        <v>5</v>
      </c>
      <c r="N24" s="23" t="s">
        <v>585</v>
      </c>
      <c r="O24" s="20" t="s">
        <v>61</v>
      </c>
      <c r="P24" s="20"/>
      <c r="Q24" s="22"/>
      <c r="R24" s="22"/>
      <c r="S24" s="16" t="s">
        <v>96</v>
      </c>
    </row>
    <row r="25" spans="1:19">
      <c r="A25" s="68" t="s">
        <v>113</v>
      </c>
      <c r="B25" s="13" t="s">
        <v>79</v>
      </c>
      <c r="C25" s="13" t="s">
        <v>7</v>
      </c>
      <c r="D25" s="13" t="s">
        <v>114</v>
      </c>
      <c r="E25" s="15" t="s">
        <v>65</v>
      </c>
      <c r="F25" s="16"/>
      <c r="G25" s="17">
        <v>753</v>
      </c>
      <c r="H25" s="67"/>
      <c r="I25" s="66">
        <v>7157</v>
      </c>
      <c r="J25" s="67"/>
      <c r="K25" s="67"/>
      <c r="L25" s="66">
        <v>19184</v>
      </c>
      <c r="M25" s="17">
        <v>78</v>
      </c>
      <c r="N25" s="19" t="s">
        <v>586</v>
      </c>
      <c r="O25" s="20" t="s">
        <v>61</v>
      </c>
      <c r="P25" s="20"/>
      <c r="Q25" s="19"/>
      <c r="R25" s="19"/>
      <c r="S25" s="16" t="s">
        <v>54</v>
      </c>
    </row>
    <row r="26" spans="1:19">
      <c r="A26" s="68" t="s">
        <v>115</v>
      </c>
      <c r="B26" s="13" t="s">
        <v>79</v>
      </c>
      <c r="C26" s="13" t="s">
        <v>7</v>
      </c>
      <c r="D26" s="13" t="s">
        <v>116</v>
      </c>
      <c r="E26" s="15" t="s">
        <v>65</v>
      </c>
      <c r="F26" s="16"/>
      <c r="G26" s="17">
        <v>501</v>
      </c>
      <c r="H26" s="67"/>
      <c r="I26" s="66">
        <v>4164</v>
      </c>
      <c r="J26" s="67"/>
      <c r="K26" s="67"/>
      <c r="L26" s="66">
        <v>12705</v>
      </c>
      <c r="M26" s="17">
        <v>50</v>
      </c>
      <c r="N26" s="19" t="s">
        <v>587</v>
      </c>
      <c r="O26" s="20" t="s">
        <v>61</v>
      </c>
      <c r="P26" s="20"/>
      <c r="Q26" s="19"/>
      <c r="R26" s="19"/>
      <c r="S26" s="16" t="s">
        <v>54</v>
      </c>
    </row>
    <row r="27" spans="1:19">
      <c r="A27" s="68" t="s">
        <v>117</v>
      </c>
      <c r="B27" s="13" t="s">
        <v>79</v>
      </c>
      <c r="C27" s="13" t="s">
        <v>7</v>
      </c>
      <c r="D27" s="13" t="s">
        <v>118</v>
      </c>
      <c r="E27" s="15" t="s">
        <v>65</v>
      </c>
      <c r="F27" s="16"/>
      <c r="G27" s="17">
        <v>420</v>
      </c>
      <c r="H27" s="66">
        <v>49239</v>
      </c>
      <c r="I27" s="67"/>
      <c r="J27" s="67"/>
      <c r="K27" s="67"/>
      <c r="L27" s="66">
        <v>15108</v>
      </c>
      <c r="M27" s="17">
        <v>45</v>
      </c>
      <c r="N27" s="19" t="s">
        <v>588</v>
      </c>
      <c r="O27" s="20" t="s">
        <v>61</v>
      </c>
      <c r="P27" s="20"/>
      <c r="Q27" s="23"/>
      <c r="R27" s="19"/>
      <c r="S27" s="16" t="s">
        <v>66</v>
      </c>
    </row>
    <row r="28" spans="1:19">
      <c r="A28" s="68" t="s">
        <v>119</v>
      </c>
      <c r="B28" s="13" t="s">
        <v>79</v>
      </c>
      <c r="C28" s="13" t="s">
        <v>7</v>
      </c>
      <c r="D28" s="13" t="s">
        <v>120</v>
      </c>
      <c r="E28" s="15" t="s">
        <v>65</v>
      </c>
      <c r="F28" s="16"/>
      <c r="G28" s="17">
        <v>1330</v>
      </c>
      <c r="H28" s="66">
        <v>113100</v>
      </c>
      <c r="I28" s="67"/>
      <c r="J28" s="67"/>
      <c r="K28" s="67"/>
      <c r="L28" s="66">
        <v>27289</v>
      </c>
      <c r="M28" s="17">
        <v>87</v>
      </c>
      <c r="N28" s="19" t="s">
        <v>589</v>
      </c>
      <c r="O28" s="20" t="s">
        <v>61</v>
      </c>
      <c r="P28" s="20"/>
      <c r="Q28" s="19"/>
      <c r="R28" s="19"/>
      <c r="S28" s="16" t="s">
        <v>66</v>
      </c>
    </row>
    <row r="29" spans="1:19" s="60" customFormat="1">
      <c r="A29" s="68" t="s">
        <v>121</v>
      </c>
      <c r="B29" s="13" t="s">
        <v>79</v>
      </c>
      <c r="C29" s="13" t="s">
        <v>7</v>
      </c>
      <c r="D29" s="13" t="s">
        <v>122</v>
      </c>
      <c r="E29" s="15" t="s">
        <v>65</v>
      </c>
      <c r="F29" s="16"/>
      <c r="G29" s="17">
        <v>695</v>
      </c>
      <c r="H29" s="67"/>
      <c r="I29" s="66">
        <v>6347</v>
      </c>
      <c r="J29" s="67"/>
      <c r="K29" s="67"/>
      <c r="L29" s="66">
        <v>22361</v>
      </c>
      <c r="M29" s="17">
        <v>73</v>
      </c>
      <c r="N29" s="23" t="s">
        <v>580</v>
      </c>
      <c r="O29" s="20" t="s">
        <v>61</v>
      </c>
      <c r="P29" s="20" t="s">
        <v>123</v>
      </c>
      <c r="Q29" s="22"/>
      <c r="R29" s="22"/>
      <c r="S29" s="16" t="s">
        <v>66</v>
      </c>
    </row>
    <row r="30" spans="1:19">
      <c r="A30" s="68" t="s">
        <v>124</v>
      </c>
      <c r="B30" s="13" t="s">
        <v>79</v>
      </c>
      <c r="C30" s="13" t="s">
        <v>7</v>
      </c>
      <c r="D30" s="13" t="s">
        <v>125</v>
      </c>
      <c r="E30" s="15" t="s">
        <v>65</v>
      </c>
      <c r="F30" s="16"/>
      <c r="G30" s="17">
        <v>398</v>
      </c>
      <c r="H30" s="67"/>
      <c r="I30" s="66">
        <v>3945</v>
      </c>
      <c r="J30" s="67"/>
      <c r="K30" s="67"/>
      <c r="L30" s="66">
        <v>7177</v>
      </c>
      <c r="M30" s="17">
        <v>54</v>
      </c>
      <c r="N30" s="19" t="s">
        <v>590</v>
      </c>
      <c r="O30" s="20" t="s">
        <v>61</v>
      </c>
      <c r="P30" s="20"/>
      <c r="Q30" s="23"/>
      <c r="R30" s="19"/>
      <c r="S30" s="16" t="s">
        <v>66</v>
      </c>
    </row>
    <row r="31" spans="1:19">
      <c r="A31" s="68" t="s">
        <v>426</v>
      </c>
      <c r="B31" s="13" t="s">
        <v>79</v>
      </c>
      <c r="C31" s="13" t="s">
        <v>7</v>
      </c>
      <c r="D31" s="13" t="s">
        <v>427</v>
      </c>
      <c r="E31" s="15" t="s">
        <v>65</v>
      </c>
      <c r="F31" s="16"/>
      <c r="G31" s="17">
        <v>282</v>
      </c>
      <c r="H31" s="67"/>
      <c r="I31" s="66">
        <v>4876</v>
      </c>
      <c r="J31" s="67"/>
      <c r="K31" s="67"/>
      <c r="L31" s="66">
        <v>4554</v>
      </c>
      <c r="M31" s="17">
        <v>21</v>
      </c>
      <c r="N31" s="23" t="s">
        <v>571</v>
      </c>
      <c r="O31" s="20" t="s">
        <v>61</v>
      </c>
      <c r="P31" s="20"/>
      <c r="Q31" s="23"/>
      <c r="R31" s="22"/>
      <c r="S31" s="16" t="s">
        <v>66</v>
      </c>
    </row>
    <row r="32" spans="1:19">
      <c r="A32" s="68" t="s">
        <v>126</v>
      </c>
      <c r="B32" s="13" t="s">
        <v>79</v>
      </c>
      <c r="C32" s="13" t="s">
        <v>7</v>
      </c>
      <c r="D32" s="13" t="s">
        <v>127</v>
      </c>
      <c r="E32" s="15" t="s">
        <v>65</v>
      </c>
      <c r="F32" s="16"/>
      <c r="G32" s="17">
        <v>368</v>
      </c>
      <c r="H32" s="67"/>
      <c r="I32" s="66">
        <v>5141</v>
      </c>
      <c r="J32" s="67"/>
      <c r="K32" s="67"/>
      <c r="L32" s="66">
        <v>7805</v>
      </c>
      <c r="M32" s="17">
        <v>42</v>
      </c>
      <c r="N32" s="19" t="s">
        <v>591</v>
      </c>
      <c r="O32" s="20" t="s">
        <v>61</v>
      </c>
      <c r="P32" s="20"/>
      <c r="Q32" s="23"/>
      <c r="R32" s="19"/>
      <c r="S32" s="16" t="s">
        <v>66</v>
      </c>
    </row>
    <row r="33" spans="1:19">
      <c r="A33" s="68" t="s">
        <v>128</v>
      </c>
      <c r="B33" s="13" t="s">
        <v>79</v>
      </c>
      <c r="C33" s="13" t="s">
        <v>7</v>
      </c>
      <c r="D33" s="13" t="s">
        <v>129</v>
      </c>
      <c r="E33" s="15" t="s">
        <v>71</v>
      </c>
      <c r="F33" s="16" t="s">
        <v>130</v>
      </c>
      <c r="G33" s="17">
        <v>360</v>
      </c>
      <c r="H33" s="67"/>
      <c r="I33" s="66">
        <v>5271</v>
      </c>
      <c r="J33" s="67"/>
      <c r="K33" s="67"/>
      <c r="L33" s="66">
        <v>15064</v>
      </c>
      <c r="M33" s="17">
        <v>33</v>
      </c>
      <c r="N33" s="19" t="s">
        <v>592</v>
      </c>
      <c r="O33" s="20" t="s">
        <v>61</v>
      </c>
      <c r="P33" s="20" t="s">
        <v>131</v>
      </c>
      <c r="Q33" s="19"/>
      <c r="R33" s="19"/>
      <c r="S33" s="16" t="s">
        <v>73</v>
      </c>
    </row>
    <row r="34" spans="1:19">
      <c r="A34" s="68" t="s">
        <v>132</v>
      </c>
      <c r="B34" s="13" t="s">
        <v>79</v>
      </c>
      <c r="C34" s="13" t="s">
        <v>7</v>
      </c>
      <c r="D34" s="13" t="s">
        <v>133</v>
      </c>
      <c r="E34" s="15" t="s">
        <v>71</v>
      </c>
      <c r="F34" s="16" t="s">
        <v>134</v>
      </c>
      <c r="G34" s="17">
        <v>404</v>
      </c>
      <c r="H34" s="67"/>
      <c r="I34" s="66">
        <v>3486</v>
      </c>
      <c r="J34" s="67"/>
      <c r="K34" s="67"/>
      <c r="L34" s="66">
        <v>6335</v>
      </c>
      <c r="M34" s="17">
        <v>40</v>
      </c>
      <c r="N34" s="19" t="s">
        <v>593</v>
      </c>
      <c r="O34" s="20" t="s">
        <v>61</v>
      </c>
      <c r="P34" s="20"/>
      <c r="Q34" s="23"/>
      <c r="R34" s="19"/>
      <c r="S34" s="16" t="s">
        <v>73</v>
      </c>
    </row>
    <row r="35" spans="1:19">
      <c r="A35" s="68" t="s">
        <v>135</v>
      </c>
      <c r="B35" s="13" t="s">
        <v>79</v>
      </c>
      <c r="C35" s="13" t="s">
        <v>7</v>
      </c>
      <c r="D35" s="13" t="s">
        <v>136</v>
      </c>
      <c r="E35" s="15" t="s">
        <v>71</v>
      </c>
      <c r="F35" s="16" t="s">
        <v>137</v>
      </c>
      <c r="G35" s="17">
        <v>393</v>
      </c>
      <c r="H35" s="66">
        <v>54265</v>
      </c>
      <c r="I35" s="67"/>
      <c r="J35" s="67"/>
      <c r="K35" s="67"/>
      <c r="L35" s="66">
        <v>12663</v>
      </c>
      <c r="M35" s="17">
        <v>44</v>
      </c>
      <c r="N35" s="19" t="s">
        <v>594</v>
      </c>
      <c r="O35" s="20" t="s">
        <v>61</v>
      </c>
      <c r="P35" s="20"/>
      <c r="Q35" s="23"/>
      <c r="R35" s="19"/>
      <c r="S35" s="16" t="s">
        <v>73</v>
      </c>
    </row>
    <row r="36" spans="1:19">
      <c r="A36" s="68" t="s">
        <v>138</v>
      </c>
      <c r="B36" s="13" t="s">
        <v>79</v>
      </c>
      <c r="C36" s="13" t="s">
        <v>7</v>
      </c>
      <c r="D36" s="13" t="s">
        <v>139</v>
      </c>
      <c r="E36" s="15" t="s">
        <v>71</v>
      </c>
      <c r="F36" s="16" t="s">
        <v>140</v>
      </c>
      <c r="G36" s="17">
        <v>377</v>
      </c>
      <c r="H36" s="66">
        <v>49288</v>
      </c>
      <c r="I36" s="67"/>
      <c r="J36" s="67"/>
      <c r="K36" s="67"/>
      <c r="L36" s="66">
        <v>6694</v>
      </c>
      <c r="M36" s="17">
        <v>41</v>
      </c>
      <c r="N36" s="19" t="s">
        <v>595</v>
      </c>
      <c r="O36" s="20" t="s">
        <v>61</v>
      </c>
      <c r="P36" s="20"/>
      <c r="Q36" s="23"/>
      <c r="R36" s="19"/>
      <c r="S36" s="16" t="s">
        <v>73</v>
      </c>
    </row>
    <row r="37" spans="1:19">
      <c r="A37" s="68" t="s">
        <v>141</v>
      </c>
      <c r="B37" s="13" t="s">
        <v>79</v>
      </c>
      <c r="C37" s="13" t="s">
        <v>7</v>
      </c>
      <c r="D37" s="13" t="s">
        <v>142</v>
      </c>
      <c r="E37" s="15" t="s">
        <v>71</v>
      </c>
      <c r="F37" s="16" t="s">
        <v>143</v>
      </c>
      <c r="G37" s="17">
        <v>133</v>
      </c>
      <c r="H37" s="66">
        <v>11974</v>
      </c>
      <c r="I37" s="67"/>
      <c r="J37" s="67"/>
      <c r="K37" s="67"/>
      <c r="L37" s="66">
        <v>3482</v>
      </c>
      <c r="M37" s="17">
        <v>1</v>
      </c>
      <c r="N37" s="23" t="s">
        <v>571</v>
      </c>
      <c r="O37" s="20" t="s">
        <v>61</v>
      </c>
      <c r="P37" s="20"/>
      <c r="Q37" s="22">
        <v>3474</v>
      </c>
      <c r="R37" s="22">
        <v>1267</v>
      </c>
      <c r="S37" s="16" t="s">
        <v>73</v>
      </c>
    </row>
    <row r="38" spans="1:19">
      <c r="A38" s="68" t="s">
        <v>144</v>
      </c>
      <c r="B38" s="13" t="s">
        <v>79</v>
      </c>
      <c r="C38" s="13" t="s">
        <v>7</v>
      </c>
      <c r="D38" s="13" t="s">
        <v>145</v>
      </c>
      <c r="E38" s="15" t="s">
        <v>71</v>
      </c>
      <c r="F38" s="16" t="s">
        <v>146</v>
      </c>
      <c r="G38" s="17">
        <v>605</v>
      </c>
      <c r="H38" s="66">
        <v>40311</v>
      </c>
      <c r="I38" s="67"/>
      <c r="J38" s="67"/>
      <c r="K38" s="67"/>
      <c r="L38" s="66">
        <v>19863</v>
      </c>
      <c r="M38" s="17">
        <v>63</v>
      </c>
      <c r="N38" s="19" t="s">
        <v>596</v>
      </c>
      <c r="O38" s="20" t="s">
        <v>61</v>
      </c>
      <c r="P38" s="20"/>
      <c r="Q38" s="19"/>
      <c r="R38" s="19"/>
      <c r="S38" s="16" t="s">
        <v>73</v>
      </c>
    </row>
    <row r="39" spans="1:19">
      <c r="A39" s="68" t="s">
        <v>553</v>
      </c>
      <c r="B39" s="13" t="s">
        <v>554</v>
      </c>
      <c r="C39" s="13" t="s">
        <v>7</v>
      </c>
      <c r="D39" s="13" t="s">
        <v>555</v>
      </c>
      <c r="E39" s="15" t="s">
        <v>71</v>
      </c>
      <c r="F39" s="16"/>
      <c r="G39" s="17">
        <v>249</v>
      </c>
      <c r="H39" s="67"/>
      <c r="I39" s="66">
        <v>3031</v>
      </c>
      <c r="J39" s="67"/>
      <c r="K39" s="67"/>
      <c r="L39" s="66">
        <v>8279</v>
      </c>
      <c r="M39" s="17"/>
      <c r="N39" s="23" t="s">
        <v>585</v>
      </c>
      <c r="O39" s="20" t="s">
        <v>61</v>
      </c>
      <c r="P39" s="20"/>
      <c r="Q39" s="19"/>
      <c r="R39" s="19"/>
      <c r="S39" s="16"/>
    </row>
    <row r="40" spans="1:19">
      <c r="A40" s="68" t="s">
        <v>597</v>
      </c>
      <c r="B40" s="13"/>
      <c r="C40" s="13" t="s">
        <v>7</v>
      </c>
      <c r="D40" s="13" t="s">
        <v>147</v>
      </c>
      <c r="E40" s="15" t="s">
        <v>148</v>
      </c>
      <c r="F40" s="16" t="s">
        <v>149</v>
      </c>
      <c r="G40" s="17">
        <v>441</v>
      </c>
      <c r="H40" s="67"/>
      <c r="I40" s="67"/>
      <c r="J40" s="66">
        <v>31987</v>
      </c>
      <c r="K40" s="67"/>
      <c r="L40" s="66">
        <v>9215</v>
      </c>
      <c r="M40" s="17">
        <v>55</v>
      </c>
      <c r="N40" s="19" t="s">
        <v>681</v>
      </c>
      <c r="O40" s="20" t="s">
        <v>61</v>
      </c>
      <c r="P40" s="20"/>
      <c r="Q40" s="19"/>
      <c r="R40" s="19"/>
      <c r="S40" s="16" t="s">
        <v>73</v>
      </c>
    </row>
    <row r="41" spans="1:19">
      <c r="A41" s="68" t="s">
        <v>150</v>
      </c>
      <c r="B41" s="13" t="s">
        <v>79</v>
      </c>
      <c r="C41" s="13" t="s">
        <v>7</v>
      </c>
      <c r="D41" s="13" t="s">
        <v>151</v>
      </c>
      <c r="E41" s="15" t="s">
        <v>76</v>
      </c>
      <c r="F41" s="16"/>
      <c r="G41" s="17">
        <v>573</v>
      </c>
      <c r="H41" s="70">
        <v>49800</v>
      </c>
      <c r="I41" s="67"/>
      <c r="J41" s="67"/>
      <c r="K41" s="67"/>
      <c r="L41" s="66">
        <v>16496</v>
      </c>
      <c r="M41" s="17">
        <v>62</v>
      </c>
      <c r="N41" s="23" t="s">
        <v>580</v>
      </c>
      <c r="O41" s="20" t="s">
        <v>61</v>
      </c>
      <c r="P41" s="20"/>
      <c r="Q41" s="23"/>
      <c r="R41" s="22"/>
      <c r="S41" s="16" t="s">
        <v>77</v>
      </c>
    </row>
    <row r="42" spans="1:19">
      <c r="A42" s="68" t="s">
        <v>152</v>
      </c>
      <c r="B42" s="13" t="s">
        <v>79</v>
      </c>
      <c r="C42" s="13" t="s">
        <v>7</v>
      </c>
      <c r="D42" s="13" t="s">
        <v>153</v>
      </c>
      <c r="E42" s="15" t="s">
        <v>76</v>
      </c>
      <c r="F42" s="16"/>
      <c r="G42" s="17">
        <v>385</v>
      </c>
      <c r="H42" s="66">
        <v>53000</v>
      </c>
      <c r="I42" s="67"/>
      <c r="J42" s="67"/>
      <c r="K42" s="67"/>
      <c r="L42" s="66">
        <v>10482</v>
      </c>
      <c r="M42" s="17">
        <v>38</v>
      </c>
      <c r="N42" s="19" t="s">
        <v>598</v>
      </c>
      <c r="O42" s="20" t="s">
        <v>61</v>
      </c>
      <c r="P42" s="20"/>
      <c r="Q42" s="19"/>
      <c r="R42" s="19"/>
      <c r="S42" s="16" t="s">
        <v>77</v>
      </c>
    </row>
    <row r="43" spans="1:19">
      <c r="A43" s="68" t="s">
        <v>154</v>
      </c>
      <c r="B43" s="13" t="s">
        <v>79</v>
      </c>
      <c r="C43" s="13" t="s">
        <v>7</v>
      </c>
      <c r="D43" s="13" t="s">
        <v>155</v>
      </c>
      <c r="E43" s="15" t="s">
        <v>156</v>
      </c>
      <c r="F43" s="16"/>
      <c r="G43" s="17">
        <v>404</v>
      </c>
      <c r="H43" s="67"/>
      <c r="I43" s="66">
        <v>3562</v>
      </c>
      <c r="J43" s="67"/>
      <c r="K43" s="67"/>
      <c r="L43" s="66">
        <v>8038</v>
      </c>
      <c r="M43" s="17">
        <v>37</v>
      </c>
      <c r="N43" s="19" t="s">
        <v>599</v>
      </c>
      <c r="O43" s="20" t="s">
        <v>61</v>
      </c>
      <c r="P43" s="20"/>
      <c r="Q43" s="19"/>
      <c r="R43" s="19"/>
      <c r="S43" s="16" t="s">
        <v>77</v>
      </c>
    </row>
    <row r="44" spans="1:19">
      <c r="A44" s="68" t="s">
        <v>157</v>
      </c>
      <c r="B44" s="13" t="s">
        <v>79</v>
      </c>
      <c r="C44" s="13" t="s">
        <v>7</v>
      </c>
      <c r="D44" s="13" t="s">
        <v>158</v>
      </c>
      <c r="E44" s="15" t="s">
        <v>159</v>
      </c>
      <c r="F44" s="16" t="s">
        <v>160</v>
      </c>
      <c r="G44" s="17">
        <v>222</v>
      </c>
      <c r="H44" s="67"/>
      <c r="I44" s="66">
        <v>5041</v>
      </c>
      <c r="J44" s="67"/>
      <c r="K44" s="67"/>
      <c r="L44" s="66">
        <v>16891</v>
      </c>
      <c r="M44" s="17">
        <v>12</v>
      </c>
      <c r="N44" s="23" t="s">
        <v>571</v>
      </c>
      <c r="O44" s="20" t="s">
        <v>61</v>
      </c>
      <c r="P44" s="20"/>
      <c r="Q44" s="22"/>
      <c r="R44" s="22"/>
      <c r="S44" s="16" t="s">
        <v>77</v>
      </c>
    </row>
    <row r="45" spans="1:19">
      <c r="A45" s="31"/>
      <c r="B45" s="13"/>
      <c r="C45" s="13"/>
      <c r="D45" s="13"/>
      <c r="E45" s="15"/>
      <c r="F45" s="16"/>
      <c r="G45" s="17"/>
      <c r="H45" s="67"/>
      <c r="I45" s="67"/>
      <c r="J45" s="67"/>
      <c r="K45" s="67"/>
      <c r="L45" s="67"/>
      <c r="M45" s="17"/>
      <c r="N45" s="22"/>
      <c r="O45" s="20"/>
      <c r="P45" s="20"/>
      <c r="Q45" s="22"/>
      <c r="R45" s="22"/>
      <c r="S45" s="16"/>
    </row>
    <row r="46" spans="1:19">
      <c r="A46" s="68" t="s">
        <v>161</v>
      </c>
      <c r="B46" s="13" t="s">
        <v>162</v>
      </c>
      <c r="C46" s="13" t="s">
        <v>12</v>
      </c>
      <c r="D46" s="13" t="s">
        <v>163</v>
      </c>
      <c r="E46" s="15" t="s">
        <v>52</v>
      </c>
      <c r="F46" s="16" t="s">
        <v>164</v>
      </c>
      <c r="G46" s="17">
        <v>326</v>
      </c>
      <c r="H46" s="67"/>
      <c r="I46" s="66">
        <v>4576</v>
      </c>
      <c r="J46" s="67"/>
      <c r="K46" s="67"/>
      <c r="L46" s="66">
        <v>6074</v>
      </c>
      <c r="M46" s="17">
        <v>46</v>
      </c>
      <c r="N46" s="19" t="s">
        <v>600</v>
      </c>
      <c r="O46" s="20" t="s">
        <v>550</v>
      </c>
      <c r="P46" s="20"/>
      <c r="Q46" s="19"/>
      <c r="R46" s="19"/>
      <c r="S46" s="16" t="s">
        <v>57</v>
      </c>
    </row>
    <row r="47" spans="1:19" ht="22.5">
      <c r="A47" s="68" t="s">
        <v>556</v>
      </c>
      <c r="B47" s="13" t="s">
        <v>165</v>
      </c>
      <c r="C47" s="13" t="s">
        <v>12</v>
      </c>
      <c r="D47" s="13" t="s">
        <v>166</v>
      </c>
      <c r="E47" s="15" t="s">
        <v>71</v>
      </c>
      <c r="F47" s="24"/>
      <c r="G47" s="17">
        <v>358</v>
      </c>
      <c r="H47" s="67"/>
      <c r="I47" s="66">
        <v>3521</v>
      </c>
      <c r="J47" s="67"/>
      <c r="K47" s="67"/>
      <c r="L47" s="66">
        <v>7478</v>
      </c>
      <c r="M47" s="25">
        <v>30</v>
      </c>
      <c r="N47" s="23" t="s">
        <v>580</v>
      </c>
      <c r="O47" s="20" t="s">
        <v>61</v>
      </c>
      <c r="P47" s="20" t="s">
        <v>167</v>
      </c>
      <c r="Q47" s="19"/>
      <c r="R47" s="19"/>
      <c r="S47" s="24"/>
    </row>
    <row r="48" spans="1:19">
      <c r="A48" s="31"/>
      <c r="B48" s="29"/>
      <c r="C48" s="13"/>
      <c r="D48" s="29"/>
      <c r="E48" s="30"/>
      <c r="F48" s="24"/>
      <c r="G48" s="25"/>
      <c r="H48" s="67"/>
      <c r="I48" s="67"/>
      <c r="J48" s="67"/>
      <c r="K48" s="67"/>
      <c r="L48" s="67"/>
      <c r="M48" s="25"/>
      <c r="N48" s="19"/>
      <c r="O48" s="20"/>
      <c r="P48" s="20"/>
      <c r="Q48" s="19"/>
      <c r="R48" s="19"/>
      <c r="S48" s="24"/>
    </row>
    <row r="49" spans="1:19">
      <c r="A49" s="68" t="s">
        <v>557</v>
      </c>
      <c r="B49" s="13" t="s">
        <v>168</v>
      </c>
      <c r="C49" s="13" t="s">
        <v>9</v>
      </c>
      <c r="D49" s="13" t="s">
        <v>169</v>
      </c>
      <c r="E49" s="15" t="s">
        <v>52</v>
      </c>
      <c r="F49" s="16" t="s">
        <v>170</v>
      </c>
      <c r="G49" s="17">
        <v>243</v>
      </c>
      <c r="H49" s="66">
        <v>26100</v>
      </c>
      <c r="I49" s="67"/>
      <c r="J49" s="67"/>
      <c r="K49" s="67"/>
      <c r="L49" s="66">
        <v>946</v>
      </c>
      <c r="M49" s="17">
        <v>35</v>
      </c>
      <c r="N49" s="19" t="s">
        <v>601</v>
      </c>
      <c r="O49" s="20" t="s">
        <v>61</v>
      </c>
      <c r="P49" s="20"/>
      <c r="Q49" s="19"/>
      <c r="R49" s="19"/>
      <c r="S49" s="16" t="s">
        <v>57</v>
      </c>
    </row>
    <row r="50" spans="1:19">
      <c r="A50" s="68" t="s">
        <v>173</v>
      </c>
      <c r="B50" s="13" t="s">
        <v>168</v>
      </c>
      <c r="C50" s="13" t="s">
        <v>9</v>
      </c>
      <c r="D50" s="31" t="s">
        <v>602</v>
      </c>
      <c r="E50" s="15" t="s">
        <v>52</v>
      </c>
      <c r="F50" s="16"/>
      <c r="G50" s="17">
        <v>1210</v>
      </c>
      <c r="H50" s="66">
        <v>58400</v>
      </c>
      <c r="I50" s="67"/>
      <c r="J50" s="67"/>
      <c r="K50" s="67"/>
      <c r="L50" s="66">
        <v>76519</v>
      </c>
      <c r="M50" s="17">
        <v>85</v>
      </c>
      <c r="N50" s="23" t="s">
        <v>603</v>
      </c>
      <c r="O50" s="20" t="s">
        <v>61</v>
      </c>
      <c r="P50" s="20"/>
      <c r="Q50" s="22"/>
      <c r="R50" s="22"/>
      <c r="S50" s="16" t="s">
        <v>57</v>
      </c>
    </row>
    <row r="51" spans="1:19">
      <c r="A51" s="68" t="s">
        <v>604</v>
      </c>
      <c r="B51" s="13" t="s">
        <v>171</v>
      </c>
      <c r="C51" s="13" t="s">
        <v>9</v>
      </c>
      <c r="D51" s="13" t="s">
        <v>605</v>
      </c>
      <c r="E51" s="15" t="s">
        <v>52</v>
      </c>
      <c r="F51" s="16" t="s">
        <v>172</v>
      </c>
      <c r="G51" s="17">
        <v>1595</v>
      </c>
      <c r="H51" s="66">
        <v>161800</v>
      </c>
      <c r="I51" s="67"/>
      <c r="J51" s="67"/>
      <c r="K51" s="67"/>
      <c r="L51" s="66">
        <v>40541</v>
      </c>
      <c r="M51" s="17">
        <v>104</v>
      </c>
      <c r="N51" s="19" t="s">
        <v>606</v>
      </c>
      <c r="O51" s="20" t="s">
        <v>61</v>
      </c>
      <c r="P51" s="20"/>
      <c r="Q51" s="19"/>
      <c r="R51" s="19"/>
      <c r="S51" s="16" t="s">
        <v>57</v>
      </c>
    </row>
    <row r="52" spans="1:19">
      <c r="A52" s="68" t="s">
        <v>174</v>
      </c>
      <c r="B52" s="13" t="s">
        <v>175</v>
      </c>
      <c r="C52" s="13" t="s">
        <v>9</v>
      </c>
      <c r="D52" s="13" t="s">
        <v>176</v>
      </c>
      <c r="E52" s="15" t="s">
        <v>65</v>
      </c>
      <c r="F52" s="16"/>
      <c r="G52" s="17">
        <v>360</v>
      </c>
      <c r="H52" s="67"/>
      <c r="I52" s="66">
        <v>7329</v>
      </c>
      <c r="J52" s="67"/>
      <c r="K52" s="67"/>
      <c r="L52" s="66">
        <v>3249</v>
      </c>
      <c r="M52" s="17">
        <v>67</v>
      </c>
      <c r="N52" s="19" t="s">
        <v>607</v>
      </c>
      <c r="O52" s="20" t="s">
        <v>61</v>
      </c>
      <c r="P52" s="20"/>
      <c r="Q52" s="19"/>
      <c r="R52" s="19"/>
      <c r="S52" s="16" t="s">
        <v>66</v>
      </c>
    </row>
    <row r="53" spans="1:19">
      <c r="A53" s="68" t="s">
        <v>462</v>
      </c>
      <c r="B53" s="13" t="s">
        <v>463</v>
      </c>
      <c r="C53" s="13" t="s">
        <v>9</v>
      </c>
      <c r="D53" s="13" t="s">
        <v>464</v>
      </c>
      <c r="E53" s="15" t="s">
        <v>71</v>
      </c>
      <c r="F53" s="16" t="s">
        <v>465</v>
      </c>
      <c r="G53" s="17">
        <v>452</v>
      </c>
      <c r="H53" s="67"/>
      <c r="I53" s="66">
        <v>6488</v>
      </c>
      <c r="J53" s="67"/>
      <c r="K53" s="67"/>
      <c r="L53" s="66">
        <v>12282</v>
      </c>
      <c r="M53" s="17">
        <v>47</v>
      </c>
      <c r="N53" s="19" t="s">
        <v>608</v>
      </c>
      <c r="O53" s="20" t="s">
        <v>61</v>
      </c>
      <c r="P53" s="20"/>
      <c r="Q53" s="19"/>
      <c r="R53" s="19"/>
      <c r="S53" s="16" t="s">
        <v>73</v>
      </c>
    </row>
    <row r="54" spans="1:19">
      <c r="A54" s="68" t="s">
        <v>177</v>
      </c>
      <c r="B54" s="13" t="s">
        <v>178</v>
      </c>
      <c r="C54" s="13" t="s">
        <v>9</v>
      </c>
      <c r="D54" s="13" t="s">
        <v>179</v>
      </c>
      <c r="E54" s="15" t="s">
        <v>71</v>
      </c>
      <c r="F54" s="16" t="s">
        <v>180</v>
      </c>
      <c r="G54" s="17">
        <v>656</v>
      </c>
      <c r="H54" s="66">
        <v>71356</v>
      </c>
      <c r="I54" s="67"/>
      <c r="J54" s="67"/>
      <c r="K54" s="67"/>
      <c r="L54" s="66">
        <v>19469</v>
      </c>
      <c r="M54" s="17">
        <v>69</v>
      </c>
      <c r="N54" s="23" t="s">
        <v>609</v>
      </c>
      <c r="O54" s="20" t="s">
        <v>61</v>
      </c>
      <c r="P54" s="20"/>
      <c r="Q54" s="22"/>
      <c r="R54" s="22"/>
      <c r="S54" s="16" t="s">
        <v>73</v>
      </c>
    </row>
    <row r="55" spans="1:19">
      <c r="A55" s="68" t="s">
        <v>610</v>
      </c>
      <c r="B55" s="13" t="s">
        <v>611</v>
      </c>
      <c r="C55" s="13" t="s">
        <v>612</v>
      </c>
      <c r="D55" s="13" t="s">
        <v>216</v>
      </c>
      <c r="E55" s="15" t="s">
        <v>71</v>
      </c>
      <c r="F55" s="16" t="s">
        <v>217</v>
      </c>
      <c r="G55" s="17">
        <v>2420</v>
      </c>
      <c r="H55" s="67"/>
      <c r="I55" s="67"/>
      <c r="J55" s="66">
        <v>16792</v>
      </c>
      <c r="K55" s="67"/>
      <c r="L55" s="66">
        <v>47292</v>
      </c>
      <c r="M55" s="17"/>
      <c r="N55" s="71" t="s">
        <v>682</v>
      </c>
      <c r="O55" s="20" t="s">
        <v>61</v>
      </c>
      <c r="P55" s="20"/>
      <c r="Q55" s="22"/>
      <c r="R55" s="22"/>
      <c r="S55" s="16" t="s">
        <v>73</v>
      </c>
    </row>
    <row r="56" spans="1:19">
      <c r="A56" s="31"/>
      <c r="B56" s="13"/>
      <c r="C56" s="13"/>
      <c r="D56" s="13"/>
      <c r="E56" s="15"/>
      <c r="F56" s="16"/>
      <c r="G56" s="17"/>
      <c r="H56" s="67"/>
      <c r="I56" s="67"/>
      <c r="J56" s="67"/>
      <c r="K56" s="67"/>
      <c r="L56" s="67"/>
      <c r="M56" s="17"/>
      <c r="N56" s="22"/>
      <c r="O56" s="20"/>
      <c r="P56" s="20"/>
      <c r="Q56" s="22"/>
      <c r="R56" s="22"/>
      <c r="S56" s="16"/>
    </row>
    <row r="57" spans="1:19">
      <c r="A57" s="68" t="s">
        <v>613</v>
      </c>
      <c r="B57" s="13" t="s">
        <v>4</v>
      </c>
      <c r="C57" s="13" t="s">
        <v>4</v>
      </c>
      <c r="D57" s="13" t="s">
        <v>181</v>
      </c>
      <c r="E57" s="15" t="s">
        <v>52</v>
      </c>
      <c r="F57" s="16"/>
      <c r="G57" s="17">
        <v>4956</v>
      </c>
      <c r="H57" s="66">
        <v>454500</v>
      </c>
      <c r="I57" s="67"/>
      <c r="J57" s="67"/>
      <c r="K57" s="67"/>
      <c r="L57" s="66">
        <v>102615</v>
      </c>
      <c r="M57" s="17">
        <v>114</v>
      </c>
      <c r="N57" s="23" t="s">
        <v>580</v>
      </c>
      <c r="O57" s="20" t="s">
        <v>61</v>
      </c>
      <c r="P57" s="20"/>
      <c r="Q57" s="22"/>
      <c r="R57" s="22"/>
      <c r="S57" s="16" t="s">
        <v>96</v>
      </c>
    </row>
    <row r="58" spans="1:19">
      <c r="A58" s="68" t="s">
        <v>182</v>
      </c>
      <c r="B58" s="13" t="s">
        <v>168</v>
      </c>
      <c r="C58" s="13" t="s">
        <v>4</v>
      </c>
      <c r="D58" s="13" t="s">
        <v>183</v>
      </c>
      <c r="E58" s="15" t="s">
        <v>52</v>
      </c>
      <c r="F58" s="16" t="s">
        <v>170</v>
      </c>
      <c r="G58" s="17">
        <v>2058</v>
      </c>
      <c r="H58" s="66">
        <v>105000</v>
      </c>
      <c r="I58" s="67"/>
      <c r="J58" s="67"/>
      <c r="K58" s="67"/>
      <c r="L58" s="66">
        <v>11726</v>
      </c>
      <c r="M58" s="17">
        <v>109</v>
      </c>
      <c r="N58" s="19" t="s">
        <v>614</v>
      </c>
      <c r="O58" s="20" t="s">
        <v>61</v>
      </c>
      <c r="P58" s="20"/>
      <c r="Q58" s="19"/>
      <c r="R58" s="19"/>
      <c r="S58" s="16" t="s">
        <v>77</v>
      </c>
    </row>
    <row r="59" spans="1:19">
      <c r="A59" s="68" t="s">
        <v>184</v>
      </c>
      <c r="B59" s="13" t="s">
        <v>185</v>
      </c>
      <c r="C59" s="13" t="s">
        <v>4</v>
      </c>
      <c r="D59" s="13" t="s">
        <v>186</v>
      </c>
      <c r="E59" s="15" t="s">
        <v>52</v>
      </c>
      <c r="F59" s="16" t="s">
        <v>99</v>
      </c>
      <c r="G59" s="17">
        <v>4121</v>
      </c>
      <c r="H59" s="66">
        <v>460300</v>
      </c>
      <c r="I59" s="67"/>
      <c r="J59" s="67"/>
      <c r="K59" s="67"/>
      <c r="L59" s="66">
        <v>30166</v>
      </c>
      <c r="M59" s="17">
        <v>116</v>
      </c>
      <c r="N59" s="19" t="s">
        <v>683</v>
      </c>
      <c r="O59" s="20" t="s">
        <v>61</v>
      </c>
      <c r="P59" s="20"/>
      <c r="Q59" s="19"/>
      <c r="R59" s="19"/>
      <c r="S59" s="16" t="s">
        <v>62</v>
      </c>
    </row>
    <row r="60" spans="1:19">
      <c r="A60" s="68" t="s">
        <v>187</v>
      </c>
      <c r="B60" s="13" t="s">
        <v>4</v>
      </c>
      <c r="C60" s="13" t="s">
        <v>4</v>
      </c>
      <c r="D60" s="13" t="s">
        <v>188</v>
      </c>
      <c r="E60" s="15" t="s">
        <v>52</v>
      </c>
      <c r="F60" s="16"/>
      <c r="G60" s="17">
        <v>11101</v>
      </c>
      <c r="H60" s="66">
        <v>735000</v>
      </c>
      <c r="I60" s="67"/>
      <c r="J60" s="67"/>
      <c r="K60" s="67"/>
      <c r="L60" s="66">
        <v>218348</v>
      </c>
      <c r="M60" s="17">
        <v>119</v>
      </c>
      <c r="N60" s="19" t="s">
        <v>615</v>
      </c>
      <c r="O60" s="20" t="s">
        <v>61</v>
      </c>
      <c r="P60" s="20"/>
      <c r="Q60" s="19"/>
      <c r="R60" s="19"/>
      <c r="S60" s="16" t="s">
        <v>96</v>
      </c>
    </row>
    <row r="61" spans="1:19">
      <c r="A61" s="68" t="s">
        <v>189</v>
      </c>
      <c r="B61" s="13" t="s">
        <v>4</v>
      </c>
      <c r="C61" s="13" t="s">
        <v>4</v>
      </c>
      <c r="D61" s="13" t="s">
        <v>190</v>
      </c>
      <c r="E61" s="15" t="s">
        <v>52</v>
      </c>
      <c r="F61" s="16"/>
      <c r="G61" s="17">
        <v>5092</v>
      </c>
      <c r="H61" s="66">
        <v>580900</v>
      </c>
      <c r="I61" s="67"/>
      <c r="J61" s="67"/>
      <c r="K61" s="67"/>
      <c r="L61" s="66">
        <v>134169</v>
      </c>
      <c r="M61" s="17"/>
      <c r="N61" s="23" t="s">
        <v>580</v>
      </c>
      <c r="O61" s="20" t="s">
        <v>61</v>
      </c>
      <c r="P61" s="20"/>
      <c r="Q61" s="22"/>
      <c r="R61" s="22"/>
      <c r="S61" s="16" t="s">
        <v>77</v>
      </c>
    </row>
    <row r="62" spans="1:19">
      <c r="A62" s="68" t="s">
        <v>191</v>
      </c>
      <c r="B62" s="13" t="s">
        <v>4</v>
      </c>
      <c r="C62" s="13" t="s">
        <v>4</v>
      </c>
      <c r="D62" s="13" t="s">
        <v>192</v>
      </c>
      <c r="E62" s="15" t="s">
        <v>52</v>
      </c>
      <c r="F62" s="16"/>
      <c r="G62" s="17">
        <v>3282</v>
      </c>
      <c r="H62" s="67"/>
      <c r="I62" s="66">
        <v>34136</v>
      </c>
      <c r="J62" s="67"/>
      <c r="K62" s="67"/>
      <c r="L62" s="66">
        <v>55363</v>
      </c>
      <c r="M62" s="17">
        <v>113</v>
      </c>
      <c r="N62" s="19" t="s">
        <v>616</v>
      </c>
      <c r="O62" s="20" t="s">
        <v>61</v>
      </c>
      <c r="P62" s="20"/>
      <c r="Q62" s="19"/>
      <c r="R62" s="19"/>
      <c r="S62" s="16" t="s">
        <v>96</v>
      </c>
    </row>
    <row r="63" spans="1:19">
      <c r="A63" s="68" t="s">
        <v>193</v>
      </c>
      <c r="B63" s="13" t="s">
        <v>4</v>
      </c>
      <c r="C63" s="13" t="s">
        <v>4</v>
      </c>
      <c r="D63" s="13" t="s">
        <v>194</v>
      </c>
      <c r="E63" s="15" t="s">
        <v>52</v>
      </c>
      <c r="F63" s="16" t="s">
        <v>195</v>
      </c>
      <c r="G63" s="17">
        <v>10441</v>
      </c>
      <c r="H63" s="66">
        <v>1146700</v>
      </c>
      <c r="I63" s="67"/>
      <c r="J63" s="67"/>
      <c r="K63" s="67"/>
      <c r="L63" s="66">
        <v>243798</v>
      </c>
      <c r="M63" s="25">
        <v>120</v>
      </c>
      <c r="N63" s="23" t="s">
        <v>617</v>
      </c>
      <c r="O63" s="20" t="s">
        <v>61</v>
      </c>
      <c r="P63" s="20"/>
      <c r="Q63" s="22"/>
      <c r="R63" s="22"/>
      <c r="S63" s="16" t="s">
        <v>62</v>
      </c>
    </row>
    <row r="64" spans="1:19">
      <c r="A64" s="68" t="s">
        <v>196</v>
      </c>
      <c r="B64" s="13" t="s">
        <v>4</v>
      </c>
      <c r="C64" s="13" t="s">
        <v>4</v>
      </c>
      <c r="D64" s="13" t="s">
        <v>197</v>
      </c>
      <c r="E64" s="15" t="s">
        <v>108</v>
      </c>
      <c r="F64" s="16"/>
      <c r="G64" s="17">
        <v>2801</v>
      </c>
      <c r="H64" s="67"/>
      <c r="I64" s="66">
        <v>32379</v>
      </c>
      <c r="J64" s="67"/>
      <c r="K64" s="67"/>
      <c r="L64" s="66">
        <v>43296</v>
      </c>
      <c r="M64" s="17">
        <v>112</v>
      </c>
      <c r="N64" s="19" t="s">
        <v>618</v>
      </c>
      <c r="O64" s="20" t="s">
        <v>61</v>
      </c>
      <c r="P64" s="20"/>
      <c r="Q64" s="19"/>
      <c r="R64" s="19"/>
      <c r="S64" s="16" t="s">
        <v>96</v>
      </c>
    </row>
    <row r="65" spans="1:19">
      <c r="A65" s="68" t="s">
        <v>198</v>
      </c>
      <c r="B65" s="13" t="s">
        <v>4</v>
      </c>
      <c r="C65" s="13" t="s">
        <v>4</v>
      </c>
      <c r="D65" s="13" t="s">
        <v>199</v>
      </c>
      <c r="E65" s="15" t="s">
        <v>110</v>
      </c>
      <c r="F65" s="16"/>
      <c r="G65" s="17">
        <v>6197</v>
      </c>
      <c r="H65" s="67"/>
      <c r="I65" s="66">
        <v>50645</v>
      </c>
      <c r="J65" s="67"/>
      <c r="K65" s="67"/>
      <c r="L65" s="66">
        <v>152626</v>
      </c>
      <c r="M65" s="17">
        <v>117</v>
      </c>
      <c r="N65" s="23" t="s">
        <v>571</v>
      </c>
      <c r="O65" s="20" t="s">
        <v>61</v>
      </c>
      <c r="P65" s="20"/>
      <c r="Q65" s="22"/>
      <c r="R65" s="22"/>
      <c r="S65" s="16" t="s">
        <v>96</v>
      </c>
    </row>
    <row r="66" spans="1:19">
      <c r="A66" s="68" t="s">
        <v>200</v>
      </c>
      <c r="B66" s="13" t="s">
        <v>4</v>
      </c>
      <c r="C66" s="13" t="s">
        <v>4</v>
      </c>
      <c r="D66" s="13" t="s">
        <v>201</v>
      </c>
      <c r="E66" s="15" t="s">
        <v>65</v>
      </c>
      <c r="F66" s="16" t="s">
        <v>202</v>
      </c>
      <c r="G66" s="17">
        <v>5498</v>
      </c>
      <c r="H66" s="67"/>
      <c r="I66" s="66">
        <v>56614</v>
      </c>
      <c r="J66" s="67"/>
      <c r="K66" s="67"/>
      <c r="L66" s="66">
        <v>99060</v>
      </c>
      <c r="M66" s="17"/>
      <c r="N66" s="23" t="s">
        <v>571</v>
      </c>
      <c r="O66" s="20" t="s">
        <v>61</v>
      </c>
      <c r="P66" s="20"/>
      <c r="Q66" s="22"/>
      <c r="R66" s="22"/>
      <c r="S66" s="16" t="s">
        <v>66</v>
      </c>
    </row>
    <row r="67" spans="1:19">
      <c r="A67" s="68" t="s">
        <v>203</v>
      </c>
      <c r="B67" s="13" t="s">
        <v>4</v>
      </c>
      <c r="C67" s="13" t="s">
        <v>4</v>
      </c>
      <c r="D67" s="13" t="s">
        <v>204</v>
      </c>
      <c r="E67" s="15" t="s">
        <v>65</v>
      </c>
      <c r="F67" s="16"/>
      <c r="G67" s="17">
        <v>3945</v>
      </c>
      <c r="H67" s="67"/>
      <c r="I67" s="66">
        <v>44886</v>
      </c>
      <c r="J67" s="67"/>
      <c r="K67" s="67"/>
      <c r="L67" s="66">
        <v>116361</v>
      </c>
      <c r="M67" s="17"/>
      <c r="N67" s="22" t="s">
        <v>619</v>
      </c>
      <c r="O67" s="20" t="s">
        <v>61</v>
      </c>
      <c r="P67" s="20"/>
      <c r="Q67" s="22"/>
      <c r="R67" s="22"/>
      <c r="S67" s="16" t="s">
        <v>96</v>
      </c>
    </row>
    <row r="68" spans="1:19">
      <c r="A68" s="68" t="s">
        <v>205</v>
      </c>
      <c r="B68" s="13" t="s">
        <v>4</v>
      </c>
      <c r="C68" s="13" t="s">
        <v>4</v>
      </c>
      <c r="D68" s="13" t="s">
        <v>206</v>
      </c>
      <c r="E68" s="15" t="s">
        <v>65</v>
      </c>
      <c r="F68" s="16"/>
      <c r="G68" s="17">
        <v>10424</v>
      </c>
      <c r="H68" s="66">
        <v>1116052</v>
      </c>
      <c r="I68" s="67"/>
      <c r="J68" s="67"/>
      <c r="K68" s="67"/>
      <c r="L68" s="66">
        <v>196324</v>
      </c>
      <c r="M68" s="17"/>
      <c r="N68" s="23" t="s">
        <v>620</v>
      </c>
      <c r="O68" s="20" t="s">
        <v>61</v>
      </c>
      <c r="P68" s="20"/>
      <c r="Q68" s="22"/>
      <c r="R68" s="22"/>
      <c r="S68" s="16" t="s">
        <v>66</v>
      </c>
    </row>
    <row r="69" spans="1:19">
      <c r="A69" s="68" t="s">
        <v>207</v>
      </c>
      <c r="B69" s="13" t="s">
        <v>4</v>
      </c>
      <c r="C69" s="13" t="s">
        <v>4</v>
      </c>
      <c r="D69" s="13" t="s">
        <v>208</v>
      </c>
      <c r="E69" s="15" t="s">
        <v>71</v>
      </c>
      <c r="F69" s="16" t="s">
        <v>209</v>
      </c>
      <c r="G69" s="17">
        <v>2574</v>
      </c>
      <c r="H69" s="67"/>
      <c r="I69" s="66">
        <v>20041</v>
      </c>
      <c r="J69" s="67"/>
      <c r="K69" s="67"/>
      <c r="L69" s="66">
        <v>47080</v>
      </c>
      <c r="M69" s="17"/>
      <c r="N69" s="23" t="s">
        <v>580</v>
      </c>
      <c r="O69" s="20" t="s">
        <v>61</v>
      </c>
      <c r="P69" s="20"/>
      <c r="Q69" s="22"/>
      <c r="R69" s="22"/>
      <c r="S69" s="16" t="s">
        <v>73</v>
      </c>
    </row>
    <row r="70" spans="1:19">
      <c r="A70" s="68" t="s">
        <v>210</v>
      </c>
      <c r="B70" s="13" t="s">
        <v>211</v>
      </c>
      <c r="C70" s="13" t="s">
        <v>4</v>
      </c>
      <c r="D70" s="13" t="s">
        <v>212</v>
      </c>
      <c r="E70" s="15" t="s">
        <v>71</v>
      </c>
      <c r="F70" s="16" t="s">
        <v>213</v>
      </c>
      <c r="G70" s="17">
        <v>3401</v>
      </c>
      <c r="H70" s="67"/>
      <c r="I70" s="67"/>
      <c r="J70" s="72"/>
      <c r="K70" s="66">
        <v>465400</v>
      </c>
      <c r="L70" s="66">
        <v>99162</v>
      </c>
      <c r="M70" s="17"/>
      <c r="N70" s="23" t="s">
        <v>621</v>
      </c>
      <c r="O70" s="20" t="s">
        <v>550</v>
      </c>
      <c r="P70" s="20"/>
      <c r="Q70" s="22"/>
      <c r="R70" s="22"/>
      <c r="S70" s="16" t="s">
        <v>73</v>
      </c>
    </row>
    <row r="71" spans="1:19" ht="12" customHeight="1">
      <c r="A71" s="68" t="s">
        <v>558</v>
      </c>
      <c r="B71" s="13" t="s">
        <v>4</v>
      </c>
      <c r="C71" s="13" t="s">
        <v>4</v>
      </c>
      <c r="D71" s="13" t="s">
        <v>214</v>
      </c>
      <c r="E71" s="15" t="s">
        <v>71</v>
      </c>
      <c r="F71" s="16" t="s">
        <v>215</v>
      </c>
      <c r="G71" s="17">
        <v>2615</v>
      </c>
      <c r="H71" s="67"/>
      <c r="I71" s="66">
        <v>26040</v>
      </c>
      <c r="J71" s="67"/>
      <c r="K71" s="67"/>
      <c r="L71" s="66">
        <v>47390</v>
      </c>
      <c r="M71" s="17"/>
      <c r="N71" s="23" t="s">
        <v>571</v>
      </c>
      <c r="O71" s="20" t="s">
        <v>61</v>
      </c>
      <c r="P71" s="20"/>
      <c r="Q71" s="22"/>
      <c r="R71" s="22"/>
      <c r="S71" s="16" t="s">
        <v>73</v>
      </c>
    </row>
    <row r="72" spans="1:19">
      <c r="A72" s="68" t="s">
        <v>218</v>
      </c>
      <c r="B72" s="13" t="s">
        <v>4</v>
      </c>
      <c r="C72" s="13" t="s">
        <v>4</v>
      </c>
      <c r="D72" s="13" t="s">
        <v>219</v>
      </c>
      <c r="E72" s="15" t="s">
        <v>71</v>
      </c>
      <c r="F72" s="16" t="s">
        <v>220</v>
      </c>
      <c r="G72" s="17">
        <v>8071</v>
      </c>
      <c r="H72" s="66">
        <v>883900</v>
      </c>
      <c r="I72" s="67"/>
      <c r="J72" s="67"/>
      <c r="K72" s="67"/>
      <c r="L72" s="66">
        <v>138877</v>
      </c>
      <c r="M72" s="17"/>
      <c r="N72" s="23" t="s">
        <v>622</v>
      </c>
      <c r="O72" s="20" t="s">
        <v>61</v>
      </c>
      <c r="P72" s="20"/>
      <c r="Q72" s="22"/>
      <c r="R72" s="22"/>
      <c r="S72" s="16" t="s">
        <v>73</v>
      </c>
    </row>
    <row r="73" spans="1:19">
      <c r="A73" s="68" t="s">
        <v>221</v>
      </c>
      <c r="B73" s="13" t="s">
        <v>4</v>
      </c>
      <c r="C73" s="13" t="s">
        <v>4</v>
      </c>
      <c r="D73" s="13" t="s">
        <v>222</v>
      </c>
      <c r="E73" s="15" t="s">
        <v>148</v>
      </c>
      <c r="F73" s="16" t="s">
        <v>223</v>
      </c>
      <c r="G73" s="17">
        <v>1972</v>
      </c>
      <c r="H73" s="66">
        <v>364100</v>
      </c>
      <c r="I73" s="67"/>
      <c r="J73" s="67"/>
      <c r="K73" s="67"/>
      <c r="L73" s="66">
        <v>41103</v>
      </c>
      <c r="M73" s="17"/>
      <c r="N73" s="23" t="s">
        <v>623</v>
      </c>
      <c r="O73" s="20" t="s">
        <v>61</v>
      </c>
      <c r="P73" s="20"/>
      <c r="Q73" s="22"/>
      <c r="R73" s="22"/>
      <c r="S73" s="16" t="s">
        <v>73</v>
      </c>
    </row>
    <row r="74" spans="1:19">
      <c r="A74" s="68" t="s">
        <v>224</v>
      </c>
      <c r="B74" s="13" t="s">
        <v>4</v>
      </c>
      <c r="C74" s="13" t="s">
        <v>4</v>
      </c>
      <c r="D74" s="13" t="s">
        <v>225</v>
      </c>
      <c r="E74" s="15" t="s">
        <v>76</v>
      </c>
      <c r="F74" s="16"/>
      <c r="G74" s="17">
        <v>8383</v>
      </c>
      <c r="H74" s="66">
        <v>910600</v>
      </c>
      <c r="I74" s="67"/>
      <c r="J74" s="67"/>
      <c r="K74" s="67"/>
      <c r="L74" s="66">
        <v>175343</v>
      </c>
      <c r="M74" s="17"/>
      <c r="N74" s="22" t="s">
        <v>624</v>
      </c>
      <c r="O74" s="20" t="s">
        <v>61</v>
      </c>
      <c r="P74" s="20"/>
      <c r="Q74" s="22"/>
      <c r="R74" s="22"/>
      <c r="S74" s="16" t="s">
        <v>77</v>
      </c>
    </row>
    <row r="75" spans="1:19">
      <c r="A75" s="68" t="s">
        <v>226</v>
      </c>
      <c r="B75" s="13" t="s">
        <v>4</v>
      </c>
      <c r="C75" s="13" t="s">
        <v>4</v>
      </c>
      <c r="D75" s="13" t="s">
        <v>227</v>
      </c>
      <c r="E75" s="15" t="s">
        <v>228</v>
      </c>
      <c r="F75" s="16"/>
      <c r="G75" s="17">
        <v>1709</v>
      </c>
      <c r="H75" s="67"/>
      <c r="I75" s="66">
        <v>7893</v>
      </c>
      <c r="J75" s="67"/>
      <c r="K75" s="67"/>
      <c r="L75" s="66">
        <v>3336</v>
      </c>
      <c r="M75" s="17"/>
      <c r="N75" s="23" t="s">
        <v>571</v>
      </c>
      <c r="O75" s="20" t="s">
        <v>61</v>
      </c>
      <c r="P75" s="20"/>
      <c r="Q75" s="22"/>
      <c r="R75" s="22"/>
      <c r="S75" s="16" t="s">
        <v>77</v>
      </c>
    </row>
    <row r="76" spans="1:19">
      <c r="A76" s="68" t="s">
        <v>229</v>
      </c>
      <c r="B76" s="13" t="s">
        <v>4</v>
      </c>
      <c r="C76" s="13" t="s">
        <v>4</v>
      </c>
      <c r="D76" s="13" t="s">
        <v>230</v>
      </c>
      <c r="E76" s="15" t="s">
        <v>156</v>
      </c>
      <c r="F76" s="16" t="s">
        <v>231</v>
      </c>
      <c r="G76" s="17">
        <v>3071</v>
      </c>
      <c r="H76" s="67"/>
      <c r="I76" s="66">
        <v>28060</v>
      </c>
      <c r="J76" s="67"/>
      <c r="K76" s="67"/>
      <c r="L76" s="66">
        <v>44334</v>
      </c>
      <c r="M76" s="17"/>
      <c r="N76" s="22" t="s">
        <v>625</v>
      </c>
      <c r="O76" s="20" t="s">
        <v>61</v>
      </c>
      <c r="P76" s="20"/>
      <c r="Q76" s="22"/>
      <c r="R76" s="22"/>
      <c r="S76" s="16" t="s">
        <v>77</v>
      </c>
    </row>
    <row r="77" spans="1:19">
      <c r="A77" s="68" t="s">
        <v>232</v>
      </c>
      <c r="B77" s="13" t="s">
        <v>4</v>
      </c>
      <c r="C77" s="13" t="s">
        <v>4</v>
      </c>
      <c r="D77" s="13" t="s">
        <v>233</v>
      </c>
      <c r="E77" s="15" t="s">
        <v>159</v>
      </c>
      <c r="F77" s="16"/>
      <c r="G77" s="17">
        <v>3131</v>
      </c>
      <c r="H77" s="67"/>
      <c r="I77" s="66">
        <v>26979</v>
      </c>
      <c r="J77" s="67"/>
      <c r="K77" s="67"/>
      <c r="L77" s="66">
        <v>61695</v>
      </c>
      <c r="M77" s="17"/>
      <c r="N77" s="23" t="s">
        <v>626</v>
      </c>
      <c r="O77" s="20" t="s">
        <v>61</v>
      </c>
      <c r="P77" s="20"/>
      <c r="Q77" s="22"/>
      <c r="R77" s="22"/>
      <c r="S77" s="16" t="s">
        <v>77</v>
      </c>
    </row>
    <row r="78" spans="1:19">
      <c r="A78" s="31"/>
      <c r="B78" s="13"/>
      <c r="C78" s="13"/>
      <c r="D78" s="13"/>
      <c r="E78" s="15"/>
      <c r="F78" s="16"/>
      <c r="G78" s="17"/>
      <c r="H78" s="67"/>
      <c r="I78" s="67"/>
      <c r="J78" s="67"/>
      <c r="K78" s="67"/>
      <c r="L78" s="67"/>
      <c r="M78" s="17"/>
      <c r="N78" s="22"/>
      <c r="O78" s="20"/>
      <c r="P78" s="20"/>
      <c r="Q78" s="22"/>
      <c r="R78" s="22"/>
      <c r="S78" s="16"/>
    </row>
    <row r="79" spans="1:19">
      <c r="A79" s="69" t="s">
        <v>559</v>
      </c>
      <c r="B79" s="20" t="s">
        <v>234</v>
      </c>
      <c r="C79" s="20" t="s">
        <v>511</v>
      </c>
      <c r="D79" s="20" t="s">
        <v>235</v>
      </c>
      <c r="E79" s="20" t="s">
        <v>513</v>
      </c>
      <c r="F79" s="38"/>
      <c r="G79" s="38">
        <v>328</v>
      </c>
      <c r="H79" s="62">
        <v>40300</v>
      </c>
      <c r="I79" s="73"/>
      <c r="J79" s="73"/>
      <c r="K79" s="73"/>
      <c r="L79" s="62">
        <v>28538</v>
      </c>
      <c r="M79" s="38"/>
      <c r="N79" s="50" t="s">
        <v>571</v>
      </c>
      <c r="O79" s="20" t="s">
        <v>61</v>
      </c>
      <c r="P79" s="20"/>
      <c r="Q79" s="38"/>
      <c r="R79" s="38"/>
      <c r="S79" s="38"/>
    </row>
    <row r="80" spans="1:19">
      <c r="A80" s="69" t="s">
        <v>560</v>
      </c>
      <c r="B80" s="20" t="s">
        <v>234</v>
      </c>
      <c r="C80" s="20" t="s">
        <v>511</v>
      </c>
      <c r="D80" s="20" t="s">
        <v>512</v>
      </c>
      <c r="E80" s="20" t="s">
        <v>513</v>
      </c>
      <c r="F80" s="38"/>
      <c r="G80" s="38">
        <v>59</v>
      </c>
      <c r="H80" s="62">
        <v>4780</v>
      </c>
      <c r="I80" s="73"/>
      <c r="J80" s="73"/>
      <c r="K80" s="73"/>
      <c r="L80" s="62">
        <v>883</v>
      </c>
      <c r="M80" s="38"/>
      <c r="N80" s="50" t="s">
        <v>571</v>
      </c>
      <c r="O80" s="20" t="s">
        <v>61</v>
      </c>
      <c r="P80" s="20"/>
      <c r="Q80" s="38"/>
      <c r="R80" s="38"/>
      <c r="S80" s="38"/>
    </row>
    <row r="81" spans="1:19">
      <c r="A81" s="69" t="s">
        <v>561</v>
      </c>
      <c r="B81" s="20" t="s">
        <v>234</v>
      </c>
      <c r="C81" s="20" t="s">
        <v>511</v>
      </c>
      <c r="D81" s="20" t="s">
        <v>514</v>
      </c>
      <c r="E81" s="20" t="s">
        <v>513</v>
      </c>
      <c r="F81" s="38"/>
      <c r="G81" s="38">
        <v>58</v>
      </c>
      <c r="H81" s="62">
        <v>11600</v>
      </c>
      <c r="I81" s="73"/>
      <c r="J81" s="73"/>
      <c r="K81" s="73"/>
      <c r="L81" s="62">
        <v>4147</v>
      </c>
      <c r="M81" s="38"/>
      <c r="N81" s="50" t="s">
        <v>571</v>
      </c>
      <c r="O81" s="20" t="s">
        <v>61</v>
      </c>
      <c r="P81" s="20"/>
      <c r="Q81" s="38"/>
      <c r="R81" s="38"/>
      <c r="S81" s="38"/>
    </row>
    <row r="82" spans="1:19">
      <c r="A82" s="68" t="s">
        <v>237</v>
      </c>
      <c r="B82" s="13" t="s">
        <v>234</v>
      </c>
      <c r="C82" s="13" t="s">
        <v>8</v>
      </c>
      <c r="D82" s="13" t="s">
        <v>238</v>
      </c>
      <c r="E82" s="15" t="s">
        <v>52</v>
      </c>
      <c r="F82" s="16"/>
      <c r="G82" s="17">
        <v>1051</v>
      </c>
      <c r="H82" s="66">
        <v>108900</v>
      </c>
      <c r="I82" s="67"/>
      <c r="J82" s="67"/>
      <c r="K82" s="67"/>
      <c r="L82" s="66">
        <v>35865</v>
      </c>
      <c r="M82" s="17">
        <v>83</v>
      </c>
      <c r="N82" s="19" t="s">
        <v>627</v>
      </c>
      <c r="O82" s="20" t="s">
        <v>61</v>
      </c>
      <c r="P82" s="20"/>
      <c r="Q82" s="19"/>
      <c r="R82" s="19"/>
      <c r="S82" s="16" t="s">
        <v>57</v>
      </c>
    </row>
    <row r="83" spans="1:19">
      <c r="A83" s="68" t="s">
        <v>239</v>
      </c>
      <c r="B83" s="13" t="s">
        <v>234</v>
      </c>
      <c r="C83" s="13" t="s">
        <v>8</v>
      </c>
      <c r="D83" s="13" t="s">
        <v>240</v>
      </c>
      <c r="E83" s="15" t="s">
        <v>52</v>
      </c>
      <c r="F83" s="16"/>
      <c r="G83" s="17">
        <v>364</v>
      </c>
      <c r="H83" s="74"/>
      <c r="I83" s="67"/>
      <c r="J83" s="67"/>
      <c r="K83" s="67"/>
      <c r="L83" s="75"/>
      <c r="M83" s="25" t="s">
        <v>241</v>
      </c>
      <c r="N83" s="61" t="s">
        <v>628</v>
      </c>
      <c r="O83" s="20" t="s">
        <v>61</v>
      </c>
      <c r="P83" s="20"/>
      <c r="Q83" s="22"/>
      <c r="R83" s="22"/>
      <c r="S83" s="16" t="s">
        <v>57</v>
      </c>
    </row>
    <row r="84" spans="1:19">
      <c r="A84" s="68" t="s">
        <v>562</v>
      </c>
      <c r="B84" s="13" t="s">
        <v>234</v>
      </c>
      <c r="C84" s="13" t="s">
        <v>8</v>
      </c>
      <c r="D84" s="13" t="s">
        <v>242</v>
      </c>
      <c r="E84" s="15" t="s">
        <v>52</v>
      </c>
      <c r="F84" s="16"/>
      <c r="G84" s="17">
        <v>335</v>
      </c>
      <c r="H84" s="66">
        <v>113200</v>
      </c>
      <c r="I84" s="67"/>
      <c r="J84" s="67"/>
      <c r="K84" s="67"/>
      <c r="L84" s="66">
        <v>14642</v>
      </c>
      <c r="M84" s="25" t="s">
        <v>241</v>
      </c>
      <c r="N84" s="23" t="s">
        <v>629</v>
      </c>
      <c r="O84" s="20" t="s">
        <v>61</v>
      </c>
      <c r="P84" s="20"/>
      <c r="Q84" s="22"/>
      <c r="R84" s="22"/>
      <c r="S84" s="16" t="s">
        <v>57</v>
      </c>
    </row>
    <row r="85" spans="1:19">
      <c r="A85" s="68" t="s">
        <v>243</v>
      </c>
      <c r="B85" s="13" t="s">
        <v>236</v>
      </c>
      <c r="C85" s="13" t="s">
        <v>8</v>
      </c>
      <c r="D85" s="13" t="s">
        <v>244</v>
      </c>
      <c r="E85" s="15" t="s">
        <v>52</v>
      </c>
      <c r="F85" s="16" t="s">
        <v>245</v>
      </c>
      <c r="G85" s="66">
        <v>1699</v>
      </c>
      <c r="H85" s="66">
        <v>292900</v>
      </c>
      <c r="I85" s="67"/>
      <c r="J85" s="67"/>
      <c r="K85" s="67"/>
      <c r="L85" s="66">
        <v>50421</v>
      </c>
      <c r="M85" s="17">
        <v>106</v>
      </c>
      <c r="N85" s="19" t="s">
        <v>630</v>
      </c>
      <c r="O85" s="20" t="s">
        <v>61</v>
      </c>
      <c r="P85" s="20"/>
      <c r="Q85" s="19">
        <v>30180</v>
      </c>
      <c r="R85" s="19">
        <v>678</v>
      </c>
      <c r="S85" s="16" t="s">
        <v>57</v>
      </c>
    </row>
    <row r="86" spans="1:19">
      <c r="A86" s="68" t="s">
        <v>247</v>
      </c>
      <c r="B86" s="13" t="s">
        <v>248</v>
      </c>
      <c r="C86" s="13" t="s">
        <v>8</v>
      </c>
      <c r="D86" s="13" t="s">
        <v>249</v>
      </c>
      <c r="E86" s="15" t="s">
        <v>52</v>
      </c>
      <c r="F86" s="16" t="s">
        <v>250</v>
      </c>
      <c r="G86" s="17">
        <v>516</v>
      </c>
      <c r="H86" s="66">
        <v>48300</v>
      </c>
      <c r="I86" s="67"/>
      <c r="J86" s="67"/>
      <c r="K86" s="67"/>
      <c r="L86" s="66">
        <v>29533</v>
      </c>
      <c r="M86" s="17">
        <v>56</v>
      </c>
      <c r="N86" s="23" t="s">
        <v>580</v>
      </c>
      <c r="O86" s="20" t="s">
        <v>61</v>
      </c>
      <c r="P86" s="20"/>
      <c r="Q86" s="22"/>
      <c r="R86" s="22"/>
      <c r="S86" s="16" t="s">
        <v>57</v>
      </c>
    </row>
    <row r="87" spans="1:19" s="72" customFormat="1">
      <c r="A87" s="76" t="s">
        <v>251</v>
      </c>
      <c r="B87" s="76" t="s">
        <v>252</v>
      </c>
      <c r="C87" s="74" t="s">
        <v>8</v>
      </c>
      <c r="D87" s="76" t="s">
        <v>253</v>
      </c>
      <c r="E87" s="77" t="s">
        <v>65</v>
      </c>
      <c r="F87" s="78"/>
      <c r="G87" s="67"/>
      <c r="H87" s="67"/>
      <c r="I87" s="67"/>
      <c r="J87" s="67"/>
      <c r="K87" s="67"/>
      <c r="L87" s="67"/>
      <c r="M87" s="67"/>
      <c r="N87" s="79" t="s">
        <v>631</v>
      </c>
      <c r="O87" s="80"/>
      <c r="P87" s="80"/>
      <c r="Q87" s="79"/>
      <c r="R87" s="79"/>
      <c r="S87" s="78" t="s">
        <v>66</v>
      </c>
    </row>
    <row r="88" spans="1:19">
      <c r="A88" s="68" t="s">
        <v>254</v>
      </c>
      <c r="B88" s="13" t="s">
        <v>236</v>
      </c>
      <c r="C88" s="13" t="s">
        <v>8</v>
      </c>
      <c r="D88" s="13" t="s">
        <v>255</v>
      </c>
      <c r="E88" s="15" t="s">
        <v>65</v>
      </c>
      <c r="F88" s="16"/>
      <c r="G88" s="17">
        <v>379</v>
      </c>
      <c r="H88" s="67"/>
      <c r="I88" s="67"/>
      <c r="J88" s="66">
        <v>3764</v>
      </c>
      <c r="K88" s="67"/>
      <c r="L88" s="66">
        <v>14408</v>
      </c>
      <c r="M88" s="17">
        <v>36</v>
      </c>
      <c r="N88" s="23" t="s">
        <v>684</v>
      </c>
      <c r="O88" s="20" t="s">
        <v>550</v>
      </c>
      <c r="P88" s="20"/>
      <c r="Q88" s="22">
        <v>27069</v>
      </c>
      <c r="R88" s="22">
        <v>19664</v>
      </c>
      <c r="S88" s="16" t="s">
        <v>54</v>
      </c>
    </row>
    <row r="89" spans="1:19">
      <c r="A89" s="68" t="s">
        <v>256</v>
      </c>
      <c r="B89" s="13" t="s">
        <v>248</v>
      </c>
      <c r="C89" s="13" t="s">
        <v>8</v>
      </c>
      <c r="D89" s="13" t="s">
        <v>257</v>
      </c>
      <c r="E89" s="15" t="s">
        <v>71</v>
      </c>
      <c r="F89" s="16" t="s">
        <v>250</v>
      </c>
      <c r="G89" s="17">
        <v>248</v>
      </c>
      <c r="H89" s="66">
        <v>26597</v>
      </c>
      <c r="I89" s="67"/>
      <c r="J89" s="67"/>
      <c r="K89" s="67"/>
      <c r="L89" s="66">
        <v>10912</v>
      </c>
      <c r="M89" s="17">
        <v>20</v>
      </c>
      <c r="N89" s="19" t="s">
        <v>632</v>
      </c>
      <c r="O89" s="20" t="s">
        <v>61</v>
      </c>
      <c r="P89" s="20"/>
      <c r="Q89" s="19"/>
      <c r="R89" s="19"/>
      <c r="S89" s="16" t="s">
        <v>73</v>
      </c>
    </row>
    <row r="90" spans="1:19">
      <c r="A90" s="68" t="s">
        <v>563</v>
      </c>
      <c r="B90" s="13" t="s">
        <v>236</v>
      </c>
      <c r="C90" s="13" t="s">
        <v>8</v>
      </c>
      <c r="D90" s="13" t="s">
        <v>258</v>
      </c>
      <c r="E90" s="15" t="s">
        <v>71</v>
      </c>
      <c r="F90" s="16" t="s">
        <v>259</v>
      </c>
      <c r="G90" s="17">
        <v>1248</v>
      </c>
      <c r="H90" s="67"/>
      <c r="I90" s="66">
        <v>10186</v>
      </c>
      <c r="J90" s="67"/>
      <c r="K90" s="67"/>
      <c r="L90" s="66">
        <v>19779</v>
      </c>
      <c r="M90" s="17">
        <v>84</v>
      </c>
      <c r="N90" s="19" t="s">
        <v>685</v>
      </c>
      <c r="O90" s="20" t="s">
        <v>61</v>
      </c>
      <c r="P90" s="20"/>
      <c r="Q90" s="19">
        <v>70426</v>
      </c>
      <c r="R90" s="19">
        <v>24079</v>
      </c>
      <c r="S90" s="16" t="s">
        <v>73</v>
      </c>
    </row>
    <row r="91" spans="1:19">
      <c r="A91" s="68" t="s">
        <v>633</v>
      </c>
      <c r="B91" s="13" t="s">
        <v>266</v>
      </c>
      <c r="C91" s="13" t="s">
        <v>8</v>
      </c>
      <c r="D91" s="13" t="s">
        <v>260</v>
      </c>
      <c r="E91" s="15" t="s">
        <v>71</v>
      </c>
      <c r="F91" s="16" t="s">
        <v>505</v>
      </c>
      <c r="G91" s="17">
        <v>1011</v>
      </c>
      <c r="H91" s="17"/>
      <c r="I91" s="66">
        <v>15605</v>
      </c>
      <c r="J91" s="17"/>
      <c r="K91" s="17"/>
      <c r="L91" s="66">
        <v>80403</v>
      </c>
      <c r="M91" s="17">
        <v>53</v>
      </c>
      <c r="N91" s="23" t="s">
        <v>634</v>
      </c>
      <c r="O91" s="20" t="s">
        <v>61</v>
      </c>
      <c r="P91" s="20"/>
      <c r="Q91" s="22"/>
      <c r="R91" s="22"/>
      <c r="S91" s="16" t="s">
        <v>73</v>
      </c>
    </row>
    <row r="92" spans="1:19" ht="12" customHeight="1">
      <c r="A92" s="68" t="s">
        <v>261</v>
      </c>
      <c r="B92" s="13" t="s">
        <v>262</v>
      </c>
      <c r="C92" s="13" t="s">
        <v>8</v>
      </c>
      <c r="D92" s="13" t="s">
        <v>263</v>
      </c>
      <c r="E92" s="15" t="s">
        <v>71</v>
      </c>
      <c r="F92" s="16" t="s">
        <v>264</v>
      </c>
      <c r="G92" s="17">
        <v>623</v>
      </c>
      <c r="H92" s="66">
        <v>75400</v>
      </c>
      <c r="I92" s="67"/>
      <c r="J92" s="67"/>
      <c r="K92" s="67"/>
      <c r="L92" s="66">
        <v>23438</v>
      </c>
      <c r="M92" s="17">
        <v>52</v>
      </c>
      <c r="N92" s="19" t="s">
        <v>635</v>
      </c>
      <c r="O92" s="20" t="s">
        <v>61</v>
      </c>
      <c r="P92" s="20"/>
      <c r="Q92" s="19"/>
      <c r="R92" s="19"/>
      <c r="S92" s="16" t="s">
        <v>73</v>
      </c>
    </row>
    <row r="93" spans="1:19">
      <c r="A93" s="68" t="s">
        <v>265</v>
      </c>
      <c r="B93" s="13" t="s">
        <v>266</v>
      </c>
      <c r="C93" s="13" t="s">
        <v>8</v>
      </c>
      <c r="D93" s="13" t="s">
        <v>267</v>
      </c>
      <c r="E93" s="15" t="s">
        <v>71</v>
      </c>
      <c r="F93" s="16"/>
      <c r="G93" s="17">
        <v>1346</v>
      </c>
      <c r="H93" s="67"/>
      <c r="I93" s="66">
        <v>13186</v>
      </c>
      <c r="J93" s="67"/>
      <c r="K93" s="67"/>
      <c r="L93" s="66">
        <v>19618</v>
      </c>
      <c r="M93" s="17"/>
      <c r="N93" s="19" t="s">
        <v>636</v>
      </c>
      <c r="O93" s="20"/>
      <c r="P93" s="20"/>
      <c r="Q93" s="23"/>
      <c r="R93" s="19"/>
      <c r="S93" s="16"/>
    </row>
    <row r="94" spans="1:19">
      <c r="A94" s="68" t="s">
        <v>268</v>
      </c>
      <c r="B94" s="13" t="s">
        <v>269</v>
      </c>
      <c r="C94" s="13" t="s">
        <v>8</v>
      </c>
      <c r="D94" s="13" t="s">
        <v>270</v>
      </c>
      <c r="E94" s="15" t="s">
        <v>76</v>
      </c>
      <c r="F94" s="16"/>
      <c r="G94" s="17">
        <v>201</v>
      </c>
      <c r="H94" s="66">
        <v>27200</v>
      </c>
      <c r="I94" s="67"/>
      <c r="J94" s="67"/>
      <c r="K94" s="67"/>
      <c r="L94" s="66">
        <v>22576</v>
      </c>
      <c r="M94" s="17">
        <v>7</v>
      </c>
      <c r="N94" s="23" t="s">
        <v>617</v>
      </c>
      <c r="O94" s="20" t="s">
        <v>61</v>
      </c>
      <c r="P94" s="20">
        <v>16</v>
      </c>
      <c r="Q94" s="22"/>
      <c r="R94" s="22"/>
      <c r="S94" s="16" t="s">
        <v>77</v>
      </c>
    </row>
    <row r="95" spans="1:19">
      <c r="A95" s="70" t="s">
        <v>516</v>
      </c>
      <c r="B95" s="38"/>
      <c r="C95" s="20" t="s">
        <v>511</v>
      </c>
      <c r="D95" s="38" t="s">
        <v>564</v>
      </c>
      <c r="E95" s="38" t="s">
        <v>76</v>
      </c>
      <c r="F95" s="38"/>
      <c r="G95" s="39">
        <v>1490</v>
      </c>
      <c r="H95" s="73"/>
      <c r="I95" s="62">
        <v>18916</v>
      </c>
      <c r="J95" s="73"/>
      <c r="K95" s="73"/>
      <c r="L95" s="62">
        <v>310603</v>
      </c>
      <c r="M95" s="38"/>
      <c r="N95" s="50" t="s">
        <v>571</v>
      </c>
      <c r="O95" s="20" t="s">
        <v>61</v>
      </c>
      <c r="P95" s="20"/>
      <c r="Q95" s="38"/>
      <c r="R95" s="38"/>
      <c r="S95" s="38"/>
    </row>
    <row r="96" spans="1:19">
      <c r="A96" s="68" t="s">
        <v>436</v>
      </c>
      <c r="B96" s="13"/>
      <c r="C96" s="13" t="s">
        <v>8</v>
      </c>
      <c r="D96" s="13" t="s">
        <v>437</v>
      </c>
      <c r="E96" s="15" t="s">
        <v>76</v>
      </c>
      <c r="F96" s="16"/>
      <c r="G96" s="17">
        <v>733</v>
      </c>
      <c r="H96" s="66">
        <v>191400</v>
      </c>
      <c r="I96" s="67"/>
      <c r="J96" s="67"/>
      <c r="K96" s="67"/>
      <c r="L96" s="66">
        <v>49186</v>
      </c>
      <c r="M96" s="17">
        <v>77</v>
      </c>
      <c r="N96" s="19" t="s">
        <v>637</v>
      </c>
      <c r="O96" s="20" t="s">
        <v>550</v>
      </c>
      <c r="P96" s="20"/>
      <c r="Q96" s="19">
        <v>58200</v>
      </c>
      <c r="R96" s="19"/>
      <c r="S96" s="16" t="s">
        <v>77</v>
      </c>
    </row>
    <row r="97" spans="1:19">
      <c r="A97" s="68"/>
      <c r="B97" s="13"/>
      <c r="C97" s="13"/>
      <c r="D97" s="13"/>
      <c r="E97" s="15"/>
      <c r="F97" s="16"/>
      <c r="G97" s="17"/>
      <c r="H97" s="66"/>
      <c r="I97" s="67"/>
      <c r="J97" s="67"/>
      <c r="K97" s="67"/>
      <c r="L97" s="66"/>
      <c r="M97" s="17"/>
      <c r="N97" s="19"/>
      <c r="O97" s="20"/>
      <c r="P97" s="20"/>
      <c r="Q97" s="19"/>
      <c r="R97" s="19"/>
      <c r="S97" s="16"/>
    </row>
    <row r="98" spans="1:19">
      <c r="A98" s="68" t="s">
        <v>271</v>
      </c>
      <c r="B98" s="13" t="s">
        <v>272</v>
      </c>
      <c r="C98" s="13" t="s">
        <v>11</v>
      </c>
      <c r="D98" s="13" t="s">
        <v>204</v>
      </c>
      <c r="E98" s="15" t="s">
        <v>65</v>
      </c>
      <c r="F98" s="16"/>
      <c r="G98" s="17">
        <v>1710</v>
      </c>
      <c r="H98" s="67"/>
      <c r="I98" s="66">
        <v>17555</v>
      </c>
      <c r="J98" s="67"/>
      <c r="K98" s="67"/>
      <c r="L98" s="66">
        <v>9760</v>
      </c>
      <c r="M98" s="17"/>
      <c r="N98" s="19" t="s">
        <v>638</v>
      </c>
      <c r="O98" s="20" t="s">
        <v>61</v>
      </c>
      <c r="P98" s="20"/>
      <c r="Q98" s="19"/>
      <c r="R98" s="19"/>
      <c r="S98" s="16"/>
    </row>
    <row r="99" spans="1:19">
      <c r="A99" s="31"/>
      <c r="B99" s="13"/>
      <c r="C99" s="13"/>
      <c r="D99" s="13"/>
      <c r="E99" s="15"/>
      <c r="F99" s="16"/>
      <c r="G99" s="17"/>
      <c r="H99" s="67"/>
      <c r="I99" s="67"/>
      <c r="J99" s="67"/>
      <c r="K99" s="67"/>
      <c r="L99" s="67"/>
      <c r="M99" s="17"/>
      <c r="N99" s="23"/>
      <c r="O99" s="20"/>
      <c r="P99" s="20"/>
      <c r="Q99" s="22"/>
      <c r="R99" s="22"/>
      <c r="S99" s="16"/>
    </row>
    <row r="100" spans="1:19" s="72" customFormat="1">
      <c r="A100" s="76" t="s">
        <v>277</v>
      </c>
      <c r="B100" s="74" t="s">
        <v>274</v>
      </c>
      <c r="C100" s="74" t="s">
        <v>6</v>
      </c>
      <c r="D100" s="74" t="s">
        <v>278</v>
      </c>
      <c r="E100" s="77" t="s">
        <v>52</v>
      </c>
      <c r="F100" s="78"/>
      <c r="G100" s="67"/>
      <c r="H100" s="67"/>
      <c r="I100" s="67"/>
      <c r="J100" s="67"/>
      <c r="K100" s="67"/>
      <c r="L100" s="67"/>
      <c r="M100" s="67"/>
      <c r="N100" s="79" t="s">
        <v>565</v>
      </c>
      <c r="O100" s="80"/>
      <c r="P100" s="80"/>
      <c r="Q100" s="79"/>
      <c r="R100" s="79"/>
      <c r="S100" s="78"/>
    </row>
    <row r="101" spans="1:19" s="72" customFormat="1">
      <c r="A101" s="76" t="s">
        <v>279</v>
      </c>
      <c r="B101" s="74" t="s">
        <v>280</v>
      </c>
      <c r="C101" s="74" t="s">
        <v>6</v>
      </c>
      <c r="D101" s="74" t="s">
        <v>281</v>
      </c>
      <c r="E101" s="77" t="s">
        <v>52</v>
      </c>
      <c r="F101" s="78" t="s">
        <v>282</v>
      </c>
      <c r="G101" s="74"/>
      <c r="H101" s="74"/>
      <c r="I101" s="74"/>
      <c r="J101" s="74"/>
      <c r="K101" s="74"/>
      <c r="L101" s="67"/>
      <c r="M101" s="74"/>
      <c r="N101" s="81" t="s">
        <v>639</v>
      </c>
      <c r="O101" s="80"/>
      <c r="P101" s="80"/>
      <c r="Q101" s="81">
        <v>587152</v>
      </c>
      <c r="R101" s="81"/>
      <c r="S101" s="78" t="s">
        <v>57</v>
      </c>
    </row>
    <row r="102" spans="1:19">
      <c r="A102" s="68" t="s">
        <v>283</v>
      </c>
      <c r="B102" s="13" t="s">
        <v>284</v>
      </c>
      <c r="C102" s="13" t="s">
        <v>6</v>
      </c>
      <c r="D102" s="13" t="s">
        <v>285</v>
      </c>
      <c r="E102" s="15" t="s">
        <v>52</v>
      </c>
      <c r="F102" s="16" t="s">
        <v>286</v>
      </c>
      <c r="G102" s="17">
        <v>1575</v>
      </c>
      <c r="H102" s="67"/>
      <c r="I102" s="66">
        <v>13390</v>
      </c>
      <c r="J102" s="66">
        <v>2500</v>
      </c>
      <c r="K102" s="67"/>
      <c r="L102" s="66">
        <v>33531</v>
      </c>
      <c r="M102" s="17">
        <v>82</v>
      </c>
      <c r="N102" s="19" t="s">
        <v>640</v>
      </c>
      <c r="O102" s="20" t="s">
        <v>61</v>
      </c>
      <c r="P102" s="20"/>
      <c r="Q102" s="19" t="s">
        <v>287</v>
      </c>
      <c r="R102" s="19">
        <v>32300</v>
      </c>
      <c r="S102" s="16" t="s">
        <v>57</v>
      </c>
    </row>
    <row r="103" spans="1:19" s="72" customFormat="1">
      <c r="A103" s="68" t="s">
        <v>288</v>
      </c>
      <c r="B103" s="13" t="s">
        <v>289</v>
      </c>
      <c r="C103" s="13" t="s">
        <v>6</v>
      </c>
      <c r="D103" s="13" t="s">
        <v>290</v>
      </c>
      <c r="E103" s="15" t="s">
        <v>52</v>
      </c>
      <c r="F103" s="16"/>
      <c r="G103" s="67"/>
      <c r="H103" s="67"/>
      <c r="I103" s="67"/>
      <c r="J103" s="67"/>
      <c r="K103" s="67"/>
      <c r="L103" s="66">
        <v>8216</v>
      </c>
      <c r="M103" s="67"/>
      <c r="N103" s="71" t="s">
        <v>641</v>
      </c>
      <c r="O103" s="80"/>
      <c r="P103" s="80"/>
      <c r="Q103" s="79"/>
      <c r="R103" s="79"/>
      <c r="S103" s="78"/>
    </row>
    <row r="104" spans="1:19" s="72" customFormat="1">
      <c r="A104" s="76" t="s">
        <v>291</v>
      </c>
      <c r="B104" s="74" t="s">
        <v>274</v>
      </c>
      <c r="C104" s="74" t="s">
        <v>6</v>
      </c>
      <c r="D104" s="74" t="s">
        <v>292</v>
      </c>
      <c r="E104" s="77" t="s">
        <v>52</v>
      </c>
      <c r="F104" s="78"/>
      <c r="G104" s="74"/>
      <c r="H104" s="74"/>
      <c r="I104" s="74"/>
      <c r="J104" s="74"/>
      <c r="K104" s="74"/>
      <c r="L104" s="67"/>
      <c r="M104" s="74"/>
      <c r="N104" s="81" t="s">
        <v>642</v>
      </c>
      <c r="O104" s="80"/>
      <c r="P104" s="80"/>
      <c r="Q104" s="81"/>
      <c r="R104" s="81">
        <v>192383</v>
      </c>
      <c r="S104" s="78" t="s">
        <v>77</v>
      </c>
    </row>
    <row r="105" spans="1:19">
      <c r="A105" s="68" t="s">
        <v>293</v>
      </c>
      <c r="B105" s="13" t="s">
        <v>294</v>
      </c>
      <c r="C105" s="13" t="s">
        <v>6</v>
      </c>
      <c r="D105" s="13" t="s">
        <v>295</v>
      </c>
      <c r="E105" s="15" t="s">
        <v>52</v>
      </c>
      <c r="F105" s="16"/>
      <c r="G105" s="17">
        <v>1559</v>
      </c>
      <c r="H105" s="67"/>
      <c r="I105" s="67"/>
      <c r="J105" s="66">
        <v>2516</v>
      </c>
      <c r="K105" s="67"/>
      <c r="L105" s="66">
        <v>20951</v>
      </c>
      <c r="M105" s="17">
        <v>61</v>
      </c>
      <c r="N105" s="19" t="s">
        <v>643</v>
      </c>
      <c r="O105" s="20" t="s">
        <v>61</v>
      </c>
      <c r="P105" s="20"/>
      <c r="Q105" s="19"/>
      <c r="R105" s="19">
        <v>4390</v>
      </c>
      <c r="S105" s="16" t="s">
        <v>77</v>
      </c>
    </row>
    <row r="106" spans="1:19" s="72" customFormat="1">
      <c r="A106" s="76" t="s">
        <v>296</v>
      </c>
      <c r="B106" s="74" t="s">
        <v>274</v>
      </c>
      <c r="C106" s="74" t="s">
        <v>6</v>
      </c>
      <c r="D106" s="74" t="s">
        <v>644</v>
      </c>
      <c r="E106" s="77" t="s">
        <v>52</v>
      </c>
      <c r="F106" s="78"/>
      <c r="G106" s="74"/>
      <c r="H106" s="74"/>
      <c r="I106" s="74"/>
      <c r="J106" s="74"/>
      <c r="K106" s="74"/>
      <c r="L106" s="67"/>
      <c r="M106" s="74"/>
      <c r="N106" s="81" t="s">
        <v>645</v>
      </c>
      <c r="O106" s="80"/>
      <c r="P106" s="80"/>
      <c r="Q106" s="81">
        <v>84256</v>
      </c>
      <c r="R106" s="81">
        <v>1125298</v>
      </c>
      <c r="S106" s="78" t="s">
        <v>77</v>
      </c>
    </row>
    <row r="107" spans="1:19">
      <c r="A107" s="68" t="s">
        <v>297</v>
      </c>
      <c r="B107" s="13" t="s">
        <v>298</v>
      </c>
      <c r="C107" s="13" t="s">
        <v>6</v>
      </c>
      <c r="D107" s="13" t="s">
        <v>299</v>
      </c>
      <c r="E107" s="15" t="s">
        <v>52</v>
      </c>
      <c r="F107" s="16" t="s">
        <v>300</v>
      </c>
      <c r="G107" s="17">
        <v>52</v>
      </c>
      <c r="H107" s="66">
        <v>3240</v>
      </c>
      <c r="I107" s="67"/>
      <c r="J107" s="67"/>
      <c r="K107" s="67"/>
      <c r="L107" s="67"/>
      <c r="M107" s="17"/>
      <c r="N107" s="23" t="s">
        <v>571</v>
      </c>
      <c r="O107" s="20" t="s">
        <v>61</v>
      </c>
      <c r="P107" s="20"/>
      <c r="Q107" s="22">
        <v>692</v>
      </c>
      <c r="R107" s="22"/>
      <c r="S107" s="16" t="s">
        <v>57</v>
      </c>
    </row>
    <row r="108" spans="1:19" s="72" customFormat="1">
      <c r="A108" s="76" t="s">
        <v>301</v>
      </c>
      <c r="B108" s="74" t="s">
        <v>280</v>
      </c>
      <c r="C108" s="74" t="s">
        <v>6</v>
      </c>
      <c r="D108" s="74" t="s">
        <v>302</v>
      </c>
      <c r="E108" s="77" t="s">
        <v>52</v>
      </c>
      <c r="F108" s="78" t="s">
        <v>282</v>
      </c>
      <c r="G108" s="74"/>
      <c r="H108" s="74"/>
      <c r="I108" s="74"/>
      <c r="J108" s="74"/>
      <c r="K108" s="74"/>
      <c r="L108" s="67"/>
      <c r="M108" s="74"/>
      <c r="N108" s="79" t="s">
        <v>646</v>
      </c>
      <c r="O108" s="80"/>
      <c r="P108" s="80"/>
      <c r="Q108" s="79"/>
      <c r="R108" s="79"/>
      <c r="S108" s="78" t="s">
        <v>57</v>
      </c>
    </row>
    <row r="109" spans="1:19" s="72" customFormat="1">
      <c r="A109" s="76" t="s">
        <v>303</v>
      </c>
      <c r="B109" s="74" t="s">
        <v>280</v>
      </c>
      <c r="C109" s="74" t="s">
        <v>6</v>
      </c>
      <c r="D109" s="74" t="s">
        <v>304</v>
      </c>
      <c r="E109" s="77" t="s">
        <v>52</v>
      </c>
      <c r="F109" s="78" t="s">
        <v>282</v>
      </c>
      <c r="G109" s="74"/>
      <c r="H109" s="74"/>
      <c r="I109" s="74"/>
      <c r="J109" s="74"/>
      <c r="K109" s="74"/>
      <c r="L109" s="67"/>
      <c r="M109" s="74"/>
      <c r="N109" s="81" t="s">
        <v>647</v>
      </c>
      <c r="O109" s="80"/>
      <c r="P109" s="80"/>
      <c r="Q109" s="81"/>
      <c r="R109" s="81"/>
      <c r="S109" s="78" t="s">
        <v>57</v>
      </c>
    </row>
    <row r="110" spans="1:19" s="72" customFormat="1">
      <c r="A110" s="68" t="s">
        <v>305</v>
      </c>
      <c r="B110" s="13" t="s">
        <v>284</v>
      </c>
      <c r="C110" s="13" t="s">
        <v>6</v>
      </c>
      <c r="D110" s="13" t="s">
        <v>306</v>
      </c>
      <c r="E110" s="15" t="s">
        <v>52</v>
      </c>
      <c r="F110" s="16"/>
      <c r="G110" s="17">
        <v>218</v>
      </c>
      <c r="H110" s="67"/>
      <c r="I110" s="67"/>
      <c r="J110" s="67"/>
      <c r="K110" s="67"/>
      <c r="L110" s="66">
        <v>2751</v>
      </c>
      <c r="M110" s="67"/>
      <c r="N110" s="71" t="s">
        <v>648</v>
      </c>
      <c r="O110" s="80"/>
      <c r="P110" s="80"/>
      <c r="Q110" s="79"/>
      <c r="R110" s="79"/>
      <c r="S110" s="78" t="s">
        <v>96</v>
      </c>
    </row>
    <row r="111" spans="1:19" s="72" customFormat="1">
      <c r="A111" s="68" t="s">
        <v>307</v>
      </c>
      <c r="B111" s="13" t="s">
        <v>284</v>
      </c>
      <c r="C111" s="13" t="s">
        <v>6</v>
      </c>
      <c r="D111" s="13" t="s">
        <v>308</v>
      </c>
      <c r="E111" s="15" t="s">
        <v>110</v>
      </c>
      <c r="F111" s="16"/>
      <c r="G111" s="17">
        <v>219</v>
      </c>
      <c r="H111" s="67"/>
      <c r="I111" s="67"/>
      <c r="J111" s="67"/>
      <c r="K111" s="67"/>
      <c r="L111" s="66">
        <v>2260</v>
      </c>
      <c r="M111" s="67"/>
      <c r="N111" s="71" t="s">
        <v>649</v>
      </c>
      <c r="O111" s="80"/>
      <c r="P111" s="80"/>
      <c r="Q111" s="79"/>
      <c r="R111" s="79"/>
      <c r="S111" s="78" t="s">
        <v>96</v>
      </c>
    </row>
    <row r="112" spans="1:19" s="72" customFormat="1">
      <c r="A112" s="76" t="s">
        <v>309</v>
      </c>
      <c r="B112" s="74" t="s">
        <v>274</v>
      </c>
      <c r="C112" s="74" t="s">
        <v>6</v>
      </c>
      <c r="D112" s="74" t="s">
        <v>310</v>
      </c>
      <c r="E112" s="77" t="s">
        <v>110</v>
      </c>
      <c r="F112" s="78"/>
      <c r="G112" s="74"/>
      <c r="H112" s="74"/>
      <c r="I112" s="74"/>
      <c r="J112" s="74"/>
      <c r="K112" s="74"/>
      <c r="L112" s="67"/>
      <c r="M112" s="74"/>
      <c r="N112" s="81" t="s">
        <v>650</v>
      </c>
      <c r="O112" s="80"/>
      <c r="P112" s="80"/>
      <c r="Q112" s="81"/>
      <c r="R112" s="81">
        <v>49018</v>
      </c>
      <c r="S112" s="78" t="s">
        <v>77</v>
      </c>
    </row>
    <row r="113" spans="1:19">
      <c r="A113" s="68" t="s">
        <v>311</v>
      </c>
      <c r="B113" s="13" t="s">
        <v>168</v>
      </c>
      <c r="C113" s="13" t="s">
        <v>6</v>
      </c>
      <c r="D113" s="13" t="s">
        <v>312</v>
      </c>
      <c r="E113" s="15" t="s">
        <v>110</v>
      </c>
      <c r="F113" s="16"/>
      <c r="G113" s="17">
        <v>235</v>
      </c>
      <c r="H113" s="67"/>
      <c r="I113" s="66">
        <v>1203</v>
      </c>
      <c r="J113" s="67"/>
      <c r="K113" s="67"/>
      <c r="L113" s="66">
        <v>576</v>
      </c>
      <c r="M113" s="17">
        <v>14</v>
      </c>
      <c r="N113" s="23" t="s">
        <v>617</v>
      </c>
      <c r="O113" s="20" t="s">
        <v>61</v>
      </c>
      <c r="P113" s="20"/>
      <c r="Q113" s="34">
        <v>-2836</v>
      </c>
      <c r="R113" s="22">
        <v>1529</v>
      </c>
      <c r="S113" s="16" t="s">
        <v>96</v>
      </c>
    </row>
    <row r="114" spans="1:19">
      <c r="A114" s="68" t="s">
        <v>314</v>
      </c>
      <c r="B114" s="13" t="s">
        <v>315</v>
      </c>
      <c r="C114" s="13" t="s">
        <v>6</v>
      </c>
      <c r="D114" s="13" t="s">
        <v>316</v>
      </c>
      <c r="E114" s="15" t="s">
        <v>65</v>
      </c>
      <c r="F114" s="16" t="s">
        <v>317</v>
      </c>
      <c r="G114" s="17">
        <v>545</v>
      </c>
      <c r="H114" s="67"/>
      <c r="I114" s="66">
        <v>4279</v>
      </c>
      <c r="J114" s="67"/>
      <c r="K114" s="67"/>
      <c r="L114" s="66">
        <v>8238</v>
      </c>
      <c r="M114" s="17">
        <v>60</v>
      </c>
      <c r="N114" s="19" t="s">
        <v>651</v>
      </c>
      <c r="O114" s="20" t="s">
        <v>61</v>
      </c>
      <c r="P114" s="20"/>
      <c r="Q114" s="19">
        <v>23671</v>
      </c>
      <c r="R114" s="19">
        <v>9383</v>
      </c>
      <c r="S114" s="16" t="s">
        <v>96</v>
      </c>
    </row>
    <row r="115" spans="1:19" s="72" customFormat="1">
      <c r="A115" s="76" t="s">
        <v>318</v>
      </c>
      <c r="B115" s="74" t="s">
        <v>274</v>
      </c>
      <c r="C115" s="74" t="s">
        <v>6</v>
      </c>
      <c r="D115" s="74" t="s">
        <v>319</v>
      </c>
      <c r="E115" s="77" t="s">
        <v>65</v>
      </c>
      <c r="F115" s="78"/>
      <c r="G115" s="67"/>
      <c r="H115" s="67"/>
      <c r="I115" s="67"/>
      <c r="J115" s="67"/>
      <c r="K115" s="67"/>
      <c r="L115" s="67"/>
      <c r="M115" s="67"/>
      <c r="N115" s="79" t="s">
        <v>565</v>
      </c>
      <c r="O115" s="80"/>
      <c r="P115" s="80"/>
      <c r="Q115" s="79"/>
      <c r="R115" s="79"/>
      <c r="S115" s="78"/>
    </row>
    <row r="116" spans="1:19" s="72" customFormat="1">
      <c r="A116" s="76" t="s">
        <v>320</v>
      </c>
      <c r="B116" s="74" t="s">
        <v>274</v>
      </c>
      <c r="C116" s="74" t="s">
        <v>6</v>
      </c>
      <c r="D116" s="74" t="s">
        <v>321</v>
      </c>
      <c r="E116" s="77" t="s">
        <v>65</v>
      </c>
      <c r="F116" s="78"/>
      <c r="G116" s="67"/>
      <c r="H116" s="67"/>
      <c r="I116" s="67"/>
      <c r="J116" s="67"/>
      <c r="K116" s="67"/>
      <c r="L116" s="67"/>
      <c r="M116" s="67"/>
      <c r="N116" s="79" t="s">
        <v>565</v>
      </c>
      <c r="O116" s="80"/>
      <c r="P116" s="80"/>
      <c r="Q116" s="79"/>
      <c r="R116" s="79"/>
      <c r="S116" s="78"/>
    </row>
    <row r="117" spans="1:19" s="72" customFormat="1">
      <c r="A117" s="76" t="s">
        <v>322</v>
      </c>
      <c r="B117" s="74" t="s">
        <v>274</v>
      </c>
      <c r="C117" s="74" t="s">
        <v>6</v>
      </c>
      <c r="D117" s="74" t="s">
        <v>323</v>
      </c>
      <c r="E117" s="77" t="s">
        <v>65</v>
      </c>
      <c r="F117" s="78"/>
      <c r="G117" s="67"/>
      <c r="H117" s="67"/>
      <c r="I117" s="67"/>
      <c r="J117" s="67"/>
      <c r="K117" s="67"/>
      <c r="L117" s="67"/>
      <c r="M117" s="67"/>
      <c r="N117" s="79" t="s">
        <v>565</v>
      </c>
      <c r="O117" s="80"/>
      <c r="P117" s="80"/>
      <c r="Q117" s="79"/>
      <c r="R117" s="79"/>
      <c r="S117" s="78"/>
    </row>
    <row r="118" spans="1:19">
      <c r="A118" s="68" t="s">
        <v>324</v>
      </c>
      <c r="B118" s="13" t="s">
        <v>315</v>
      </c>
      <c r="C118" s="13" t="s">
        <v>6</v>
      </c>
      <c r="D118" s="13" t="s">
        <v>325</v>
      </c>
      <c r="E118" s="15" t="s">
        <v>65</v>
      </c>
      <c r="F118" s="16" t="s">
        <v>317</v>
      </c>
      <c r="G118" s="17">
        <v>248</v>
      </c>
      <c r="H118" s="67"/>
      <c r="I118" s="66">
        <v>2905</v>
      </c>
      <c r="J118" s="67"/>
      <c r="K118" s="67"/>
      <c r="L118" s="66">
        <v>5911</v>
      </c>
      <c r="M118" s="17">
        <v>19</v>
      </c>
      <c r="N118" s="19" t="s">
        <v>652</v>
      </c>
      <c r="O118" s="20" t="s">
        <v>61</v>
      </c>
      <c r="P118" s="20"/>
      <c r="Q118" s="19">
        <v>21754</v>
      </c>
      <c r="R118" s="19">
        <v>5649</v>
      </c>
      <c r="S118" s="16" t="s">
        <v>54</v>
      </c>
    </row>
    <row r="119" spans="1:19" s="72" customFormat="1">
      <c r="A119" s="76" t="s">
        <v>326</v>
      </c>
      <c r="B119" s="74" t="s">
        <v>274</v>
      </c>
      <c r="C119" s="74" t="s">
        <v>6</v>
      </c>
      <c r="D119" s="74" t="s">
        <v>327</v>
      </c>
      <c r="E119" s="77" t="s">
        <v>65</v>
      </c>
      <c r="F119" s="78"/>
      <c r="G119" s="67"/>
      <c r="H119" s="67"/>
      <c r="I119" s="67"/>
      <c r="J119" s="67"/>
      <c r="K119" s="67"/>
      <c r="L119" s="67"/>
      <c r="M119" s="67"/>
      <c r="N119" s="79" t="s">
        <v>565</v>
      </c>
      <c r="O119" s="80"/>
      <c r="P119" s="80"/>
      <c r="Q119" s="79"/>
      <c r="R119" s="79"/>
      <c r="S119" s="78"/>
    </row>
    <row r="120" spans="1:19" s="72" customFormat="1">
      <c r="A120" s="76" t="s">
        <v>328</v>
      </c>
      <c r="B120" s="74" t="s">
        <v>274</v>
      </c>
      <c r="C120" s="74" t="s">
        <v>6</v>
      </c>
      <c r="D120" s="74" t="s">
        <v>329</v>
      </c>
      <c r="E120" s="77" t="s">
        <v>65</v>
      </c>
      <c r="F120" s="78"/>
      <c r="G120" s="67"/>
      <c r="H120" s="67"/>
      <c r="I120" s="67"/>
      <c r="J120" s="67"/>
      <c r="K120" s="79"/>
      <c r="L120" s="67"/>
      <c r="M120" s="67"/>
      <c r="N120" s="79" t="s">
        <v>565</v>
      </c>
      <c r="O120" s="80"/>
      <c r="P120" s="80"/>
      <c r="Q120" s="79"/>
      <c r="R120" s="79"/>
      <c r="S120" s="78"/>
    </row>
    <row r="121" spans="1:19" s="72" customFormat="1">
      <c r="A121" s="68" t="s">
        <v>330</v>
      </c>
      <c r="B121" s="31" t="s">
        <v>289</v>
      </c>
      <c r="C121" s="13" t="s">
        <v>6</v>
      </c>
      <c r="D121" s="13" t="s">
        <v>331</v>
      </c>
      <c r="E121" s="15" t="s">
        <v>65</v>
      </c>
      <c r="F121" s="78"/>
      <c r="G121" s="17">
        <v>314</v>
      </c>
      <c r="H121" s="67"/>
      <c r="I121" s="67"/>
      <c r="J121" s="67"/>
      <c r="K121" s="67"/>
      <c r="L121" s="66">
        <v>11184</v>
      </c>
      <c r="M121" s="67"/>
      <c r="N121" s="71" t="s">
        <v>653</v>
      </c>
      <c r="O121" s="80"/>
      <c r="P121" s="80"/>
      <c r="Q121" s="79"/>
      <c r="R121" s="79">
        <v>7027</v>
      </c>
      <c r="S121" s="78" t="s">
        <v>66</v>
      </c>
    </row>
    <row r="122" spans="1:19">
      <c r="A122" s="68" t="s">
        <v>332</v>
      </c>
      <c r="B122" s="13" t="s">
        <v>284</v>
      </c>
      <c r="C122" s="13" t="s">
        <v>6</v>
      </c>
      <c r="D122" s="13" t="s">
        <v>333</v>
      </c>
      <c r="E122" s="15" t="s">
        <v>65</v>
      </c>
      <c r="F122" s="16"/>
      <c r="G122" s="17">
        <v>276</v>
      </c>
      <c r="H122" s="67"/>
      <c r="I122" s="67"/>
      <c r="J122" s="66">
        <v>2275</v>
      </c>
      <c r="K122" s="67"/>
      <c r="L122" s="66">
        <v>27260</v>
      </c>
      <c r="M122" s="17">
        <v>76</v>
      </c>
      <c r="N122" s="19" t="s">
        <v>654</v>
      </c>
      <c r="O122" s="20" t="s">
        <v>61</v>
      </c>
      <c r="P122" s="20"/>
      <c r="Q122" s="19"/>
      <c r="R122" s="19">
        <v>10509</v>
      </c>
      <c r="S122" s="16" t="s">
        <v>66</v>
      </c>
    </row>
    <row r="123" spans="1:19" s="72" customFormat="1">
      <c r="A123" s="76" t="s">
        <v>334</v>
      </c>
      <c r="B123" s="74" t="s">
        <v>274</v>
      </c>
      <c r="C123" s="74" t="s">
        <v>6</v>
      </c>
      <c r="D123" s="74" t="s">
        <v>335</v>
      </c>
      <c r="E123" s="77" t="s">
        <v>65</v>
      </c>
      <c r="F123" s="78"/>
      <c r="G123" s="82"/>
      <c r="H123" s="82"/>
      <c r="I123" s="82"/>
      <c r="J123" s="82"/>
      <c r="K123" s="82"/>
      <c r="L123" s="81"/>
      <c r="M123" s="82"/>
      <c r="N123" s="79" t="s">
        <v>565</v>
      </c>
      <c r="O123" s="80"/>
      <c r="P123" s="80"/>
      <c r="Q123" s="79"/>
      <c r="R123" s="79"/>
      <c r="S123" s="78"/>
    </row>
    <row r="124" spans="1:19">
      <c r="A124" s="68" t="s">
        <v>336</v>
      </c>
      <c r="B124" s="13" t="s">
        <v>315</v>
      </c>
      <c r="C124" s="13" t="s">
        <v>6</v>
      </c>
      <c r="D124" s="13" t="s">
        <v>337</v>
      </c>
      <c r="E124" s="15" t="s">
        <v>65</v>
      </c>
      <c r="F124" s="16" t="s">
        <v>317</v>
      </c>
      <c r="G124" s="17">
        <v>290</v>
      </c>
      <c r="H124" s="66">
        <v>39500</v>
      </c>
      <c r="I124" s="67"/>
      <c r="J124" s="67"/>
      <c r="K124" s="67"/>
      <c r="L124" s="66">
        <v>5816</v>
      </c>
      <c r="M124" s="17">
        <v>25</v>
      </c>
      <c r="N124" s="19" t="s">
        <v>655</v>
      </c>
      <c r="O124" s="20" t="s">
        <v>61</v>
      </c>
      <c r="P124" s="20"/>
      <c r="Q124" s="19">
        <v>6445</v>
      </c>
      <c r="R124" s="19">
        <v>19633</v>
      </c>
      <c r="S124" s="16" t="s">
        <v>54</v>
      </c>
    </row>
    <row r="125" spans="1:19">
      <c r="A125" s="68" t="s">
        <v>338</v>
      </c>
      <c r="B125" s="31" t="s">
        <v>297</v>
      </c>
      <c r="C125" s="13" t="s">
        <v>6</v>
      </c>
      <c r="D125" s="13" t="s">
        <v>339</v>
      </c>
      <c r="E125" s="15" t="s">
        <v>65</v>
      </c>
      <c r="F125" s="16"/>
      <c r="G125" s="17">
        <v>80</v>
      </c>
      <c r="H125" s="67"/>
      <c r="I125" s="67"/>
      <c r="J125" s="67"/>
      <c r="K125" s="67"/>
      <c r="L125" s="66">
        <v>10929</v>
      </c>
      <c r="M125" s="17"/>
      <c r="N125" s="23" t="s">
        <v>656</v>
      </c>
      <c r="O125" s="20" t="s">
        <v>550</v>
      </c>
      <c r="P125" s="20"/>
      <c r="Q125" s="22"/>
      <c r="R125" s="22"/>
      <c r="S125" s="16" t="s">
        <v>77</v>
      </c>
    </row>
    <row r="126" spans="1:19">
      <c r="A126" s="68" t="s">
        <v>340</v>
      </c>
      <c r="B126" s="31" t="s">
        <v>298</v>
      </c>
      <c r="C126" s="13" t="s">
        <v>6</v>
      </c>
      <c r="D126" s="13" t="s">
        <v>341</v>
      </c>
      <c r="E126" s="15" t="s">
        <v>65</v>
      </c>
      <c r="F126" s="16"/>
      <c r="G126" s="17">
        <v>10</v>
      </c>
      <c r="H126" s="67"/>
      <c r="I126" s="66">
        <v>1055</v>
      </c>
      <c r="J126" s="67"/>
      <c r="K126" s="67"/>
      <c r="L126" s="66">
        <v>2251</v>
      </c>
      <c r="M126" s="17">
        <v>2</v>
      </c>
      <c r="N126" s="23" t="s">
        <v>571</v>
      </c>
      <c r="O126" s="20" t="s">
        <v>61</v>
      </c>
      <c r="P126" s="20"/>
      <c r="Q126" s="22">
        <v>10775</v>
      </c>
      <c r="R126" s="22">
        <v>2555</v>
      </c>
      <c r="S126" s="16" t="s">
        <v>66</v>
      </c>
    </row>
    <row r="127" spans="1:19">
      <c r="A127" s="68" t="s">
        <v>298</v>
      </c>
      <c r="B127" s="31" t="s">
        <v>298</v>
      </c>
      <c r="C127" s="13" t="s">
        <v>6</v>
      </c>
      <c r="D127" s="13" t="s">
        <v>495</v>
      </c>
      <c r="E127" s="15" t="s">
        <v>65</v>
      </c>
      <c r="F127" s="16"/>
      <c r="G127" s="17">
        <v>25</v>
      </c>
      <c r="H127" s="66">
        <v>2803</v>
      </c>
      <c r="I127" s="67"/>
      <c r="J127" s="67"/>
      <c r="K127" s="67"/>
      <c r="L127" s="66">
        <v>796</v>
      </c>
      <c r="M127" s="17"/>
      <c r="N127" s="23" t="s">
        <v>571</v>
      </c>
      <c r="O127" s="20" t="s">
        <v>61</v>
      </c>
      <c r="P127" s="20"/>
      <c r="Q127" s="22"/>
      <c r="R127" s="22"/>
      <c r="S127" s="16" t="s">
        <v>66</v>
      </c>
    </row>
    <row r="128" spans="1:19" s="72" customFormat="1">
      <c r="A128" s="76" t="s">
        <v>342</v>
      </c>
      <c r="B128" s="74" t="s">
        <v>274</v>
      </c>
      <c r="C128" s="74" t="s">
        <v>6</v>
      </c>
      <c r="D128" s="74" t="s">
        <v>343</v>
      </c>
      <c r="E128" s="77" t="s">
        <v>65</v>
      </c>
      <c r="F128" s="78"/>
      <c r="G128" s="67"/>
      <c r="H128" s="67"/>
      <c r="I128" s="67"/>
      <c r="J128" s="67"/>
      <c r="K128" s="67"/>
      <c r="L128" s="67"/>
      <c r="M128" s="67"/>
      <c r="N128" s="79" t="s">
        <v>565</v>
      </c>
      <c r="O128" s="80"/>
      <c r="P128" s="80"/>
      <c r="Q128" s="79"/>
      <c r="R128" s="79">
        <v>14051</v>
      </c>
      <c r="S128" s="78"/>
    </row>
    <row r="129" spans="1:19" s="72" customFormat="1">
      <c r="A129" s="76" t="s">
        <v>344</v>
      </c>
      <c r="B129" s="74" t="s">
        <v>274</v>
      </c>
      <c r="C129" s="74" t="s">
        <v>6</v>
      </c>
      <c r="D129" s="74" t="s">
        <v>345</v>
      </c>
      <c r="E129" s="77" t="s">
        <v>65</v>
      </c>
      <c r="F129" s="78"/>
      <c r="G129" s="67"/>
      <c r="H129" s="67"/>
      <c r="I129" s="67"/>
      <c r="J129" s="67"/>
      <c r="K129" s="67"/>
      <c r="L129" s="81"/>
      <c r="M129" s="67"/>
      <c r="N129" s="79" t="s">
        <v>565</v>
      </c>
      <c r="O129" s="80"/>
      <c r="P129" s="80"/>
      <c r="Q129" s="79"/>
      <c r="R129" s="79"/>
      <c r="S129" s="78"/>
    </row>
    <row r="130" spans="1:19" s="72" customFormat="1">
      <c r="A130" s="68" t="s">
        <v>348</v>
      </c>
      <c r="B130" s="13" t="s">
        <v>289</v>
      </c>
      <c r="C130" s="13" t="s">
        <v>6</v>
      </c>
      <c r="D130" s="13" t="s">
        <v>349</v>
      </c>
      <c r="E130" s="15" t="s">
        <v>71</v>
      </c>
      <c r="F130" s="78"/>
      <c r="G130" s="67"/>
      <c r="H130" s="67"/>
      <c r="I130" s="67"/>
      <c r="J130" s="67"/>
      <c r="K130" s="67"/>
      <c r="L130" s="66">
        <v>5587</v>
      </c>
      <c r="M130" s="67"/>
      <c r="N130" s="71" t="s">
        <v>657</v>
      </c>
      <c r="O130" s="80"/>
      <c r="P130" s="80"/>
      <c r="Q130" s="79"/>
      <c r="R130" s="79"/>
      <c r="S130" s="78"/>
    </row>
    <row r="131" spans="1:19">
      <c r="A131" s="68" t="s">
        <v>346</v>
      </c>
      <c r="B131" s="13" t="s">
        <v>284</v>
      </c>
      <c r="C131" s="13" t="s">
        <v>6</v>
      </c>
      <c r="D131" s="13" t="s">
        <v>347</v>
      </c>
      <c r="E131" s="15" t="s">
        <v>71</v>
      </c>
      <c r="F131" s="16" t="s">
        <v>286</v>
      </c>
      <c r="G131" s="17">
        <v>160</v>
      </c>
      <c r="H131" s="67"/>
      <c r="I131" s="66">
        <v>1530</v>
      </c>
      <c r="J131" s="67"/>
      <c r="K131" s="67"/>
      <c r="L131" s="66">
        <v>5744</v>
      </c>
      <c r="M131" s="17">
        <v>74</v>
      </c>
      <c r="N131" s="19" t="s">
        <v>658</v>
      </c>
      <c r="O131" s="20" t="s">
        <v>61</v>
      </c>
      <c r="P131" s="20"/>
      <c r="Q131" s="19">
        <v>5416</v>
      </c>
      <c r="R131" s="34">
        <v>-338</v>
      </c>
      <c r="S131" s="16" t="s">
        <v>73</v>
      </c>
    </row>
    <row r="132" spans="1:19" s="72" customFormat="1">
      <c r="A132" s="76" t="s">
        <v>350</v>
      </c>
      <c r="B132" s="74" t="s">
        <v>274</v>
      </c>
      <c r="C132" s="74" t="s">
        <v>6</v>
      </c>
      <c r="D132" s="74" t="s">
        <v>351</v>
      </c>
      <c r="E132" s="77" t="s">
        <v>71</v>
      </c>
      <c r="F132" s="78"/>
      <c r="G132" s="67"/>
      <c r="H132" s="67"/>
      <c r="I132" s="67"/>
      <c r="J132" s="67"/>
      <c r="K132" s="67"/>
      <c r="L132" s="67"/>
      <c r="M132" s="67"/>
      <c r="N132" s="79" t="s">
        <v>565</v>
      </c>
      <c r="O132" s="80"/>
      <c r="P132" s="80"/>
      <c r="Q132" s="79"/>
      <c r="R132" s="79"/>
      <c r="S132" s="78"/>
    </row>
    <row r="133" spans="1:19">
      <c r="A133" s="68" t="s">
        <v>298</v>
      </c>
      <c r="B133" s="13" t="s">
        <v>298</v>
      </c>
      <c r="C133" s="13" t="s">
        <v>6</v>
      </c>
      <c r="D133" s="13" t="s">
        <v>352</v>
      </c>
      <c r="E133" s="15" t="s">
        <v>71</v>
      </c>
      <c r="F133" s="16" t="s">
        <v>286</v>
      </c>
      <c r="G133" s="17">
        <v>12</v>
      </c>
      <c r="H133" s="67"/>
      <c r="I133" s="67"/>
      <c r="J133" s="67"/>
      <c r="K133" s="67"/>
      <c r="L133" s="66">
        <v>1833</v>
      </c>
      <c r="M133" s="17"/>
      <c r="N133" s="23" t="s">
        <v>659</v>
      </c>
      <c r="O133" s="20" t="s">
        <v>550</v>
      </c>
      <c r="P133" s="20"/>
      <c r="Q133" s="22"/>
      <c r="R133" s="22">
        <v>898</v>
      </c>
      <c r="S133" s="16" t="s">
        <v>73</v>
      </c>
    </row>
    <row r="134" spans="1:19" s="72" customFormat="1">
      <c r="A134" s="76" t="s">
        <v>353</v>
      </c>
      <c r="B134" s="74" t="s">
        <v>274</v>
      </c>
      <c r="C134" s="74" t="s">
        <v>6</v>
      </c>
      <c r="D134" s="74" t="s">
        <v>354</v>
      </c>
      <c r="E134" s="77" t="s">
        <v>71</v>
      </c>
      <c r="F134" s="78" t="s">
        <v>286</v>
      </c>
      <c r="G134" s="67"/>
      <c r="H134" s="67"/>
      <c r="I134" s="67"/>
      <c r="J134" s="67"/>
      <c r="K134" s="67"/>
      <c r="L134" s="67"/>
      <c r="M134" s="67"/>
      <c r="N134" s="79" t="s">
        <v>660</v>
      </c>
      <c r="O134" s="80"/>
      <c r="P134" s="80"/>
      <c r="Q134" s="79"/>
      <c r="R134" s="79">
        <v>658263</v>
      </c>
      <c r="S134" s="78" t="s">
        <v>73</v>
      </c>
    </row>
    <row r="135" spans="1:19" s="72" customFormat="1">
      <c r="A135" s="76" t="s">
        <v>355</v>
      </c>
      <c r="B135" s="74" t="s">
        <v>274</v>
      </c>
      <c r="C135" s="74" t="s">
        <v>6</v>
      </c>
      <c r="D135" s="74" t="s">
        <v>356</v>
      </c>
      <c r="E135" s="77" t="s">
        <v>148</v>
      </c>
      <c r="F135" s="77"/>
      <c r="G135" s="67"/>
      <c r="H135" s="67"/>
      <c r="I135" s="67"/>
      <c r="J135" s="67"/>
      <c r="K135" s="67"/>
      <c r="L135" s="67"/>
      <c r="M135" s="67"/>
      <c r="N135" s="79" t="s">
        <v>565</v>
      </c>
      <c r="O135" s="80"/>
      <c r="P135" s="80"/>
      <c r="Q135" s="79"/>
      <c r="R135" s="79">
        <v>23490</v>
      </c>
      <c r="S135" s="78"/>
    </row>
    <row r="136" spans="1:19" s="72" customFormat="1">
      <c r="A136" s="76" t="s">
        <v>357</v>
      </c>
      <c r="B136" s="74" t="s">
        <v>274</v>
      </c>
      <c r="C136" s="74" t="s">
        <v>6</v>
      </c>
      <c r="D136" s="74" t="s">
        <v>358</v>
      </c>
      <c r="E136" s="77" t="s">
        <v>148</v>
      </c>
      <c r="F136" s="78"/>
      <c r="G136" s="67"/>
      <c r="H136" s="67"/>
      <c r="I136" s="67"/>
      <c r="J136" s="67"/>
      <c r="K136" s="67"/>
      <c r="L136" s="67"/>
      <c r="M136" s="67"/>
      <c r="N136" s="79" t="s">
        <v>565</v>
      </c>
      <c r="O136" s="80"/>
      <c r="P136" s="80"/>
      <c r="Q136" s="79"/>
      <c r="R136" s="79"/>
      <c r="S136" s="78"/>
    </row>
    <row r="137" spans="1:19">
      <c r="A137" s="68" t="s">
        <v>360</v>
      </c>
      <c r="B137" s="13" t="s">
        <v>361</v>
      </c>
      <c r="C137" s="13" t="s">
        <v>6</v>
      </c>
      <c r="D137" s="13" t="s">
        <v>362</v>
      </c>
      <c r="E137" s="15" t="s">
        <v>76</v>
      </c>
      <c r="F137" s="16"/>
      <c r="G137" s="17">
        <v>259</v>
      </c>
      <c r="H137" s="66">
        <v>28700</v>
      </c>
      <c r="I137" s="67"/>
      <c r="J137" s="67"/>
      <c r="K137" s="67"/>
      <c r="L137" s="66">
        <v>5258</v>
      </c>
      <c r="M137" s="17">
        <v>16</v>
      </c>
      <c r="N137" s="23" t="s">
        <v>585</v>
      </c>
      <c r="O137" s="20" t="s">
        <v>61</v>
      </c>
      <c r="P137" s="20"/>
      <c r="Q137" s="22"/>
      <c r="R137" s="22"/>
      <c r="S137" s="16" t="s">
        <v>77</v>
      </c>
    </row>
    <row r="138" spans="1:19" s="72" customFormat="1">
      <c r="A138" s="76" t="s">
        <v>363</v>
      </c>
      <c r="B138" s="74" t="s">
        <v>274</v>
      </c>
      <c r="C138" s="74" t="s">
        <v>6</v>
      </c>
      <c r="D138" s="74" t="s">
        <v>364</v>
      </c>
      <c r="E138" s="77" t="s">
        <v>76</v>
      </c>
      <c r="F138" s="78"/>
      <c r="G138" s="67"/>
      <c r="H138" s="67"/>
      <c r="I138" s="67"/>
      <c r="J138" s="67"/>
      <c r="K138" s="67"/>
      <c r="L138" s="67"/>
      <c r="M138" s="67"/>
      <c r="N138" s="79" t="s">
        <v>661</v>
      </c>
      <c r="O138" s="80"/>
      <c r="P138" s="80"/>
      <c r="Q138" s="79"/>
      <c r="R138" s="79">
        <v>430057</v>
      </c>
      <c r="S138" s="78" t="s">
        <v>77</v>
      </c>
    </row>
    <row r="139" spans="1:19">
      <c r="A139" s="68" t="s">
        <v>365</v>
      </c>
      <c r="B139" s="13" t="s">
        <v>294</v>
      </c>
      <c r="C139" s="13" t="s">
        <v>6</v>
      </c>
      <c r="D139" s="13" t="s">
        <v>366</v>
      </c>
      <c r="E139" s="15" t="s">
        <v>76</v>
      </c>
      <c r="F139" s="16"/>
      <c r="G139" s="17">
        <v>1127</v>
      </c>
      <c r="H139" s="67"/>
      <c r="I139" s="66">
        <v>5896</v>
      </c>
      <c r="J139" s="67"/>
      <c r="K139" s="67"/>
      <c r="L139" s="66">
        <v>7757</v>
      </c>
      <c r="M139" s="17"/>
      <c r="N139" s="23" t="s">
        <v>662</v>
      </c>
      <c r="O139" s="20" t="s">
        <v>61</v>
      </c>
      <c r="P139" s="20"/>
      <c r="Q139" s="22">
        <v>21991</v>
      </c>
      <c r="R139" s="22"/>
      <c r="S139" s="16" t="s">
        <v>77</v>
      </c>
    </row>
    <row r="140" spans="1:19" s="72" customFormat="1">
      <c r="A140" s="76" t="s">
        <v>367</v>
      </c>
      <c r="B140" s="74" t="s">
        <v>274</v>
      </c>
      <c r="C140" s="74" t="s">
        <v>6</v>
      </c>
      <c r="D140" s="74" t="s">
        <v>368</v>
      </c>
      <c r="E140" s="77" t="s">
        <v>228</v>
      </c>
      <c r="F140" s="78"/>
      <c r="G140" s="67"/>
      <c r="H140" s="67"/>
      <c r="I140" s="67"/>
      <c r="J140" s="67"/>
      <c r="K140" s="67"/>
      <c r="L140" s="67"/>
      <c r="M140" s="67"/>
      <c r="N140" s="79" t="s">
        <v>565</v>
      </c>
      <c r="O140" s="80"/>
      <c r="P140" s="80"/>
      <c r="Q140" s="79"/>
      <c r="R140" s="79"/>
      <c r="S140" s="78"/>
    </row>
    <row r="141" spans="1:19">
      <c r="A141" s="31"/>
      <c r="B141" s="29"/>
      <c r="C141" s="13"/>
      <c r="D141" s="29"/>
      <c r="E141" s="30"/>
      <c r="F141" s="16"/>
      <c r="G141" s="17"/>
      <c r="H141" s="67"/>
      <c r="I141" s="67"/>
      <c r="J141" s="67"/>
      <c r="K141" s="67"/>
      <c r="L141" s="67"/>
      <c r="M141" s="17"/>
      <c r="N141" s="19"/>
      <c r="O141" s="20"/>
      <c r="P141" s="20"/>
      <c r="Q141" s="22"/>
      <c r="R141" s="22"/>
      <c r="S141" s="16"/>
    </row>
    <row r="142" spans="1:19">
      <c r="A142" s="68" t="s">
        <v>184</v>
      </c>
      <c r="B142" s="13" t="s">
        <v>470</v>
      </c>
      <c r="C142" s="13" t="s">
        <v>10</v>
      </c>
      <c r="D142" s="13" t="s">
        <v>186</v>
      </c>
      <c r="E142" s="15" t="s">
        <v>52</v>
      </c>
      <c r="F142" s="16" t="s">
        <v>99</v>
      </c>
      <c r="G142" s="17">
        <v>865</v>
      </c>
      <c r="H142" s="66">
        <v>103600</v>
      </c>
      <c r="I142" s="67"/>
      <c r="J142" s="67"/>
      <c r="K142" s="67"/>
      <c r="L142" s="66">
        <v>5256</v>
      </c>
      <c r="M142" s="17">
        <v>116</v>
      </c>
      <c r="N142" s="23" t="s">
        <v>686</v>
      </c>
      <c r="O142" s="20" t="s">
        <v>61</v>
      </c>
      <c r="P142" s="20"/>
      <c r="Q142" s="19"/>
      <c r="R142" s="19"/>
      <c r="S142" s="16" t="s">
        <v>62</v>
      </c>
    </row>
    <row r="143" spans="1:19">
      <c r="A143" s="68" t="s">
        <v>369</v>
      </c>
      <c r="B143" s="13" t="s">
        <v>370</v>
      </c>
      <c r="C143" s="13" t="s">
        <v>10</v>
      </c>
      <c r="D143" s="13" t="s">
        <v>371</v>
      </c>
      <c r="E143" s="15" t="s">
        <v>52</v>
      </c>
      <c r="F143" s="16" t="s">
        <v>372</v>
      </c>
      <c r="G143" s="17">
        <v>1259</v>
      </c>
      <c r="H143" s="66">
        <v>186700</v>
      </c>
      <c r="I143" s="67"/>
      <c r="J143" s="67"/>
      <c r="K143" s="67"/>
      <c r="L143" s="66">
        <v>118888</v>
      </c>
      <c r="M143" s="17">
        <v>118</v>
      </c>
      <c r="N143" s="23" t="s">
        <v>663</v>
      </c>
      <c r="O143" s="20" t="s">
        <v>61</v>
      </c>
      <c r="P143" s="20"/>
      <c r="Q143" s="19"/>
      <c r="R143" s="19"/>
      <c r="S143" s="16" t="s">
        <v>57</v>
      </c>
    </row>
    <row r="144" spans="1:19">
      <c r="A144" s="68" t="s">
        <v>373</v>
      </c>
      <c r="B144" s="13" t="s">
        <v>374</v>
      </c>
      <c r="C144" s="13" t="s">
        <v>10</v>
      </c>
      <c r="D144" s="13" t="s">
        <v>375</v>
      </c>
      <c r="E144" s="15" t="s">
        <v>52</v>
      </c>
      <c r="F144" s="16" t="s">
        <v>376</v>
      </c>
      <c r="G144" s="17">
        <v>1559</v>
      </c>
      <c r="H144" s="66">
        <v>157900</v>
      </c>
      <c r="I144" s="67"/>
      <c r="J144" s="67"/>
      <c r="K144" s="67"/>
      <c r="L144" s="66">
        <v>81338</v>
      </c>
      <c r="M144" s="17">
        <v>103</v>
      </c>
      <c r="N144" s="23" t="s">
        <v>571</v>
      </c>
      <c r="O144" s="20" t="s">
        <v>61</v>
      </c>
      <c r="P144" s="20"/>
      <c r="Q144" s="22"/>
      <c r="R144" s="22"/>
      <c r="S144" s="16" t="s">
        <v>57</v>
      </c>
    </row>
    <row r="145" spans="1:19">
      <c r="A145" s="68" t="s">
        <v>377</v>
      </c>
      <c r="B145" s="13" t="s">
        <v>374</v>
      </c>
      <c r="C145" s="13" t="s">
        <v>10</v>
      </c>
      <c r="D145" s="13" t="s">
        <v>378</v>
      </c>
      <c r="E145" s="15" t="s">
        <v>52</v>
      </c>
      <c r="F145" s="16" t="s">
        <v>379</v>
      </c>
      <c r="G145" s="17">
        <v>2407</v>
      </c>
      <c r="H145" s="66">
        <v>215400</v>
      </c>
      <c r="I145" s="67"/>
      <c r="J145" s="67"/>
      <c r="K145" s="67"/>
      <c r="L145" s="66">
        <v>71602</v>
      </c>
      <c r="M145" s="17">
        <v>110</v>
      </c>
      <c r="N145" s="19" t="s">
        <v>664</v>
      </c>
      <c r="O145" s="20" t="s">
        <v>61</v>
      </c>
      <c r="P145" s="20"/>
      <c r="Q145" s="19"/>
      <c r="R145" s="19"/>
      <c r="S145" s="16" t="s">
        <v>54</v>
      </c>
    </row>
    <row r="146" spans="1:19">
      <c r="A146" s="68" t="s">
        <v>380</v>
      </c>
      <c r="B146" s="13" t="s">
        <v>381</v>
      </c>
      <c r="C146" s="13" t="s">
        <v>10</v>
      </c>
      <c r="D146" s="13" t="s">
        <v>382</v>
      </c>
      <c r="E146" s="15" t="s">
        <v>52</v>
      </c>
      <c r="F146" s="16"/>
      <c r="G146" s="25">
        <v>206</v>
      </c>
      <c r="H146" s="66">
        <v>29200</v>
      </c>
      <c r="I146" s="67"/>
      <c r="J146" s="67"/>
      <c r="K146" s="67"/>
      <c r="L146" s="66">
        <v>3272</v>
      </c>
      <c r="M146" s="17">
        <v>9</v>
      </c>
      <c r="N146" s="23" t="s">
        <v>665</v>
      </c>
      <c r="O146" s="20" t="s">
        <v>246</v>
      </c>
      <c r="P146" s="20" t="s">
        <v>383</v>
      </c>
      <c r="Q146" s="22"/>
      <c r="R146" s="22"/>
      <c r="S146" s="16" t="s">
        <v>96</v>
      </c>
    </row>
    <row r="147" spans="1:19">
      <c r="A147" s="68" t="s">
        <v>384</v>
      </c>
      <c r="B147" s="13" t="s">
        <v>168</v>
      </c>
      <c r="C147" s="13" t="s">
        <v>10</v>
      </c>
      <c r="D147" s="13" t="s">
        <v>385</v>
      </c>
      <c r="E147" s="15" t="s">
        <v>52</v>
      </c>
      <c r="F147" s="16" t="s">
        <v>170</v>
      </c>
      <c r="G147" s="17">
        <v>407</v>
      </c>
      <c r="H147" s="66">
        <v>55600</v>
      </c>
      <c r="I147" s="67"/>
      <c r="J147" s="67"/>
      <c r="K147" s="67"/>
      <c r="L147" s="66">
        <v>17549</v>
      </c>
      <c r="M147" s="17">
        <v>49</v>
      </c>
      <c r="N147" s="36" t="s">
        <v>666</v>
      </c>
      <c r="O147" s="20" t="s">
        <v>61</v>
      </c>
      <c r="P147" s="20"/>
      <c r="Q147" s="36"/>
      <c r="R147" s="36"/>
      <c r="S147" s="16" t="s">
        <v>57</v>
      </c>
    </row>
    <row r="148" spans="1:19">
      <c r="A148" s="68" t="s">
        <v>386</v>
      </c>
      <c r="B148" s="13" t="s">
        <v>374</v>
      </c>
      <c r="C148" s="13" t="s">
        <v>10</v>
      </c>
      <c r="D148" s="13" t="s">
        <v>387</v>
      </c>
      <c r="E148" s="15" t="s">
        <v>108</v>
      </c>
      <c r="F148" s="16"/>
      <c r="G148" s="17">
        <v>904</v>
      </c>
      <c r="H148" s="67"/>
      <c r="I148" s="66">
        <v>12249</v>
      </c>
      <c r="J148" s="67"/>
      <c r="K148" s="67"/>
      <c r="L148" s="66">
        <v>37770</v>
      </c>
      <c r="M148" s="17">
        <v>88</v>
      </c>
      <c r="N148" s="23" t="s">
        <v>585</v>
      </c>
      <c r="O148" s="20" t="s">
        <v>61</v>
      </c>
      <c r="P148" s="20"/>
      <c r="Q148" s="19"/>
      <c r="R148" s="19"/>
      <c r="S148" s="16" t="s">
        <v>96</v>
      </c>
    </row>
    <row r="149" spans="1:19">
      <c r="A149" s="68" t="s">
        <v>388</v>
      </c>
      <c r="B149" s="13" t="s">
        <v>374</v>
      </c>
      <c r="C149" s="13" t="s">
        <v>10</v>
      </c>
      <c r="D149" s="13" t="s">
        <v>389</v>
      </c>
      <c r="E149" s="15" t="s">
        <v>110</v>
      </c>
      <c r="F149" s="16"/>
      <c r="G149" s="17">
        <v>1580</v>
      </c>
      <c r="H149" s="67"/>
      <c r="I149" s="66">
        <v>19082</v>
      </c>
      <c r="J149" s="67"/>
      <c r="K149" s="67"/>
      <c r="L149" s="66">
        <v>74616</v>
      </c>
      <c r="M149" s="17">
        <v>108</v>
      </c>
      <c r="N149" s="19" t="s">
        <v>667</v>
      </c>
      <c r="O149" s="20" t="s">
        <v>61</v>
      </c>
      <c r="P149" s="20"/>
      <c r="Q149" s="19"/>
      <c r="R149" s="19"/>
      <c r="S149" s="16" t="s">
        <v>96</v>
      </c>
    </row>
    <row r="150" spans="1:19">
      <c r="A150" s="68" t="s">
        <v>390</v>
      </c>
      <c r="B150" s="13" t="s">
        <v>374</v>
      </c>
      <c r="C150" s="13" t="s">
        <v>10</v>
      </c>
      <c r="D150" s="13" t="s">
        <v>391</v>
      </c>
      <c r="E150" s="15" t="s">
        <v>110</v>
      </c>
      <c r="F150" s="16"/>
      <c r="G150" s="17">
        <v>190</v>
      </c>
      <c r="H150" s="67"/>
      <c r="I150" s="66">
        <v>1832</v>
      </c>
      <c r="J150" s="67"/>
      <c r="K150" s="67"/>
      <c r="L150" s="66">
        <v>2419</v>
      </c>
      <c r="M150" s="17">
        <v>24</v>
      </c>
      <c r="N150" s="19" t="s">
        <v>668</v>
      </c>
      <c r="O150" s="20" t="s">
        <v>61</v>
      </c>
      <c r="P150" s="20"/>
      <c r="Q150" s="19"/>
      <c r="R150" s="19"/>
      <c r="S150" s="16" t="s">
        <v>96</v>
      </c>
    </row>
    <row r="151" spans="1:19">
      <c r="A151" s="68" t="s">
        <v>392</v>
      </c>
      <c r="B151" s="13" t="s">
        <v>374</v>
      </c>
      <c r="C151" s="13" t="s">
        <v>10</v>
      </c>
      <c r="D151" s="13" t="s">
        <v>393</v>
      </c>
      <c r="E151" s="15" t="s">
        <v>65</v>
      </c>
      <c r="F151" s="16" t="s">
        <v>394</v>
      </c>
      <c r="G151" s="17">
        <v>771</v>
      </c>
      <c r="H151" s="67"/>
      <c r="I151" s="66">
        <v>12226</v>
      </c>
      <c r="J151" s="67"/>
      <c r="K151" s="67"/>
      <c r="L151" s="66">
        <v>58866</v>
      </c>
      <c r="M151" s="17">
        <v>79</v>
      </c>
      <c r="N151" s="19" t="s">
        <v>669</v>
      </c>
      <c r="O151" s="20" t="s">
        <v>566</v>
      </c>
      <c r="P151" s="20"/>
      <c r="Q151" s="19"/>
      <c r="R151" s="19"/>
      <c r="S151" s="16" t="s">
        <v>66</v>
      </c>
    </row>
    <row r="152" spans="1:19">
      <c r="A152" s="68" t="s">
        <v>670</v>
      </c>
      <c r="B152" s="13" t="s">
        <v>374</v>
      </c>
      <c r="C152" s="13" t="s">
        <v>10</v>
      </c>
      <c r="D152" s="13" t="s">
        <v>671</v>
      </c>
      <c r="E152" s="15" t="s">
        <v>65</v>
      </c>
      <c r="F152" s="16"/>
      <c r="G152" s="17">
        <v>2858</v>
      </c>
      <c r="H152" s="66">
        <v>459000</v>
      </c>
      <c r="I152" s="67"/>
      <c r="J152" s="67"/>
      <c r="K152" s="67"/>
      <c r="L152" s="66">
        <v>156984</v>
      </c>
      <c r="M152" s="17"/>
      <c r="N152" s="23" t="s">
        <v>585</v>
      </c>
      <c r="O152" s="20" t="s">
        <v>61</v>
      </c>
      <c r="P152" s="20"/>
      <c r="Q152" s="22"/>
      <c r="R152" s="22"/>
      <c r="S152" s="16" t="s">
        <v>66</v>
      </c>
    </row>
    <row r="153" spans="1:19">
      <c r="A153" s="68" t="s">
        <v>395</v>
      </c>
      <c r="B153" s="13" t="s">
        <v>374</v>
      </c>
      <c r="C153" s="13" t="s">
        <v>10</v>
      </c>
      <c r="D153" s="13" t="s">
        <v>396</v>
      </c>
      <c r="E153" s="15" t="s">
        <v>65</v>
      </c>
      <c r="F153" s="16" t="s">
        <v>397</v>
      </c>
      <c r="G153" s="17">
        <v>1613</v>
      </c>
      <c r="H153" s="67"/>
      <c r="I153" s="66">
        <v>43011</v>
      </c>
      <c r="J153" s="67"/>
      <c r="K153" s="67"/>
      <c r="L153" s="66">
        <v>121221</v>
      </c>
      <c r="M153" s="17"/>
      <c r="N153" s="23" t="s">
        <v>580</v>
      </c>
      <c r="O153" s="20" t="s">
        <v>61</v>
      </c>
      <c r="P153" s="20"/>
      <c r="Q153" s="22"/>
      <c r="R153" s="22"/>
      <c r="S153" s="16" t="s">
        <v>66</v>
      </c>
    </row>
    <row r="154" spans="1:19">
      <c r="A154" s="68" t="s">
        <v>399</v>
      </c>
      <c r="B154" s="13" t="s">
        <v>381</v>
      </c>
      <c r="C154" s="13" t="s">
        <v>10</v>
      </c>
      <c r="D154" s="13" t="s">
        <v>400</v>
      </c>
      <c r="E154" s="15" t="s">
        <v>71</v>
      </c>
      <c r="F154" s="16" t="s">
        <v>401</v>
      </c>
      <c r="G154" s="17">
        <v>700</v>
      </c>
      <c r="H154" s="67"/>
      <c r="I154" s="66">
        <v>14740</v>
      </c>
      <c r="J154" s="67"/>
      <c r="K154" s="67"/>
      <c r="L154" s="66">
        <v>8978</v>
      </c>
      <c r="M154" s="17"/>
      <c r="N154" s="28" t="s">
        <v>585</v>
      </c>
      <c r="O154" s="20" t="s">
        <v>61</v>
      </c>
      <c r="P154" s="20"/>
      <c r="Q154" s="22"/>
      <c r="R154" s="22"/>
      <c r="S154" s="16" t="s">
        <v>73</v>
      </c>
    </row>
    <row r="155" spans="1:19">
      <c r="A155" s="70" t="s">
        <v>402</v>
      </c>
      <c r="B155" s="13" t="s">
        <v>381</v>
      </c>
      <c r="C155" s="13" t="s">
        <v>10</v>
      </c>
      <c r="D155" s="13" t="s">
        <v>403</v>
      </c>
      <c r="E155" s="15" t="s">
        <v>71</v>
      </c>
      <c r="F155" s="16" t="s">
        <v>404</v>
      </c>
      <c r="G155" s="17">
        <v>1898</v>
      </c>
      <c r="H155" s="66">
        <v>193100</v>
      </c>
      <c r="I155" s="67"/>
      <c r="J155" s="67"/>
      <c r="K155" s="67"/>
      <c r="L155" s="66">
        <v>49714</v>
      </c>
      <c r="M155" s="17">
        <v>71</v>
      </c>
      <c r="N155" s="37" t="s">
        <v>672</v>
      </c>
      <c r="O155" s="20" t="s">
        <v>61</v>
      </c>
      <c r="P155" s="20"/>
      <c r="Q155" s="33"/>
      <c r="R155" s="33"/>
      <c r="S155" s="16" t="s">
        <v>73</v>
      </c>
    </row>
    <row r="156" spans="1:19">
      <c r="A156" s="70" t="s">
        <v>405</v>
      </c>
      <c r="B156" s="13" t="s">
        <v>252</v>
      </c>
      <c r="C156" s="13" t="s">
        <v>10</v>
      </c>
      <c r="D156" s="13" t="s">
        <v>406</v>
      </c>
      <c r="E156" s="15" t="s">
        <v>71</v>
      </c>
      <c r="F156" s="16" t="s">
        <v>407</v>
      </c>
      <c r="G156" s="17">
        <v>694</v>
      </c>
      <c r="H156" s="66">
        <v>70157</v>
      </c>
      <c r="I156" s="67"/>
      <c r="J156" s="67"/>
      <c r="K156" s="67"/>
      <c r="L156" s="66">
        <v>4827</v>
      </c>
      <c r="M156" s="17">
        <v>72</v>
      </c>
      <c r="N156" s="37" t="s">
        <v>673</v>
      </c>
      <c r="O156" s="20" t="s">
        <v>61</v>
      </c>
      <c r="P156" s="20"/>
      <c r="Q156" s="37"/>
      <c r="R156" s="37"/>
      <c r="S156" s="16" t="s">
        <v>73</v>
      </c>
    </row>
    <row r="157" spans="1:19">
      <c r="A157" s="68" t="s">
        <v>408</v>
      </c>
      <c r="B157" s="13" t="s">
        <v>374</v>
      </c>
      <c r="C157" s="13" t="s">
        <v>10</v>
      </c>
      <c r="D157" s="13" t="s">
        <v>409</v>
      </c>
      <c r="E157" s="15" t="s">
        <v>71</v>
      </c>
      <c r="F157" s="16" t="s">
        <v>410</v>
      </c>
      <c r="G157" s="17">
        <v>2563</v>
      </c>
      <c r="H157" s="67"/>
      <c r="I157" s="66">
        <v>25931</v>
      </c>
      <c r="J157" s="67"/>
      <c r="K157" s="67"/>
      <c r="L157" s="66">
        <v>151353</v>
      </c>
      <c r="M157" s="17"/>
      <c r="N157" s="23" t="s">
        <v>585</v>
      </c>
      <c r="O157" s="20" t="s">
        <v>61</v>
      </c>
      <c r="P157" s="20"/>
      <c r="Q157" s="22"/>
      <c r="R157" s="22"/>
      <c r="S157" s="16" t="s">
        <v>73</v>
      </c>
    </row>
    <row r="158" spans="1:19" s="27" customFormat="1">
      <c r="A158" s="68" t="s">
        <v>411</v>
      </c>
      <c r="B158" s="13" t="s">
        <v>374</v>
      </c>
      <c r="C158" s="13" t="s">
        <v>10</v>
      </c>
      <c r="D158" s="13" t="s">
        <v>412</v>
      </c>
      <c r="E158" s="15" t="s">
        <v>76</v>
      </c>
      <c r="F158" s="16"/>
      <c r="G158" s="17">
        <v>398</v>
      </c>
      <c r="H158" s="83">
        <v>62200</v>
      </c>
      <c r="I158" s="67"/>
      <c r="J158" s="67"/>
      <c r="K158" s="67"/>
      <c r="L158" s="66">
        <v>32628</v>
      </c>
      <c r="M158" s="25"/>
      <c r="N158" s="19" t="s">
        <v>674</v>
      </c>
      <c r="O158" s="20" t="s">
        <v>61</v>
      </c>
      <c r="P158" s="26"/>
      <c r="Q158" s="19"/>
      <c r="R158" s="19"/>
      <c r="S158" s="24" t="s">
        <v>77</v>
      </c>
    </row>
    <row r="159" spans="1:19">
      <c r="A159" s="68" t="s">
        <v>416</v>
      </c>
      <c r="B159" s="13" t="s">
        <v>168</v>
      </c>
      <c r="C159" s="13" t="s">
        <v>10</v>
      </c>
      <c r="D159" s="13" t="s">
        <v>417</v>
      </c>
      <c r="E159" s="15" t="s">
        <v>76</v>
      </c>
      <c r="F159" s="16"/>
      <c r="G159" s="17">
        <v>1555</v>
      </c>
      <c r="H159" s="66">
        <v>151200</v>
      </c>
      <c r="I159" s="67"/>
      <c r="J159" s="67"/>
      <c r="K159" s="67"/>
      <c r="L159" s="66">
        <v>24444</v>
      </c>
      <c r="M159" s="17"/>
      <c r="N159" s="23" t="s">
        <v>580</v>
      </c>
      <c r="O159" s="20" t="s">
        <v>61</v>
      </c>
      <c r="P159" s="20"/>
      <c r="Q159" s="22"/>
      <c r="R159" s="22"/>
      <c r="S159" s="16" t="s">
        <v>77</v>
      </c>
    </row>
    <row r="160" spans="1:19" s="27" customFormat="1">
      <c r="A160" s="68" t="s">
        <v>418</v>
      </c>
      <c r="B160" s="13" t="s">
        <v>374</v>
      </c>
      <c r="C160" s="13" t="s">
        <v>10</v>
      </c>
      <c r="D160" s="13" t="s">
        <v>419</v>
      </c>
      <c r="E160" s="15" t="s">
        <v>76</v>
      </c>
      <c r="F160" s="16"/>
      <c r="G160" s="17">
        <v>942</v>
      </c>
      <c r="H160" s="66">
        <v>67800</v>
      </c>
      <c r="I160" s="67"/>
      <c r="J160" s="67"/>
      <c r="K160" s="67"/>
      <c r="L160" s="66">
        <v>100048</v>
      </c>
      <c r="M160" s="25"/>
      <c r="N160" s="19" t="s">
        <v>675</v>
      </c>
      <c r="O160" s="26"/>
      <c r="P160" s="26"/>
      <c r="Q160" s="19"/>
      <c r="R160" s="19"/>
      <c r="S160" s="24" t="s">
        <v>77</v>
      </c>
    </row>
    <row r="161" spans="1:19">
      <c r="A161" s="68" t="s">
        <v>420</v>
      </c>
      <c r="B161" s="13" t="s">
        <v>374</v>
      </c>
      <c r="C161" s="13" t="s">
        <v>10</v>
      </c>
      <c r="D161" s="13" t="s">
        <v>421</v>
      </c>
      <c r="E161" s="15" t="s">
        <v>159</v>
      </c>
      <c r="F161" s="16"/>
      <c r="G161" s="17">
        <v>1834</v>
      </c>
      <c r="H161" s="67"/>
      <c r="I161" s="66">
        <v>37024</v>
      </c>
      <c r="J161" s="67"/>
      <c r="K161" s="67"/>
      <c r="L161" s="66">
        <v>100147</v>
      </c>
      <c r="M161" s="17"/>
      <c r="N161" s="23" t="s">
        <v>580</v>
      </c>
      <c r="O161" s="20" t="s">
        <v>61</v>
      </c>
      <c r="P161" s="20"/>
      <c r="Q161" s="22"/>
      <c r="R161" s="22"/>
      <c r="S161" s="16" t="s">
        <v>77</v>
      </c>
    </row>
    <row r="162" spans="1:19">
      <c r="A162" s="31"/>
      <c r="B162" s="13"/>
      <c r="C162" s="13"/>
      <c r="D162" s="13"/>
      <c r="E162" s="15"/>
      <c r="F162" s="16"/>
      <c r="G162" s="17"/>
      <c r="H162" s="67"/>
      <c r="I162" s="67"/>
      <c r="J162" s="67"/>
      <c r="K162" s="67"/>
      <c r="L162" s="67"/>
      <c r="M162" s="17"/>
      <c r="N162" s="22"/>
      <c r="O162" s="20"/>
      <c r="P162" s="20"/>
      <c r="Q162" s="22"/>
      <c r="R162" s="22"/>
      <c r="S162" s="16"/>
    </row>
    <row r="163" spans="1:19">
      <c r="A163" s="31"/>
      <c r="B163" s="13"/>
      <c r="C163" s="13"/>
      <c r="D163" s="13"/>
      <c r="E163" s="15"/>
      <c r="F163" s="16"/>
      <c r="G163" s="17"/>
      <c r="H163" s="67"/>
      <c r="I163" s="67"/>
      <c r="J163" s="67"/>
      <c r="K163" s="67"/>
      <c r="L163" s="67"/>
      <c r="M163" s="17"/>
      <c r="N163" s="22"/>
      <c r="O163" s="20"/>
      <c r="P163" s="20"/>
      <c r="Q163" s="22"/>
      <c r="R163" s="22"/>
      <c r="S163" s="16"/>
    </row>
    <row r="164" spans="1:19">
      <c r="A164" s="38" t="s">
        <v>422</v>
      </c>
      <c r="B164" s="38"/>
      <c r="C164" s="38"/>
      <c r="D164" s="38"/>
      <c r="E164" s="38"/>
      <c r="F164" s="38"/>
      <c r="G164" s="38"/>
      <c r="H164" s="65"/>
      <c r="I164" s="65"/>
      <c r="J164" s="65"/>
      <c r="K164" s="65"/>
      <c r="L164" s="73"/>
      <c r="M164" s="38"/>
      <c r="N164" s="38"/>
      <c r="O164" s="20"/>
      <c r="P164" s="20"/>
      <c r="Q164" s="38"/>
      <c r="R164" s="38"/>
      <c r="S164" s="38"/>
    </row>
    <row r="165" spans="1:19">
      <c r="A165" s="68" t="s">
        <v>428</v>
      </c>
      <c r="B165" s="13" t="s">
        <v>79</v>
      </c>
      <c r="C165" s="13" t="s">
        <v>7</v>
      </c>
      <c r="D165" s="13" t="s">
        <v>429</v>
      </c>
      <c r="E165" s="15" t="s">
        <v>228</v>
      </c>
      <c r="F165" s="16"/>
      <c r="G165" s="17">
        <v>201</v>
      </c>
      <c r="H165" s="67"/>
      <c r="I165" s="67"/>
      <c r="J165" s="67"/>
      <c r="K165" s="67"/>
      <c r="L165" s="66">
        <v>19271</v>
      </c>
      <c r="M165" s="17">
        <v>8</v>
      </c>
      <c r="N165" s="23" t="s">
        <v>676</v>
      </c>
      <c r="O165" s="20" t="s">
        <v>550</v>
      </c>
      <c r="P165" s="20"/>
      <c r="Q165" s="22"/>
      <c r="R165" s="22"/>
      <c r="S165" s="16" t="s">
        <v>77</v>
      </c>
    </row>
    <row r="166" spans="1:19">
      <c r="A166" s="68" t="s">
        <v>431</v>
      </c>
      <c r="B166" s="13" t="s">
        <v>432</v>
      </c>
      <c r="C166" s="13" t="s">
        <v>11</v>
      </c>
      <c r="D166" s="13" t="s">
        <v>433</v>
      </c>
      <c r="E166" s="15" t="s">
        <v>52</v>
      </c>
      <c r="F166" s="16"/>
      <c r="G166" s="17">
        <v>259</v>
      </c>
      <c r="H166" s="67"/>
      <c r="I166" s="67"/>
      <c r="J166" s="67"/>
      <c r="K166" s="67"/>
      <c r="L166" s="66">
        <v>18391</v>
      </c>
      <c r="M166" s="17">
        <v>23</v>
      </c>
      <c r="N166" s="19" t="s">
        <v>677</v>
      </c>
      <c r="O166" s="20" t="s">
        <v>550</v>
      </c>
      <c r="P166" s="20"/>
      <c r="Q166" s="19"/>
      <c r="R166" s="19"/>
      <c r="S166" s="16" t="s">
        <v>96</v>
      </c>
    </row>
    <row r="167" spans="1:19">
      <c r="A167" s="31" t="s">
        <v>678</v>
      </c>
      <c r="B167" s="13" t="s">
        <v>168</v>
      </c>
      <c r="C167" s="13" t="s">
        <v>11</v>
      </c>
      <c r="D167" s="13" t="s">
        <v>434</v>
      </c>
      <c r="E167" s="15" t="s">
        <v>65</v>
      </c>
      <c r="F167" s="16" t="s">
        <v>170</v>
      </c>
      <c r="G167" s="17">
        <v>130</v>
      </c>
      <c r="H167" s="67"/>
      <c r="I167" s="67"/>
      <c r="J167" s="67"/>
      <c r="K167" s="67"/>
      <c r="L167" s="67"/>
      <c r="M167" s="17"/>
      <c r="N167" s="23" t="s">
        <v>679</v>
      </c>
      <c r="O167" s="20" t="s">
        <v>550</v>
      </c>
      <c r="P167" s="20"/>
      <c r="Q167" s="22"/>
      <c r="R167" s="22"/>
      <c r="S167" s="16" t="s">
        <v>77</v>
      </c>
    </row>
    <row r="168" spans="1:19">
      <c r="A168" s="68" t="s">
        <v>416</v>
      </c>
      <c r="B168" s="13" t="s">
        <v>168</v>
      </c>
      <c r="C168" s="13" t="s">
        <v>10</v>
      </c>
      <c r="D168" s="13" t="s">
        <v>435</v>
      </c>
      <c r="E168" s="15" t="s">
        <v>52</v>
      </c>
      <c r="F168" s="16"/>
      <c r="G168" s="17">
        <v>138</v>
      </c>
      <c r="H168" s="67"/>
      <c r="I168" s="67"/>
      <c r="J168" s="67"/>
      <c r="K168" s="67"/>
      <c r="L168" s="66">
        <v>13150</v>
      </c>
      <c r="M168" s="17"/>
      <c r="N168" s="23" t="s">
        <v>680</v>
      </c>
      <c r="O168" s="20" t="s">
        <v>550</v>
      </c>
      <c r="P168" s="20"/>
      <c r="Q168" s="22"/>
      <c r="R168" s="22"/>
      <c r="S168" s="16" t="s">
        <v>54</v>
      </c>
    </row>
    <row r="169" spans="1:19">
      <c r="A169" s="29"/>
      <c r="B169" s="29"/>
      <c r="C169" s="13"/>
      <c r="D169" s="29"/>
      <c r="E169" s="30"/>
      <c r="F169" s="24"/>
      <c r="G169" s="25"/>
      <c r="H169" s="25"/>
      <c r="I169" s="25"/>
      <c r="J169" s="25"/>
      <c r="K169" s="25"/>
      <c r="L169" s="18"/>
      <c r="M169" s="25"/>
      <c r="N169" s="19"/>
      <c r="O169" s="20"/>
      <c r="P169" s="20"/>
      <c r="Q169" s="19"/>
      <c r="R169" s="19"/>
      <c r="S169" s="24"/>
    </row>
    <row r="170" spans="1:19">
      <c r="A170" s="13" t="s">
        <v>438</v>
      </c>
      <c r="B170" s="29"/>
      <c r="C170" s="13"/>
      <c r="D170" s="29"/>
      <c r="E170" s="30"/>
      <c r="F170" s="24"/>
      <c r="G170" s="25"/>
      <c r="H170" s="25"/>
      <c r="I170" s="25"/>
      <c r="J170" s="25"/>
      <c r="K170" s="25"/>
      <c r="L170" s="18"/>
      <c r="M170" s="25"/>
      <c r="N170" s="19"/>
      <c r="O170" s="20"/>
      <c r="P170" s="20"/>
      <c r="Q170" s="19"/>
      <c r="R170" s="19"/>
      <c r="S170" s="24"/>
    </row>
    <row r="171" spans="1:19" s="27" customFormat="1">
      <c r="A171" s="12" t="s">
        <v>439</v>
      </c>
      <c r="B171" s="29" t="s">
        <v>440</v>
      </c>
      <c r="C171" s="29" t="s">
        <v>9</v>
      </c>
      <c r="D171" s="29" t="s">
        <v>441</v>
      </c>
      <c r="E171" s="30" t="s">
        <v>76</v>
      </c>
      <c r="F171" s="24"/>
      <c r="G171" s="25">
        <v>763</v>
      </c>
      <c r="H171" s="25"/>
      <c r="I171" s="25"/>
      <c r="J171" s="25"/>
      <c r="K171" s="25"/>
      <c r="L171" s="25"/>
      <c r="M171" s="25"/>
      <c r="N171" s="19" t="s">
        <v>442</v>
      </c>
      <c r="O171" s="26"/>
      <c r="P171" s="26"/>
      <c r="Q171" s="19"/>
      <c r="R171" s="19"/>
      <c r="S171" s="24" t="s">
        <v>77</v>
      </c>
    </row>
    <row r="172" spans="1:19">
      <c r="A172" s="31"/>
      <c r="B172" s="13"/>
      <c r="C172" s="13"/>
      <c r="D172" s="13"/>
      <c r="E172" s="15"/>
      <c r="F172" s="16"/>
      <c r="G172" s="17"/>
      <c r="H172" s="17"/>
      <c r="I172" s="18"/>
      <c r="J172" s="17"/>
      <c r="K172" s="17"/>
      <c r="L172" s="17"/>
      <c r="M172" s="17"/>
      <c r="N172" s="23"/>
      <c r="O172" s="20"/>
      <c r="P172" s="20"/>
      <c r="Q172" s="22"/>
      <c r="R172" s="22"/>
      <c r="S172" s="16"/>
    </row>
    <row r="173" spans="1:19">
      <c r="A173" s="31" t="s">
        <v>443</v>
      </c>
      <c r="B173" s="13"/>
      <c r="C173" s="13"/>
      <c r="D173" s="13"/>
      <c r="E173" s="15"/>
      <c r="F173" s="16"/>
      <c r="G173" s="17"/>
      <c r="H173" s="17"/>
      <c r="I173" s="17"/>
      <c r="J173" s="17"/>
      <c r="K173" s="17"/>
      <c r="L173" s="18"/>
      <c r="M173" s="17"/>
      <c r="N173" s="19"/>
      <c r="O173" s="20"/>
      <c r="P173" s="20"/>
      <c r="Q173" s="22"/>
      <c r="R173" s="22"/>
      <c r="S173" s="16"/>
    </row>
    <row r="174" spans="1:19" s="72" customFormat="1">
      <c r="A174" s="76" t="s">
        <v>273</v>
      </c>
      <c r="B174" s="74" t="s">
        <v>274</v>
      </c>
      <c r="C174" s="74" t="s">
        <v>6</v>
      </c>
      <c r="D174" s="74" t="s">
        <v>275</v>
      </c>
      <c r="E174" s="77" t="s">
        <v>52</v>
      </c>
      <c r="F174" s="78"/>
      <c r="G174" s="67"/>
      <c r="H174" s="67"/>
      <c r="I174" s="67"/>
      <c r="J174" s="67"/>
      <c r="K174" s="67"/>
      <c r="L174" s="67"/>
      <c r="M174" s="67"/>
      <c r="N174" s="79" t="s">
        <v>276</v>
      </c>
      <c r="O174" s="80"/>
      <c r="P174" s="80"/>
      <c r="Q174" s="79"/>
      <c r="R174" s="79"/>
      <c r="S174" s="78"/>
    </row>
    <row r="175" spans="1:19">
      <c r="A175" s="31" t="s">
        <v>444</v>
      </c>
      <c r="B175" s="31" t="s">
        <v>445</v>
      </c>
      <c r="C175" s="13" t="s">
        <v>10</v>
      </c>
      <c r="D175" s="13" t="s">
        <v>446</v>
      </c>
      <c r="E175" s="15" t="s">
        <v>65</v>
      </c>
      <c r="F175" s="32"/>
      <c r="G175" s="35"/>
      <c r="H175" s="35"/>
      <c r="I175" s="35"/>
      <c r="J175" s="35"/>
      <c r="K175" s="35"/>
      <c r="L175" s="35"/>
      <c r="M175" s="35"/>
      <c r="N175" s="22" t="s">
        <v>447</v>
      </c>
      <c r="O175" s="20"/>
      <c r="P175" s="20"/>
      <c r="Q175" s="22" t="s">
        <v>448</v>
      </c>
      <c r="R175" s="22"/>
      <c r="S175" s="16" t="s">
        <v>66</v>
      </c>
    </row>
    <row r="176" spans="1:19">
      <c r="A176" s="31" t="s">
        <v>449</v>
      </c>
      <c r="B176" s="31" t="s">
        <v>398</v>
      </c>
      <c r="C176" s="13" t="s">
        <v>10</v>
      </c>
      <c r="D176" s="13" t="s">
        <v>450</v>
      </c>
      <c r="E176" s="15" t="s">
        <v>65</v>
      </c>
      <c r="F176" s="32"/>
      <c r="G176" s="17"/>
      <c r="H176" s="18"/>
      <c r="I176" s="17"/>
      <c r="J176" s="17"/>
      <c r="K176" s="17"/>
      <c r="L176" s="18"/>
      <c r="M176" s="17"/>
      <c r="N176" s="22"/>
      <c r="O176" s="20"/>
      <c r="P176" s="20"/>
      <c r="Q176" s="22" t="s">
        <v>448</v>
      </c>
      <c r="R176" s="22"/>
      <c r="S176" s="16" t="s">
        <v>66</v>
      </c>
    </row>
    <row r="177" spans="1:19">
      <c r="A177" s="31" t="s">
        <v>444</v>
      </c>
      <c r="B177" s="31" t="s">
        <v>451</v>
      </c>
      <c r="C177" s="13" t="s">
        <v>10</v>
      </c>
      <c r="D177" s="13" t="s">
        <v>452</v>
      </c>
      <c r="E177" s="15" t="s">
        <v>65</v>
      </c>
      <c r="F177" s="32"/>
      <c r="G177" s="35"/>
      <c r="H177" s="35"/>
      <c r="I177" s="35"/>
      <c r="J177" s="35"/>
      <c r="K177" s="35"/>
      <c r="L177" s="35"/>
      <c r="M177" s="35"/>
      <c r="N177" s="22" t="s">
        <v>447</v>
      </c>
      <c r="O177" s="20"/>
      <c r="P177" s="20"/>
      <c r="Q177" s="22" t="s">
        <v>448</v>
      </c>
      <c r="R177" s="22"/>
      <c r="S177" s="16" t="s">
        <v>66</v>
      </c>
    </row>
    <row r="178" spans="1:19">
      <c r="A178" s="12" t="s">
        <v>453</v>
      </c>
      <c r="B178" s="13"/>
      <c r="C178" s="13"/>
      <c r="D178" s="13" t="s">
        <v>454</v>
      </c>
      <c r="E178" s="15" t="s">
        <v>65</v>
      </c>
      <c r="F178" s="16"/>
      <c r="G178" s="17">
        <v>432</v>
      </c>
      <c r="H178" s="17"/>
      <c r="I178" s="17"/>
      <c r="J178" s="17"/>
      <c r="K178" s="19"/>
      <c r="L178" s="18"/>
      <c r="M178" s="17"/>
      <c r="N178" s="19" t="s">
        <v>276</v>
      </c>
      <c r="O178" s="20"/>
      <c r="P178" s="20"/>
      <c r="Q178" s="19"/>
      <c r="R178" s="19"/>
      <c r="S178" s="16"/>
    </row>
    <row r="179" spans="1:19">
      <c r="A179" s="12"/>
      <c r="B179" s="29" t="s">
        <v>455</v>
      </c>
      <c r="C179" s="29"/>
      <c r="D179" s="29" t="s">
        <v>456</v>
      </c>
      <c r="E179" s="30" t="s">
        <v>76</v>
      </c>
      <c r="F179" s="24"/>
      <c r="G179" s="25">
        <v>440</v>
      </c>
      <c r="H179" s="25"/>
      <c r="I179" s="25"/>
      <c r="J179" s="25"/>
      <c r="K179" s="25"/>
      <c r="L179" s="25"/>
      <c r="M179" s="25">
        <v>39</v>
      </c>
      <c r="N179" s="19" t="s">
        <v>430</v>
      </c>
      <c r="O179" s="20"/>
      <c r="P179" s="20"/>
      <c r="Q179" s="19"/>
      <c r="R179" s="19"/>
      <c r="S179" s="24"/>
    </row>
    <row r="180" spans="1:19">
      <c r="A180" s="31" t="s">
        <v>457</v>
      </c>
      <c r="B180" s="13" t="s">
        <v>297</v>
      </c>
      <c r="C180" s="13" t="s">
        <v>6</v>
      </c>
      <c r="D180" s="13" t="s">
        <v>458</v>
      </c>
      <c r="E180" s="15" t="s">
        <v>76</v>
      </c>
      <c r="F180" s="16"/>
      <c r="G180" s="17">
        <v>8</v>
      </c>
      <c r="H180" s="17"/>
      <c r="I180" s="17"/>
      <c r="J180" s="17"/>
      <c r="K180" s="17"/>
      <c r="L180" s="17"/>
      <c r="M180" s="17"/>
      <c r="N180" s="22"/>
      <c r="O180" s="20"/>
      <c r="P180" s="20"/>
      <c r="Q180" s="22"/>
      <c r="R180" s="22"/>
      <c r="S180" s="16" t="s">
        <v>77</v>
      </c>
    </row>
    <row r="181" spans="1:19">
      <c r="A181" s="31" t="s">
        <v>459</v>
      </c>
      <c r="B181" s="13" t="s">
        <v>460</v>
      </c>
      <c r="C181" s="13"/>
      <c r="D181" s="13" t="s">
        <v>461</v>
      </c>
      <c r="E181" s="15" t="s">
        <v>228</v>
      </c>
      <c r="F181" s="16"/>
      <c r="G181" s="17">
        <v>43</v>
      </c>
      <c r="H181" s="17"/>
      <c r="I181" s="17"/>
      <c r="J181" s="17"/>
      <c r="K181" s="17"/>
      <c r="L181" s="17"/>
      <c r="M181" s="17"/>
      <c r="N181" s="22"/>
      <c r="O181" s="20" t="s">
        <v>53</v>
      </c>
      <c r="P181" s="20"/>
      <c r="Q181" s="22"/>
      <c r="R181" s="22"/>
      <c r="S181" s="16" t="s">
        <v>77</v>
      </c>
    </row>
    <row r="182" spans="1:19">
      <c r="A182" s="12" t="s">
        <v>466</v>
      </c>
      <c r="B182" s="29"/>
      <c r="C182" s="13" t="s">
        <v>10</v>
      </c>
      <c r="D182" s="29" t="s">
        <v>467</v>
      </c>
      <c r="E182" s="30" t="s">
        <v>71</v>
      </c>
      <c r="F182" s="24"/>
      <c r="G182" s="29">
        <v>1034</v>
      </c>
      <c r="H182" s="29"/>
      <c r="I182" s="29"/>
      <c r="J182" s="29"/>
      <c r="K182" s="29"/>
      <c r="L182" s="25"/>
      <c r="M182" s="29">
        <v>70</v>
      </c>
      <c r="N182" s="19" t="s">
        <v>468</v>
      </c>
      <c r="O182" s="20"/>
      <c r="P182" s="20"/>
      <c r="Q182" s="22" t="s">
        <v>448</v>
      </c>
      <c r="R182" s="19"/>
      <c r="S182" s="24"/>
    </row>
    <row r="183" spans="1:19">
      <c r="A183" s="13" t="s">
        <v>469</v>
      </c>
      <c r="B183" s="13" t="s">
        <v>470</v>
      </c>
      <c r="C183" s="13" t="s">
        <v>10</v>
      </c>
      <c r="D183" s="13" t="s">
        <v>471</v>
      </c>
      <c r="E183" s="15" t="s">
        <v>71</v>
      </c>
      <c r="F183" s="16" t="s">
        <v>404</v>
      </c>
      <c r="G183" s="17">
        <v>368</v>
      </c>
      <c r="H183" s="17"/>
      <c r="I183" s="18"/>
      <c r="J183" s="17"/>
      <c r="K183" s="17"/>
      <c r="L183" s="18"/>
      <c r="M183" s="17"/>
      <c r="N183" s="22" t="s">
        <v>472</v>
      </c>
      <c r="O183" s="20"/>
      <c r="P183" s="20"/>
      <c r="Q183" s="22" t="s">
        <v>448</v>
      </c>
      <c r="R183" s="33"/>
      <c r="S183" s="16" t="s">
        <v>73</v>
      </c>
    </row>
    <row r="184" spans="1:19">
      <c r="A184" s="13" t="s">
        <v>470</v>
      </c>
      <c r="B184" s="13" t="s">
        <v>470</v>
      </c>
      <c r="C184" s="13" t="s">
        <v>10</v>
      </c>
      <c r="D184" s="13" t="s">
        <v>473</v>
      </c>
      <c r="E184" s="15" t="s">
        <v>71</v>
      </c>
      <c r="F184" s="16" t="s">
        <v>404</v>
      </c>
      <c r="G184" s="17">
        <v>268</v>
      </c>
      <c r="H184" s="17"/>
      <c r="I184" s="18"/>
      <c r="J184" s="17"/>
      <c r="K184" s="17"/>
      <c r="L184" s="17"/>
      <c r="M184" s="17">
        <v>17</v>
      </c>
      <c r="N184" s="33" t="s">
        <v>474</v>
      </c>
      <c r="O184" s="20"/>
      <c r="P184" s="20"/>
      <c r="Q184" s="22" t="s">
        <v>448</v>
      </c>
      <c r="R184" s="33"/>
      <c r="S184" s="16" t="s">
        <v>73</v>
      </c>
    </row>
    <row r="185" spans="1:19">
      <c r="A185" s="31" t="s">
        <v>470</v>
      </c>
      <c r="B185" s="13" t="s">
        <v>470</v>
      </c>
      <c r="C185" s="13" t="s">
        <v>10</v>
      </c>
      <c r="D185" s="13" t="s">
        <v>475</v>
      </c>
      <c r="E185" s="15" t="s">
        <v>71</v>
      </c>
      <c r="F185" s="16" t="s">
        <v>404</v>
      </c>
      <c r="G185" s="17">
        <v>268</v>
      </c>
      <c r="H185" s="17"/>
      <c r="I185" s="18"/>
      <c r="J185" s="18"/>
      <c r="K185" s="17"/>
      <c r="L185" s="17"/>
      <c r="M185" s="17">
        <v>18</v>
      </c>
      <c r="N185" s="33" t="s">
        <v>474</v>
      </c>
      <c r="O185" s="20"/>
      <c r="P185" s="20"/>
      <c r="Q185" s="22" t="s">
        <v>448</v>
      </c>
      <c r="R185" s="33"/>
      <c r="S185" s="16" t="s">
        <v>73</v>
      </c>
    </row>
    <row r="186" spans="1:19">
      <c r="A186" s="31" t="s">
        <v>476</v>
      </c>
      <c r="B186" s="13" t="s">
        <v>470</v>
      </c>
      <c r="C186" s="13" t="s">
        <v>10</v>
      </c>
      <c r="D186" s="13" t="s">
        <v>477</v>
      </c>
      <c r="E186" s="15" t="s">
        <v>71</v>
      </c>
      <c r="F186" s="16" t="s">
        <v>404</v>
      </c>
      <c r="G186" s="17">
        <v>708</v>
      </c>
      <c r="H186" s="17"/>
      <c r="I186" s="17"/>
      <c r="J186" s="17"/>
      <c r="K186" s="17"/>
      <c r="L186" s="17"/>
      <c r="M186" s="17">
        <v>75</v>
      </c>
      <c r="N186" s="37" t="s">
        <v>478</v>
      </c>
      <c r="O186" s="20"/>
      <c r="P186" s="20"/>
      <c r="Q186" s="22" t="s">
        <v>448</v>
      </c>
      <c r="R186" s="37"/>
      <c r="S186" s="16" t="s">
        <v>73</v>
      </c>
    </row>
    <row r="187" spans="1:19">
      <c r="A187" s="31" t="s">
        <v>479</v>
      </c>
      <c r="B187" s="13" t="s">
        <v>480</v>
      </c>
      <c r="C187" s="13" t="s">
        <v>8</v>
      </c>
      <c r="D187" s="13" t="s">
        <v>481</v>
      </c>
      <c r="E187" s="15" t="s">
        <v>71</v>
      </c>
      <c r="F187" s="16" t="s">
        <v>313</v>
      </c>
      <c r="G187" s="17">
        <v>982</v>
      </c>
      <c r="H187" s="17"/>
      <c r="I187" s="17"/>
      <c r="J187" s="17"/>
      <c r="K187" s="17"/>
      <c r="L187" s="17"/>
      <c r="M187" s="17"/>
      <c r="N187" s="22" t="s">
        <v>482</v>
      </c>
      <c r="O187" s="20"/>
      <c r="P187" s="20"/>
      <c r="Q187" s="22"/>
      <c r="R187" s="22"/>
      <c r="S187" s="16" t="s">
        <v>73</v>
      </c>
    </row>
    <row r="188" spans="1:19">
      <c r="A188" s="31" t="s">
        <v>483</v>
      </c>
      <c r="B188" s="13" t="s">
        <v>484</v>
      </c>
      <c r="C188" s="13" t="s">
        <v>8</v>
      </c>
      <c r="D188" s="13" t="s">
        <v>485</v>
      </c>
      <c r="E188" s="15" t="s">
        <v>76</v>
      </c>
      <c r="F188" s="16"/>
      <c r="G188" s="17">
        <v>65</v>
      </c>
      <c r="H188" s="17"/>
      <c r="I188" s="17"/>
      <c r="J188" s="17"/>
      <c r="K188" s="17"/>
      <c r="L188" s="17"/>
      <c r="M188" s="17">
        <v>3</v>
      </c>
      <c r="N188" s="19"/>
      <c r="O188" s="20"/>
      <c r="P188" s="20"/>
      <c r="Q188" s="19"/>
      <c r="R188" s="19"/>
      <c r="S188" s="16" t="s">
        <v>77</v>
      </c>
    </row>
    <row r="189" spans="1:19">
      <c r="A189" s="31" t="s">
        <v>413</v>
      </c>
      <c r="B189" s="13"/>
      <c r="C189" s="13" t="s">
        <v>10</v>
      </c>
      <c r="D189" s="13" t="s">
        <v>414</v>
      </c>
      <c r="E189" s="15" t="s">
        <v>76</v>
      </c>
      <c r="F189" s="16"/>
      <c r="G189" s="17">
        <v>204</v>
      </c>
      <c r="H189" s="25"/>
      <c r="I189" s="25"/>
      <c r="J189" s="25"/>
      <c r="K189" s="25"/>
      <c r="L189" s="25"/>
      <c r="M189" s="17"/>
      <c r="N189" s="19" t="s">
        <v>415</v>
      </c>
      <c r="O189" s="20"/>
      <c r="P189" s="20"/>
      <c r="Q189" s="22"/>
      <c r="R189" s="22"/>
      <c r="S189" s="16"/>
    </row>
    <row r="190" spans="1:19">
      <c r="A190" s="31" t="s">
        <v>486</v>
      </c>
      <c r="B190" s="13" t="s">
        <v>432</v>
      </c>
      <c r="C190" s="13" t="s">
        <v>11</v>
      </c>
      <c r="D190" s="13" t="s">
        <v>487</v>
      </c>
      <c r="E190" s="15" t="s">
        <v>488</v>
      </c>
      <c r="F190" s="16"/>
      <c r="G190" s="17">
        <v>345</v>
      </c>
      <c r="H190" s="17"/>
      <c r="I190" s="17"/>
      <c r="J190" s="17"/>
      <c r="K190" s="17"/>
      <c r="L190" s="17"/>
      <c r="M190" s="17"/>
      <c r="N190" s="22"/>
      <c r="O190" s="20"/>
      <c r="P190" s="20"/>
      <c r="Q190" s="22"/>
      <c r="R190" s="22"/>
      <c r="S190" s="16" t="s">
        <v>96</v>
      </c>
    </row>
    <row r="191" spans="1:19">
      <c r="A191" s="31" t="s">
        <v>489</v>
      </c>
      <c r="B191" s="13" t="s">
        <v>168</v>
      </c>
      <c r="C191" s="13" t="s">
        <v>6</v>
      </c>
      <c r="D191" s="13" t="s">
        <v>490</v>
      </c>
      <c r="E191" s="15" t="s">
        <v>52</v>
      </c>
      <c r="F191" s="16"/>
      <c r="G191" s="17">
        <v>475</v>
      </c>
      <c r="H191" s="17"/>
      <c r="I191" s="17"/>
      <c r="J191" s="17"/>
      <c r="K191" s="17"/>
      <c r="L191" s="17"/>
      <c r="M191" s="17">
        <v>51</v>
      </c>
      <c r="N191" s="22"/>
      <c r="O191" s="20"/>
      <c r="P191" s="20"/>
      <c r="Q191" s="22"/>
      <c r="R191" s="22"/>
      <c r="S191" s="16" t="s">
        <v>54</v>
      </c>
    </row>
    <row r="192" spans="1:19">
      <c r="A192" s="12" t="s">
        <v>491</v>
      </c>
      <c r="B192" s="13" t="s">
        <v>284</v>
      </c>
      <c r="C192" s="13" t="s">
        <v>6</v>
      </c>
      <c r="D192" s="29" t="s">
        <v>366</v>
      </c>
      <c r="E192" s="30" t="s">
        <v>52</v>
      </c>
      <c r="F192" s="24"/>
      <c r="G192" s="25">
        <v>406</v>
      </c>
      <c r="H192" s="25"/>
      <c r="I192" s="25"/>
      <c r="J192" s="25"/>
      <c r="K192" s="25"/>
      <c r="L192" s="25"/>
      <c r="M192" s="25">
        <v>58</v>
      </c>
      <c r="N192" s="19" t="s">
        <v>492</v>
      </c>
      <c r="O192" s="20"/>
      <c r="P192" s="20"/>
      <c r="Q192" s="19"/>
      <c r="R192" s="19"/>
      <c r="S192" s="24"/>
    </row>
    <row r="193" spans="1:19">
      <c r="A193" s="12" t="s">
        <v>493</v>
      </c>
      <c r="B193" s="29" t="s">
        <v>315</v>
      </c>
      <c r="C193" s="13" t="s">
        <v>6</v>
      </c>
      <c r="D193" s="29" t="s">
        <v>494</v>
      </c>
      <c r="E193" s="30" t="s">
        <v>52</v>
      </c>
      <c r="F193" s="24"/>
      <c r="G193" s="25"/>
      <c r="H193" s="25"/>
      <c r="I193" s="25"/>
      <c r="J193" s="25"/>
      <c r="K193" s="25"/>
      <c r="L193" s="25"/>
      <c r="M193" s="25"/>
      <c r="N193" s="19" t="s">
        <v>359</v>
      </c>
      <c r="O193" s="20"/>
      <c r="P193" s="20"/>
      <c r="Q193" s="19"/>
      <c r="R193" s="19">
        <v>23722</v>
      </c>
      <c r="S193" s="24"/>
    </row>
    <row r="194" spans="1:19">
      <c r="A194" s="31" t="s">
        <v>496</v>
      </c>
      <c r="B194" s="13" t="s">
        <v>440</v>
      </c>
      <c r="C194" s="13" t="s">
        <v>9</v>
      </c>
      <c r="D194" s="13" t="s">
        <v>497</v>
      </c>
      <c r="E194" s="15" t="s">
        <v>65</v>
      </c>
      <c r="F194" s="16"/>
      <c r="G194" s="17">
        <v>1734</v>
      </c>
      <c r="H194" s="17"/>
      <c r="I194" s="17"/>
      <c r="J194" s="17"/>
      <c r="K194" s="17"/>
      <c r="L194" s="17"/>
      <c r="M194" s="17">
        <v>105</v>
      </c>
      <c r="N194" s="22"/>
      <c r="O194" s="20"/>
      <c r="P194" s="20"/>
      <c r="Q194" s="22"/>
      <c r="R194" s="22"/>
      <c r="S194" s="16" t="s">
        <v>66</v>
      </c>
    </row>
    <row r="195" spans="1:19">
      <c r="A195" s="31" t="s">
        <v>498</v>
      </c>
      <c r="B195" s="13" t="s">
        <v>463</v>
      </c>
      <c r="C195" s="13" t="s">
        <v>9</v>
      </c>
      <c r="D195" s="13" t="s">
        <v>341</v>
      </c>
      <c r="E195" s="15" t="s">
        <v>65</v>
      </c>
      <c r="F195" s="16"/>
      <c r="G195" s="17">
        <v>140</v>
      </c>
      <c r="H195" s="17"/>
      <c r="I195" s="17"/>
      <c r="J195" s="17"/>
      <c r="K195" s="17"/>
      <c r="L195" s="17"/>
      <c r="M195" s="17">
        <v>2</v>
      </c>
      <c r="N195" s="22"/>
      <c r="O195" s="20"/>
      <c r="P195" s="20"/>
      <c r="Q195" s="22"/>
      <c r="R195" s="22"/>
      <c r="S195" s="16" t="s">
        <v>66</v>
      </c>
    </row>
    <row r="196" spans="1:19">
      <c r="A196" s="21"/>
      <c r="B196" s="13"/>
      <c r="C196" s="13"/>
      <c r="D196" s="13"/>
      <c r="E196" s="15"/>
      <c r="F196" s="16"/>
      <c r="G196" s="17"/>
      <c r="H196" s="17"/>
      <c r="I196" s="17"/>
      <c r="J196" s="17"/>
      <c r="K196" s="17"/>
      <c r="L196" s="18"/>
      <c r="M196" s="17"/>
      <c r="N196" s="19"/>
      <c r="O196" s="20"/>
      <c r="P196" s="20"/>
      <c r="Q196" s="22"/>
      <c r="R196" s="22"/>
      <c r="S196" s="16"/>
    </row>
    <row r="197" spans="1:19">
      <c r="A197" s="13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9"/>
      <c r="M197" s="38"/>
      <c r="N197" s="38"/>
      <c r="O197" s="20"/>
      <c r="P197" s="20"/>
      <c r="Q197" s="38"/>
      <c r="R197" s="38"/>
      <c r="S197" s="38"/>
    </row>
    <row r="198" spans="1:19">
      <c r="A198" s="13" t="s">
        <v>499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9"/>
      <c r="M198" s="38"/>
      <c r="N198" s="38"/>
      <c r="O198" s="20"/>
      <c r="P198" s="20"/>
      <c r="Q198" s="38"/>
      <c r="R198" s="38"/>
      <c r="S198" s="38"/>
    </row>
    <row r="199" spans="1:19">
      <c r="A199" s="31" t="s">
        <v>500</v>
      </c>
      <c r="B199" s="13" t="s">
        <v>79</v>
      </c>
      <c r="C199" s="13" t="s">
        <v>7</v>
      </c>
      <c r="D199" s="13" t="s">
        <v>89</v>
      </c>
      <c r="E199" s="15" t="s">
        <v>52</v>
      </c>
      <c r="F199" s="16" t="s">
        <v>90</v>
      </c>
      <c r="G199" s="17">
        <v>126</v>
      </c>
      <c r="H199" s="17"/>
      <c r="I199" s="17"/>
      <c r="J199" s="17"/>
      <c r="K199" s="17"/>
      <c r="L199" s="18"/>
      <c r="M199" s="17"/>
      <c r="N199" s="19" t="s">
        <v>501</v>
      </c>
      <c r="O199" s="20"/>
      <c r="P199" s="20"/>
      <c r="Q199" s="22"/>
      <c r="R199" s="22"/>
      <c r="S199" s="16" t="s">
        <v>57</v>
      </c>
    </row>
    <row r="200" spans="1:19">
      <c r="A200" s="31" t="s">
        <v>502</v>
      </c>
      <c r="B200" s="13" t="s">
        <v>79</v>
      </c>
      <c r="C200" s="13" t="s">
        <v>7</v>
      </c>
      <c r="D200" s="13" t="s">
        <v>89</v>
      </c>
      <c r="E200" s="15" t="s">
        <v>52</v>
      </c>
      <c r="F200" s="16" t="s">
        <v>90</v>
      </c>
      <c r="G200" s="17">
        <v>574</v>
      </c>
      <c r="H200" s="17"/>
      <c r="I200" s="18"/>
      <c r="J200" s="17"/>
      <c r="K200" s="17"/>
      <c r="L200" s="18"/>
      <c r="M200" s="17">
        <v>80</v>
      </c>
      <c r="N200" s="19" t="s">
        <v>503</v>
      </c>
      <c r="O200" s="20"/>
      <c r="P200" s="20"/>
      <c r="Q200" s="19"/>
      <c r="R200" s="19"/>
      <c r="S200" s="16" t="s">
        <v>62</v>
      </c>
    </row>
    <row r="201" spans="1:19">
      <c r="A201" s="31" t="s">
        <v>504</v>
      </c>
      <c r="B201" s="13" t="s">
        <v>266</v>
      </c>
      <c r="C201" s="13" t="s">
        <v>8</v>
      </c>
      <c r="D201" s="13" t="s">
        <v>260</v>
      </c>
      <c r="E201" s="15" t="s">
        <v>71</v>
      </c>
      <c r="F201" s="16" t="s">
        <v>505</v>
      </c>
      <c r="G201" s="17">
        <v>595</v>
      </c>
      <c r="H201" s="17"/>
      <c r="I201" s="18"/>
      <c r="J201" s="17"/>
      <c r="K201" s="17"/>
      <c r="L201" s="18"/>
      <c r="M201" s="17">
        <v>53</v>
      </c>
      <c r="N201" s="23" t="s">
        <v>506</v>
      </c>
      <c r="O201" s="20" t="s">
        <v>61</v>
      </c>
      <c r="P201" s="20"/>
      <c r="Q201" s="22"/>
      <c r="R201" s="22"/>
      <c r="S201" s="16" t="s">
        <v>73</v>
      </c>
    </row>
    <row r="202" spans="1:19">
      <c r="A202" s="31" t="s">
        <v>504</v>
      </c>
      <c r="B202" s="13" t="s">
        <v>252</v>
      </c>
      <c r="C202" s="13" t="s">
        <v>8</v>
      </c>
      <c r="D202" s="13" t="s">
        <v>260</v>
      </c>
      <c r="E202" s="15" t="s">
        <v>71</v>
      </c>
      <c r="F202" s="16" t="s">
        <v>505</v>
      </c>
      <c r="G202" s="17">
        <v>480</v>
      </c>
      <c r="H202" s="17"/>
      <c r="I202" s="18"/>
      <c r="J202" s="17"/>
      <c r="K202" s="17"/>
      <c r="L202" s="18"/>
      <c r="M202" s="17">
        <v>53</v>
      </c>
      <c r="N202" s="22"/>
      <c r="O202" s="20" t="s">
        <v>61</v>
      </c>
      <c r="P202" s="20"/>
      <c r="Q202" s="22"/>
      <c r="R202" s="22"/>
      <c r="S202" s="16" t="s">
        <v>73</v>
      </c>
    </row>
    <row r="203" spans="1:19">
      <c r="A203" s="38"/>
      <c r="B203" s="38"/>
      <c r="C203" s="38"/>
      <c r="D203" s="38"/>
      <c r="E203" s="38"/>
      <c r="F203" s="38"/>
      <c r="G203" s="38"/>
      <c r="H203" s="39"/>
      <c r="I203" s="39"/>
      <c r="J203" s="39"/>
      <c r="K203" s="39"/>
      <c r="L203" s="39"/>
      <c r="M203" s="38"/>
      <c r="N203" s="38"/>
      <c r="O203" s="20"/>
      <c r="P203" s="20"/>
      <c r="Q203" s="38"/>
      <c r="R203" s="38"/>
      <c r="S203" s="38"/>
    </row>
    <row r="204" spans="1:19">
      <c r="A204" s="20" t="s">
        <v>507</v>
      </c>
      <c r="B204" s="20"/>
      <c r="C204" s="20"/>
      <c r="D204" s="20"/>
      <c r="E204" s="20"/>
      <c r="F204" s="38"/>
      <c r="G204" s="38"/>
      <c r="H204" s="39"/>
      <c r="I204" s="39"/>
      <c r="J204" s="39"/>
      <c r="K204" s="39"/>
      <c r="L204" s="39"/>
      <c r="M204" s="38"/>
      <c r="N204" s="38"/>
      <c r="O204" s="20"/>
      <c r="P204" s="20"/>
      <c r="Q204" s="38"/>
      <c r="R204" s="38"/>
      <c r="S204" s="38"/>
    </row>
    <row r="205" spans="1:19">
      <c r="A205" s="13" t="s">
        <v>515</v>
      </c>
      <c r="B205" s="38"/>
      <c r="C205" s="38"/>
      <c r="D205" s="38"/>
      <c r="E205" s="38" t="s">
        <v>71</v>
      </c>
      <c r="F205" s="38"/>
      <c r="G205" s="39"/>
      <c r="H205" s="39"/>
      <c r="I205" s="39"/>
      <c r="J205" s="39"/>
      <c r="K205" s="39"/>
      <c r="L205" s="39"/>
      <c r="M205" s="38"/>
      <c r="N205" s="38"/>
      <c r="O205" s="20"/>
      <c r="P205" s="20"/>
      <c r="Q205" s="38"/>
      <c r="R205" s="38"/>
      <c r="S205" s="38"/>
    </row>
    <row r="206" spans="1:19" ht="11.25" customHeight="1">
      <c r="A206" s="20"/>
      <c r="B206" s="20"/>
      <c r="C206" s="20"/>
      <c r="D206" s="20"/>
      <c r="E206" s="20"/>
      <c r="F206" s="38"/>
      <c r="G206" s="38"/>
      <c r="H206" s="40"/>
      <c r="I206" s="40"/>
      <c r="J206" s="40"/>
      <c r="K206" s="40"/>
      <c r="L206" s="41"/>
      <c r="M206" s="40"/>
      <c r="N206" s="40"/>
      <c r="O206" s="42"/>
      <c r="P206" s="42"/>
      <c r="Q206" s="40"/>
      <c r="R206" s="40"/>
      <c r="S206" s="40"/>
    </row>
    <row r="207" spans="1:19">
      <c r="A207" s="13" t="s">
        <v>13</v>
      </c>
      <c r="B207" s="38"/>
      <c r="C207" s="38"/>
      <c r="D207" s="38"/>
      <c r="E207" s="38"/>
      <c r="F207" s="38"/>
      <c r="G207" s="62">
        <v>2765485</v>
      </c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</row>
    <row r="208" spans="1:19">
      <c r="L208" s="45"/>
      <c r="O208" s="42"/>
      <c r="P208" s="42"/>
    </row>
    <row r="209" spans="1:18">
      <c r="A209" s="38" t="s">
        <v>517</v>
      </c>
      <c r="B209" s="46" t="s">
        <v>518</v>
      </c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</row>
    <row r="210" spans="1:18">
      <c r="A210" s="38" t="s">
        <v>519</v>
      </c>
      <c r="B210" s="48">
        <v>21129</v>
      </c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</row>
    <row r="211" spans="1:18">
      <c r="A211" s="38" t="s">
        <v>520</v>
      </c>
      <c r="B211" s="48">
        <v>114061</v>
      </c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</row>
    <row r="212" spans="1:18">
      <c r="A212" s="38" t="s">
        <v>521</v>
      </c>
      <c r="B212" s="43">
        <v>0</v>
      </c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</row>
    <row r="213" spans="1:18">
      <c r="A213" s="38" t="s">
        <v>522</v>
      </c>
      <c r="B213" s="48">
        <v>108305</v>
      </c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</row>
    <row r="214" spans="1:18">
      <c r="A214" s="38"/>
      <c r="B214" s="46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</row>
    <row r="215" spans="1:18">
      <c r="A215" s="38" t="s">
        <v>523</v>
      </c>
      <c r="B215" s="48">
        <f>SUM(B210,B212)</f>
        <v>21129</v>
      </c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</row>
    <row r="216" spans="1:18">
      <c r="A216" s="38" t="s">
        <v>524</v>
      </c>
      <c r="B216" s="48">
        <f>SUM(B211,B213)</f>
        <v>222366</v>
      </c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</row>
    <row r="217" spans="1:18">
      <c r="A217" s="38"/>
      <c r="B217" s="38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</row>
    <row r="218" spans="1:18">
      <c r="A218" s="38" t="s">
        <v>14</v>
      </c>
      <c r="B218" s="38" t="s">
        <v>525</v>
      </c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</row>
    <row r="219" spans="1:18">
      <c r="A219" s="38" t="s">
        <v>526</v>
      </c>
      <c r="B219" s="64">
        <v>2755648</v>
      </c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</row>
    <row r="220" spans="1:18">
      <c r="A220" s="40"/>
      <c r="B220" s="49"/>
      <c r="C220" s="40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</row>
    <row r="221" spans="1:18">
      <c r="A221" s="40"/>
      <c r="B221" s="49"/>
      <c r="C221" s="40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</row>
    <row r="222" spans="1:18">
      <c r="A222" s="40"/>
      <c r="B222" s="49"/>
      <c r="C222" s="40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</row>
    <row r="223" spans="1:18">
      <c r="A223" s="40"/>
      <c r="B223" s="49"/>
      <c r="C223" s="40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</row>
    <row r="224" spans="1:18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</row>
    <row r="225" spans="1:18">
      <c r="A225" s="38" t="s">
        <v>15</v>
      </c>
      <c r="B225" s="38" t="s">
        <v>527</v>
      </c>
      <c r="C225" s="38" t="s">
        <v>528</v>
      </c>
      <c r="D225" s="38" t="s">
        <v>529</v>
      </c>
      <c r="E225" s="38" t="s">
        <v>530</v>
      </c>
      <c r="F225" s="38" t="s">
        <v>531</v>
      </c>
      <c r="G225" s="38" t="s">
        <v>532</v>
      </c>
      <c r="H225" s="38" t="s">
        <v>533</v>
      </c>
      <c r="I225" s="44"/>
      <c r="J225" s="44"/>
      <c r="K225" s="44"/>
      <c r="L225" s="44"/>
      <c r="M225" s="44"/>
      <c r="N225" s="44"/>
      <c r="O225" s="44"/>
      <c r="P225" s="44"/>
      <c r="Q225" s="44"/>
      <c r="R225" s="44"/>
    </row>
    <row r="226" spans="1:18">
      <c r="A226" s="13" t="s">
        <v>5</v>
      </c>
      <c r="B226" s="43">
        <f>SUM(G2:G9)</f>
        <v>16134</v>
      </c>
      <c r="C226" s="43">
        <f>SUM(H2:H9)</f>
        <v>1347435</v>
      </c>
      <c r="D226" s="43">
        <f>SUM(I2:I9)</f>
        <v>19391</v>
      </c>
      <c r="E226" s="43">
        <f>SUM(J2:J9)</f>
        <v>0</v>
      </c>
      <c r="F226" s="43">
        <f>SUM(K2:K9)</f>
        <v>0</v>
      </c>
      <c r="G226" s="43">
        <f>SUM(G2:G9)</f>
        <v>16134</v>
      </c>
      <c r="H226" s="43">
        <f>SUM(L2:L9)</f>
        <v>633178</v>
      </c>
      <c r="I226" s="44"/>
      <c r="J226" s="44"/>
      <c r="K226" s="44"/>
      <c r="L226" s="44"/>
      <c r="M226" s="44"/>
      <c r="N226" s="44"/>
      <c r="O226" s="44"/>
      <c r="P226" s="44"/>
      <c r="Q226" s="44"/>
      <c r="R226" s="44"/>
    </row>
    <row r="227" spans="1:18">
      <c r="A227" s="13" t="s">
        <v>7</v>
      </c>
      <c r="B227" s="43">
        <f>SUM(G11:G21,G23:G44)</f>
        <v>14220</v>
      </c>
      <c r="C227" s="43">
        <f>SUM(H11:H44)</f>
        <v>675277</v>
      </c>
      <c r="D227" s="43">
        <f>SUM(I11:I44)</f>
        <v>85876</v>
      </c>
      <c r="E227" s="43">
        <f>SUM(J11:J44)</f>
        <v>31987</v>
      </c>
      <c r="F227" s="43">
        <f>SUM(K11:K44)</f>
        <v>0</v>
      </c>
      <c r="G227" s="43">
        <f>SUM(G11:G44,G165)</f>
        <v>14446</v>
      </c>
      <c r="H227" s="43">
        <f>SUM(L11:L44,L165)</f>
        <v>448533</v>
      </c>
      <c r="I227" s="44"/>
      <c r="J227" s="44"/>
      <c r="K227" s="44"/>
      <c r="L227" s="44"/>
      <c r="M227" s="44"/>
      <c r="N227" s="44"/>
      <c r="O227" s="44"/>
      <c r="P227" s="44"/>
      <c r="Q227" s="44"/>
      <c r="R227" s="44"/>
    </row>
    <row r="228" spans="1:18">
      <c r="A228" s="13" t="s">
        <v>12</v>
      </c>
      <c r="B228" s="43">
        <f>SUM(G46:G47)</f>
        <v>684</v>
      </c>
      <c r="C228" s="43">
        <f>SUM(H46:H47)</f>
        <v>0</v>
      </c>
      <c r="D228" s="43">
        <f>SUM(I46:I47)</f>
        <v>8097</v>
      </c>
      <c r="E228" s="43">
        <f>SUM(J46:J47)</f>
        <v>0</v>
      </c>
      <c r="F228" s="43">
        <f>SUM(K46:K47)</f>
        <v>0</v>
      </c>
      <c r="G228" s="43">
        <f>SUM(G46:G47)</f>
        <v>684</v>
      </c>
      <c r="H228" s="43">
        <f>SUM(L46:L47)</f>
        <v>13552</v>
      </c>
      <c r="I228" s="44"/>
      <c r="J228" s="44"/>
      <c r="K228" s="44"/>
      <c r="L228" s="44"/>
      <c r="M228" s="44"/>
      <c r="N228" s="44"/>
      <c r="O228" s="44"/>
      <c r="P228" s="44"/>
      <c r="Q228" s="44"/>
      <c r="R228" s="44"/>
    </row>
    <row r="229" spans="1:18">
      <c r="A229" s="13" t="s">
        <v>9</v>
      </c>
      <c r="B229" s="43">
        <f>SUM(G49:G55)</f>
        <v>6936</v>
      </c>
      <c r="C229" s="43">
        <f>SUM(H49:H55)</f>
        <v>317656</v>
      </c>
      <c r="D229" s="43">
        <f>SUM(I49:I55)</f>
        <v>13817</v>
      </c>
      <c r="E229" s="43">
        <f>SUM(J49:J55)</f>
        <v>16792</v>
      </c>
      <c r="F229" s="43">
        <f>SUM(K49:K55)</f>
        <v>0</v>
      </c>
      <c r="G229" s="43">
        <f>SUM(G49:G55)</f>
        <v>6936</v>
      </c>
      <c r="H229" s="43">
        <f>SUM(L49:L55)</f>
        <v>200298</v>
      </c>
      <c r="I229" s="44"/>
      <c r="J229" s="44"/>
      <c r="K229" s="44"/>
      <c r="L229" s="44"/>
      <c r="M229" s="44"/>
      <c r="N229" s="44"/>
      <c r="O229" s="44"/>
      <c r="P229" s="44"/>
      <c r="Q229" s="44"/>
      <c r="R229" s="44"/>
    </row>
    <row r="230" spans="1:18">
      <c r="A230" s="13" t="s">
        <v>4</v>
      </c>
      <c r="B230" s="43">
        <f>SUM(G57:G77)</f>
        <v>104843</v>
      </c>
      <c r="C230" s="43">
        <f>SUM(H57:H77)</f>
        <v>6757052</v>
      </c>
      <c r="D230" s="43">
        <f>SUM(I57:I77)</f>
        <v>327673</v>
      </c>
      <c r="E230" s="43">
        <f>SUM(J57:J77)</f>
        <v>0</v>
      </c>
      <c r="F230" s="43">
        <f>SUM(K57:K77)</f>
        <v>465400</v>
      </c>
      <c r="G230" s="43">
        <f>SUM(G57:G77)</f>
        <v>104843</v>
      </c>
      <c r="H230" s="43">
        <f>SUM(L57:L77)</f>
        <v>2062172</v>
      </c>
      <c r="I230" s="44"/>
      <c r="J230" s="44"/>
      <c r="K230" s="44"/>
      <c r="L230" s="44"/>
      <c r="M230" s="44"/>
      <c r="N230" s="44"/>
      <c r="O230" s="44"/>
      <c r="P230" s="44"/>
      <c r="Q230" s="44"/>
      <c r="R230" s="44"/>
    </row>
    <row r="231" spans="1:18">
      <c r="A231" s="13" t="s">
        <v>8</v>
      </c>
      <c r="B231" s="43">
        <f>SUM(G79:G96)</f>
        <v>11689</v>
      </c>
      <c r="C231" s="43">
        <f>SUM(H79:H96)</f>
        <v>940577</v>
      </c>
      <c r="D231" s="43">
        <f>SUM(I79:I96)</f>
        <v>57893</v>
      </c>
      <c r="E231" s="43">
        <f>SUM(J79:J96)</f>
        <v>3764</v>
      </c>
      <c r="F231" s="43">
        <f>SUM(K79:K96)</f>
        <v>0</v>
      </c>
      <c r="G231" s="43">
        <f>SUM(G79:G96)</f>
        <v>11689</v>
      </c>
      <c r="H231" s="43">
        <f>SUM(L79:L96)</f>
        <v>714952</v>
      </c>
      <c r="I231" s="44"/>
      <c r="J231" s="44"/>
      <c r="K231" s="44"/>
      <c r="L231" s="44"/>
      <c r="M231" s="44"/>
      <c r="N231" s="44"/>
      <c r="O231" s="44"/>
      <c r="P231" s="44"/>
      <c r="Q231" s="44"/>
      <c r="R231" s="44"/>
    </row>
    <row r="232" spans="1:18">
      <c r="A232" s="13" t="s">
        <v>11</v>
      </c>
      <c r="B232" s="43">
        <f>SUM(G98)</f>
        <v>1710</v>
      </c>
      <c r="C232" s="43">
        <f>SUM(H98)</f>
        <v>0</v>
      </c>
      <c r="D232" s="43">
        <f>SUM(I98)</f>
        <v>17555</v>
      </c>
      <c r="E232" s="43">
        <f>SUM(J98)</f>
        <v>0</v>
      </c>
      <c r="F232" s="43">
        <f>SUM(K98)</f>
        <v>0</v>
      </c>
      <c r="G232" s="43">
        <f xml:space="preserve"> SUM(G98,G166)</f>
        <v>1969</v>
      </c>
      <c r="H232" s="43">
        <f xml:space="preserve"> SUM(L98,L166)</f>
        <v>28151</v>
      </c>
      <c r="I232" s="44"/>
      <c r="J232" s="44"/>
      <c r="K232" s="44"/>
      <c r="L232" s="44"/>
      <c r="M232" s="44"/>
      <c r="N232" s="44"/>
      <c r="O232" s="44"/>
      <c r="P232" s="44"/>
      <c r="Q232" s="44"/>
      <c r="R232" s="44"/>
    </row>
    <row r="233" spans="1:18">
      <c r="A233" s="13" t="s">
        <v>10</v>
      </c>
      <c r="B233" s="43">
        <f>SUM(G142:G161)</f>
        <v>25203</v>
      </c>
      <c r="C233" s="43">
        <f>SUM(H142:H161)</f>
        <v>1751857</v>
      </c>
      <c r="D233" s="43">
        <f>SUM(I142:I161)</f>
        <v>166095</v>
      </c>
      <c r="E233" s="43">
        <f>SUM(J142:J161)</f>
        <v>0</v>
      </c>
      <c r="F233" s="43">
        <f>SUM(K142:K161)</f>
        <v>0</v>
      </c>
      <c r="G233" s="43">
        <f>SUM(G142:G161,G168)</f>
        <v>25341</v>
      </c>
      <c r="H233" s="43">
        <f>SUM(L142:L161,L168)</f>
        <v>1235070</v>
      </c>
      <c r="I233" s="44"/>
      <c r="J233" s="44"/>
      <c r="K233" s="44"/>
      <c r="L233" s="44"/>
      <c r="M233" s="44"/>
      <c r="N233" s="44"/>
      <c r="O233" s="44"/>
      <c r="P233" s="44"/>
      <c r="Q233" s="44"/>
      <c r="R233" s="44"/>
    </row>
    <row r="234" spans="1:18">
      <c r="A234" s="13" t="s">
        <v>16</v>
      </c>
      <c r="B234" s="43">
        <f t="shared" ref="B234:H234" si="0">SUM(B226:B233)</f>
        <v>181419</v>
      </c>
      <c r="C234" s="43">
        <f t="shared" si="0"/>
        <v>11789854</v>
      </c>
      <c r="D234" s="43">
        <f t="shared" si="0"/>
        <v>696397</v>
      </c>
      <c r="E234" s="43">
        <f t="shared" si="0"/>
        <v>52543</v>
      </c>
      <c r="F234" s="43">
        <f t="shared" si="0"/>
        <v>465400</v>
      </c>
      <c r="G234" s="43">
        <f t="shared" si="0"/>
        <v>182042</v>
      </c>
      <c r="H234" s="43">
        <f t="shared" si="0"/>
        <v>5335906</v>
      </c>
      <c r="I234" s="44"/>
      <c r="J234" s="44"/>
      <c r="K234" s="44"/>
      <c r="L234" s="44"/>
      <c r="M234" s="44"/>
      <c r="N234" s="44"/>
      <c r="O234" s="44"/>
      <c r="P234" s="44"/>
      <c r="Q234" s="44"/>
      <c r="R234" s="44"/>
    </row>
    <row r="235" spans="1:18">
      <c r="A235" s="13"/>
      <c r="B235" s="39"/>
      <c r="C235" s="39"/>
      <c r="D235" s="39"/>
      <c r="E235" s="39"/>
      <c r="F235" s="39"/>
      <c r="G235" s="39"/>
      <c r="H235" s="39"/>
      <c r="I235" s="44"/>
      <c r="J235" s="44"/>
      <c r="K235" s="44"/>
      <c r="L235" s="44"/>
      <c r="M235" s="44"/>
      <c r="N235" s="44"/>
      <c r="O235" s="44"/>
      <c r="P235" s="44"/>
      <c r="Q235" s="44"/>
      <c r="R235" s="44"/>
    </row>
    <row r="236" spans="1:18">
      <c r="A236" s="13" t="s">
        <v>6</v>
      </c>
      <c r="B236" s="38"/>
      <c r="C236" s="43">
        <f>SUM(H100:H140,H174)</f>
        <v>74243</v>
      </c>
      <c r="D236" s="43">
        <f>SUM(I100:I140,I174)</f>
        <v>30258</v>
      </c>
      <c r="E236" s="43">
        <f>SUM(J100:J140,J174)</f>
        <v>7291</v>
      </c>
      <c r="F236" s="43">
        <f>SUM(K100:K140,K174)</f>
        <v>0</v>
      </c>
      <c r="G236" s="43"/>
      <c r="H236" s="43">
        <f>SUM(L100:L140,L174)</f>
        <v>166849</v>
      </c>
      <c r="I236" s="44"/>
      <c r="J236" s="44"/>
      <c r="K236" s="44"/>
      <c r="L236" s="44"/>
      <c r="M236" s="44"/>
      <c r="N236" s="44"/>
      <c r="O236" s="44"/>
      <c r="P236" s="44"/>
      <c r="Q236" s="44"/>
      <c r="R236" s="44"/>
    </row>
    <row r="237" spans="1:18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</row>
    <row r="238" spans="1:18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</row>
    <row r="239" spans="1:18">
      <c r="A239" s="38" t="s">
        <v>15</v>
      </c>
      <c r="B239" s="38" t="s">
        <v>17</v>
      </c>
      <c r="C239" s="38" t="s">
        <v>18</v>
      </c>
      <c r="D239" s="44"/>
      <c r="E239" s="44"/>
      <c r="F239" s="44"/>
      <c r="G239" s="38" t="s">
        <v>15</v>
      </c>
      <c r="H239" s="38" t="s">
        <v>30</v>
      </c>
      <c r="I239" s="44"/>
      <c r="J239" s="44"/>
      <c r="K239" s="44"/>
      <c r="L239" s="44"/>
      <c r="M239" s="44"/>
      <c r="N239" s="44"/>
      <c r="O239" s="44"/>
      <c r="P239" s="44"/>
      <c r="Q239" s="44"/>
      <c r="R239" s="44"/>
    </row>
    <row r="240" spans="1:18">
      <c r="A240" s="13" t="s">
        <v>5</v>
      </c>
      <c r="B240" s="59">
        <f t="shared" ref="B240:B247" si="1">(C226+((D226*39.7)/3.6)+((E226*35.9)/3.6))/B226</f>
        <v>96.76922269052244</v>
      </c>
      <c r="C240" s="59">
        <f t="shared" ref="C240:C247" si="2">H226/G226</f>
        <v>39.2449485558448</v>
      </c>
      <c r="D240" s="44"/>
      <c r="E240" s="44"/>
      <c r="F240" s="44"/>
      <c r="G240" s="13" t="s">
        <v>5</v>
      </c>
      <c r="H240" s="43">
        <f t="shared" ref="H240:H247" si="3">(C226+((D226*39.7)/3.6)+((E226*35.9)/3.6))</f>
        <v>1561274.638888889</v>
      </c>
      <c r="I240" s="44"/>
      <c r="J240" s="44"/>
      <c r="K240" s="44"/>
      <c r="L240" s="44"/>
      <c r="M240" s="44"/>
      <c r="N240" s="44"/>
      <c r="O240" s="44"/>
      <c r="P240" s="44"/>
      <c r="Q240" s="44"/>
      <c r="R240" s="44"/>
    </row>
    <row r="241" spans="1:18">
      <c r="A241" s="13" t="s">
        <v>7</v>
      </c>
      <c r="B241" s="59">
        <f t="shared" si="1"/>
        <v>136.5175750117206</v>
      </c>
      <c r="C241" s="59">
        <f t="shared" si="2"/>
        <v>31.048940883289493</v>
      </c>
      <c r="D241" s="44"/>
      <c r="E241" s="44"/>
      <c r="F241" s="44"/>
      <c r="G241" s="13" t="s">
        <v>7</v>
      </c>
      <c r="H241" s="43">
        <f>(C227+((D227*39.7)/3.6)+((E227*35.9)/3.6))</f>
        <v>1941279.9166666667</v>
      </c>
      <c r="I241" s="44"/>
      <c r="J241" s="44"/>
      <c r="K241" s="44"/>
      <c r="L241" s="44"/>
      <c r="M241" s="44"/>
      <c r="N241" s="44"/>
      <c r="O241" s="44"/>
      <c r="P241" s="44"/>
      <c r="Q241" s="44"/>
      <c r="R241" s="44"/>
    </row>
    <row r="242" spans="1:18">
      <c r="A242" s="13" t="s">
        <v>12</v>
      </c>
      <c r="B242" s="59">
        <f t="shared" si="1"/>
        <v>130.54373781676415</v>
      </c>
      <c r="C242" s="59">
        <f t="shared" si="2"/>
        <v>19.812865497076022</v>
      </c>
      <c r="D242" s="44"/>
      <c r="E242" s="44"/>
      <c r="F242" s="44"/>
      <c r="G242" s="13" t="s">
        <v>12</v>
      </c>
      <c r="H242" s="43">
        <f t="shared" si="3"/>
        <v>89291.916666666672</v>
      </c>
      <c r="I242" s="44"/>
      <c r="J242" s="44"/>
      <c r="K242" s="44"/>
      <c r="L242" s="44"/>
      <c r="M242" s="44"/>
      <c r="N242" s="44"/>
      <c r="O242" s="44"/>
      <c r="P242" s="44"/>
      <c r="Q242" s="44"/>
      <c r="R242" s="44"/>
    </row>
    <row r="243" spans="1:18">
      <c r="A243" s="13" t="s">
        <v>9</v>
      </c>
      <c r="B243" s="59">
        <f t="shared" si="1"/>
        <v>91.908933262847626</v>
      </c>
      <c r="C243" s="59">
        <f t="shared" si="2"/>
        <v>28.8780276816609</v>
      </c>
      <c r="D243" s="44"/>
      <c r="E243" s="44"/>
      <c r="F243" s="44"/>
      <c r="G243" s="13" t="s">
        <v>9</v>
      </c>
      <c r="H243" s="43">
        <f t="shared" si="3"/>
        <v>637480.36111111112</v>
      </c>
      <c r="I243" s="44"/>
      <c r="J243" s="44"/>
      <c r="K243" s="44"/>
      <c r="L243" s="44"/>
      <c r="M243" s="44"/>
      <c r="N243" s="44"/>
      <c r="O243" s="44"/>
      <c r="P243" s="44"/>
      <c r="Q243" s="44"/>
      <c r="R243" s="44"/>
    </row>
    <row r="244" spans="1:18">
      <c r="A244" s="13" t="s">
        <v>4</v>
      </c>
      <c r="B244" s="59">
        <f>(C230+F230+((D230*39.7)/3.6)+((E230*35.9)/3.6))/B230</f>
        <v>103.35412977287733</v>
      </c>
      <c r="C244" s="59">
        <f t="shared" si="2"/>
        <v>19.669143385824519</v>
      </c>
      <c r="D244" s="44"/>
      <c r="E244" s="44"/>
      <c r="F244" s="44"/>
      <c r="G244" s="13" t="s">
        <v>4</v>
      </c>
      <c r="H244" s="43">
        <f>(C230+F230+((D230*39.7)/3.6)+((E230*35.9)/3.6))</f>
        <v>10835957.027777778</v>
      </c>
      <c r="I244" s="51"/>
      <c r="J244" s="52"/>
      <c r="K244" s="53"/>
      <c r="L244" s="44"/>
      <c r="M244" s="44"/>
      <c r="N244" s="44"/>
      <c r="O244" s="44"/>
      <c r="P244" s="44"/>
      <c r="Q244" s="44"/>
      <c r="R244" s="44"/>
    </row>
    <row r="245" spans="1:18">
      <c r="A245" s="13" t="s">
        <v>8</v>
      </c>
      <c r="B245" s="59">
        <f t="shared" si="1"/>
        <v>138.29614024581517</v>
      </c>
      <c r="C245" s="59">
        <f t="shared" si="2"/>
        <v>61.164513645307551</v>
      </c>
      <c r="D245" s="44"/>
      <c r="E245" s="44"/>
      <c r="F245" s="44"/>
      <c r="G245" s="13" t="s">
        <v>8</v>
      </c>
      <c r="H245" s="43">
        <f t="shared" si="3"/>
        <v>1616543.5833333335</v>
      </c>
      <c r="I245" s="40"/>
      <c r="J245" s="54"/>
      <c r="K245" s="53"/>
      <c r="L245" s="44"/>
      <c r="M245" s="44"/>
      <c r="N245" s="44"/>
      <c r="O245" s="44"/>
      <c r="P245" s="44"/>
      <c r="Q245" s="44"/>
      <c r="R245" s="44"/>
    </row>
    <row r="246" spans="1:18">
      <c r="A246" s="13" t="s">
        <v>11</v>
      </c>
      <c r="B246" s="59">
        <f t="shared" si="1"/>
        <v>113.21206952566601</v>
      </c>
      <c r="C246" s="59">
        <f t="shared" si="2"/>
        <v>14.297105129507365</v>
      </c>
      <c r="D246" s="44"/>
      <c r="E246" s="44"/>
      <c r="F246" s="44"/>
      <c r="G246" s="13" t="s">
        <v>11</v>
      </c>
      <c r="H246" s="43">
        <f t="shared" si="3"/>
        <v>193592.63888888888</v>
      </c>
      <c r="I246" s="40"/>
      <c r="J246" s="54"/>
      <c r="K246" s="53"/>
      <c r="L246" s="44"/>
      <c r="M246" s="44"/>
      <c r="N246" s="44"/>
      <c r="O246" s="44"/>
      <c r="P246" s="44"/>
      <c r="Q246" s="44"/>
      <c r="R246" s="44"/>
    </row>
    <row r="247" spans="1:18">
      <c r="A247" s="13" t="s">
        <v>10</v>
      </c>
      <c r="B247" s="59">
        <f t="shared" si="1"/>
        <v>142.18607903820973</v>
      </c>
      <c r="C247" s="59">
        <f t="shared" si="2"/>
        <v>48.738013495915709</v>
      </c>
      <c r="D247" s="44"/>
      <c r="E247" s="44"/>
      <c r="F247" s="44"/>
      <c r="G247" s="13" t="s">
        <v>10</v>
      </c>
      <c r="H247" s="43">
        <f t="shared" si="3"/>
        <v>3583515.75</v>
      </c>
      <c r="I247" s="40"/>
      <c r="J247" s="54"/>
      <c r="K247" s="53"/>
      <c r="L247" s="44"/>
      <c r="M247" s="44"/>
      <c r="N247" s="44"/>
      <c r="O247" s="44"/>
      <c r="P247" s="44"/>
      <c r="Q247" s="44"/>
      <c r="R247" s="44"/>
    </row>
    <row r="248" spans="1:18">
      <c r="A248" s="13"/>
      <c r="B248" s="59"/>
      <c r="C248" s="59"/>
      <c r="D248" s="44"/>
      <c r="E248" s="44"/>
      <c r="F248" s="44"/>
      <c r="G248" s="13"/>
      <c r="H248" s="43"/>
      <c r="I248" s="40"/>
      <c r="J248" s="55"/>
      <c r="K248" s="53"/>
      <c r="L248" s="44"/>
      <c r="M248" s="44"/>
      <c r="N248" s="44"/>
      <c r="O248" s="44"/>
      <c r="P248" s="44"/>
      <c r="Q248" s="44"/>
      <c r="R248" s="44"/>
    </row>
    <row r="249" spans="1:18">
      <c r="A249" s="13" t="s">
        <v>16</v>
      </c>
      <c r="B249" s="59">
        <f>(C234+((D234*39.7)/3.6)+((E234*35.9)/3.6))/B234</f>
        <v>110.20640524605105</v>
      </c>
      <c r="C249" s="59">
        <f>H234/G234</f>
        <v>29.311400665780425</v>
      </c>
      <c r="D249" s="44"/>
      <c r="E249" s="44" t="s">
        <v>534</v>
      </c>
      <c r="F249" s="44"/>
      <c r="G249" s="13" t="s">
        <v>16</v>
      </c>
      <c r="H249" s="43">
        <f>(C234+((D234*39.7)/3.6)+((E234*35.9)/3.6))</f>
        <v>19993535.833333336</v>
      </c>
      <c r="I249" s="40"/>
      <c r="J249" s="54"/>
      <c r="K249" s="53"/>
      <c r="L249" s="44"/>
      <c r="M249" s="44"/>
      <c r="N249" s="44"/>
      <c r="O249" s="44"/>
      <c r="P249" s="44"/>
      <c r="Q249" s="44"/>
      <c r="R249" s="44"/>
    </row>
    <row r="250" spans="1:18">
      <c r="A250" s="56"/>
      <c r="B250" s="40"/>
      <c r="C250" s="40"/>
      <c r="D250" s="44"/>
      <c r="E250" s="57">
        <v>42703</v>
      </c>
      <c r="F250" s="44"/>
      <c r="G250" s="44"/>
      <c r="H250" s="57"/>
      <c r="I250" s="40"/>
      <c r="J250" s="55"/>
      <c r="K250" s="53"/>
      <c r="L250" s="44"/>
      <c r="M250" s="44"/>
      <c r="N250" s="44"/>
      <c r="O250" s="44"/>
      <c r="P250" s="44"/>
      <c r="Q250" s="44"/>
      <c r="R250" s="44"/>
    </row>
    <row r="251" spans="1:18">
      <c r="A251" s="38"/>
      <c r="B251" s="38" t="s">
        <v>19</v>
      </c>
      <c r="C251" s="38" t="s">
        <v>20</v>
      </c>
      <c r="D251" s="44"/>
      <c r="E251" s="44"/>
      <c r="F251" s="44"/>
      <c r="G251" s="13" t="s">
        <v>6</v>
      </c>
      <c r="H251" s="43">
        <f>(C236+((D236*39.7)/3.6)+((E236*35.9)/3.6))</f>
        <v>480628.97222222225</v>
      </c>
      <c r="I251" s="40"/>
      <c r="J251" s="55"/>
      <c r="K251" s="53"/>
      <c r="L251" s="44"/>
      <c r="M251" s="44"/>
      <c r="N251" s="44"/>
      <c r="O251" s="44"/>
      <c r="P251" s="44"/>
      <c r="Q251" s="44"/>
      <c r="R251" s="44"/>
    </row>
    <row r="252" spans="1:18">
      <c r="A252" s="13" t="s">
        <v>6</v>
      </c>
      <c r="B252" s="59">
        <f>(C236+((D236*39.7)/3.6)+((E236*35.9)/3.6))/E250</f>
        <v>11.255157066768664</v>
      </c>
      <c r="C252" s="59">
        <f>H236/E250</f>
        <v>3.9071962157225486</v>
      </c>
      <c r="D252" s="44"/>
      <c r="E252" s="44"/>
      <c r="F252" s="44"/>
      <c r="G252" s="44"/>
      <c r="H252" s="44"/>
      <c r="I252" s="40"/>
      <c r="J252" s="55"/>
      <c r="K252" s="53"/>
      <c r="L252" s="44"/>
      <c r="M252" s="44"/>
      <c r="N252" s="44"/>
      <c r="O252" s="44"/>
      <c r="P252" s="44"/>
      <c r="Q252" s="44"/>
      <c r="R252" s="44"/>
    </row>
    <row r="253" spans="1:18">
      <c r="A253" s="13" t="s">
        <v>13</v>
      </c>
      <c r="B253" s="59"/>
      <c r="C253" s="59">
        <f>G207/E250</f>
        <v>64.760906727864551</v>
      </c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</row>
    <row r="254" spans="1:18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</row>
    <row r="255" spans="1:18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</row>
    <row r="256" spans="1:18">
      <c r="A256" s="44" t="s">
        <v>535</v>
      </c>
      <c r="B256" s="44" t="s">
        <v>536</v>
      </c>
      <c r="C256" s="44" t="s">
        <v>537</v>
      </c>
      <c r="D256" s="44" t="s">
        <v>538</v>
      </c>
      <c r="E256" s="44" t="s">
        <v>539</v>
      </c>
      <c r="F256" s="44"/>
      <c r="G256" s="44" t="s">
        <v>540</v>
      </c>
      <c r="H256" s="44" t="s">
        <v>541</v>
      </c>
      <c r="I256" s="44" t="s">
        <v>542</v>
      </c>
      <c r="J256" s="44"/>
      <c r="K256" s="44"/>
      <c r="L256" s="44"/>
      <c r="M256" s="44"/>
      <c r="N256" s="44"/>
      <c r="O256" s="44"/>
      <c r="P256" s="44"/>
      <c r="Q256" s="44"/>
      <c r="R256" s="44"/>
    </row>
    <row r="257" spans="1:18">
      <c r="A257" s="44"/>
      <c r="B257" s="44">
        <v>270</v>
      </c>
      <c r="C257" s="44">
        <v>2245</v>
      </c>
      <c r="D257" s="44">
        <v>2650</v>
      </c>
      <c r="E257" s="44">
        <v>473</v>
      </c>
      <c r="F257" s="44"/>
      <c r="G257" s="44">
        <v>2400</v>
      </c>
      <c r="H257" s="44">
        <v>2650</v>
      </c>
      <c r="I257" s="44">
        <v>164</v>
      </c>
      <c r="J257" s="44"/>
      <c r="K257" s="44"/>
      <c r="L257" s="44"/>
      <c r="M257" s="44"/>
      <c r="N257" s="44"/>
      <c r="O257" s="44"/>
      <c r="P257" s="44"/>
      <c r="Q257" s="44"/>
      <c r="R257" s="44"/>
    </row>
    <row r="258" spans="1:18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</row>
    <row r="259" spans="1:18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</row>
    <row r="260" spans="1:18">
      <c r="A260" s="38" t="s">
        <v>690</v>
      </c>
      <c r="B260" s="38" t="s">
        <v>21</v>
      </c>
      <c r="C260" s="38" t="s">
        <v>22</v>
      </c>
      <c r="D260" s="38" t="s">
        <v>23</v>
      </c>
      <c r="E260" s="57" t="s">
        <v>543</v>
      </c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</row>
    <row r="261" spans="1:18">
      <c r="A261" s="38" t="s">
        <v>24</v>
      </c>
      <c r="B261" s="47">
        <f>SUM(B262:B269)</f>
        <v>7535.4523329999993</v>
      </c>
      <c r="C261" s="47">
        <f>(B261/E261)*1000</f>
        <v>39.851549722649779</v>
      </c>
      <c r="D261" s="47">
        <f>B261/E250*1000</f>
        <v>176.46189572161205</v>
      </c>
      <c r="E261" s="57">
        <v>189088.06270881847</v>
      </c>
      <c r="F261" s="44"/>
      <c r="G261" s="63" t="s">
        <v>687</v>
      </c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</row>
    <row r="262" spans="1:18">
      <c r="A262" s="13" t="s">
        <v>5</v>
      </c>
      <c r="B262" s="47">
        <f>((H226*E257)+(C226*B257)+(E226*D257)+(D226*C257))/1000000</f>
        <v>706.833439</v>
      </c>
      <c r="C262" s="47">
        <f t="shared" ref="C262:C269" si="4">(B262/E262)*1000</f>
        <v>49.086735767082935</v>
      </c>
      <c r="D262" s="47">
        <f>B262/E250*1000</f>
        <v>16.552313397185213</v>
      </c>
      <c r="E262" s="57">
        <v>14399.68309064045</v>
      </c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</row>
    <row r="263" spans="1:18">
      <c r="A263" s="13" t="s">
        <v>7</v>
      </c>
      <c r="B263" s="47">
        <f>((H227*E257)+(C227*B257)+(E227*D257)+(D227*C257))/1000000</f>
        <v>672.03806899999995</v>
      </c>
      <c r="C263" s="47">
        <f t="shared" si="4"/>
        <v>49.900065643965512</v>
      </c>
      <c r="D263" s="47">
        <f>B263/E250*1000</f>
        <v>15.737490785190735</v>
      </c>
      <c r="E263" s="57">
        <v>13467.679056676161</v>
      </c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</row>
    <row r="264" spans="1:18">
      <c r="A264" s="13" t="s">
        <v>12</v>
      </c>
      <c r="B264" s="47">
        <f>((H228*E257)+(C228*B257)+(E228*D257)+(D228*C257))/1000000</f>
        <v>24.587861</v>
      </c>
      <c r="C264" s="47">
        <f t="shared" si="4"/>
        <v>35.947165204678363</v>
      </c>
      <c r="D264" s="47">
        <f>B264/E250*1000</f>
        <v>0.57578767299721334</v>
      </c>
      <c r="E264" s="57">
        <v>684</v>
      </c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</row>
    <row r="265" spans="1:18">
      <c r="A265" s="13" t="s">
        <v>9</v>
      </c>
      <c r="B265" s="47">
        <f>((H229*E257)+(C229*B257)+(E229*D257)+(D229*C257))/1000000</f>
        <v>256.02603900000003</v>
      </c>
      <c r="C265" s="47">
        <f t="shared" si="4"/>
        <v>42.97688153634612</v>
      </c>
      <c r="D265" s="47">
        <f>B265/E250*1000</f>
        <v>5.9955047420555934</v>
      </c>
      <c r="E265" s="57">
        <v>5957.2968034796895</v>
      </c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</row>
    <row r="266" spans="1:18">
      <c r="A266" s="13" t="s">
        <v>4</v>
      </c>
      <c r="B266" s="47">
        <f>((H230*E257)+(C230*B257)+(E230*D257)+(D230*C257)+(F230*B257))/1000000</f>
        <v>3661.0952809999999</v>
      </c>
      <c r="C266" s="47">
        <f t="shared" si="4"/>
        <v>31.299973334587236</v>
      </c>
      <c r="D266" s="47">
        <f>B266/E250*1000</f>
        <v>85.733912863264877</v>
      </c>
      <c r="E266" s="57">
        <v>116968</v>
      </c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</row>
    <row r="267" spans="1:18">
      <c r="A267" s="13" t="s">
        <v>8</v>
      </c>
      <c r="B267" s="47">
        <f>((H231*E257)+(C231*B257)+(E231*D257)+(D231*C257))/1000000</f>
        <v>732.07247099999995</v>
      </c>
      <c r="C267" s="47">
        <f t="shared" si="4"/>
        <v>73.97602406662385</v>
      </c>
      <c r="D267" s="47">
        <f>B267/E250*1000</f>
        <v>17.143349905158889</v>
      </c>
      <c r="E267" s="57">
        <v>9896.0775499462525</v>
      </c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</row>
    <row r="268" spans="1:18">
      <c r="A268" s="13" t="s">
        <v>11</v>
      </c>
      <c r="B268" s="47">
        <f>((H232*E257)+(C232*B257)+(E232*D257)+(D232*C257))/1000000</f>
        <v>52.726398000000003</v>
      </c>
      <c r="C268" s="47">
        <f t="shared" si="4"/>
        <v>27.694727886154809</v>
      </c>
      <c r="D268" s="47">
        <f>B268/E250*1000</f>
        <v>1.2347235088869635</v>
      </c>
      <c r="E268" s="57">
        <v>1903.842428665243</v>
      </c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</row>
    <row r="269" spans="1:18">
      <c r="A269" s="13" t="s">
        <v>10</v>
      </c>
      <c r="B269" s="47">
        <f>((H233*E257)+(C233*B257)+(E233*D257)+(D233*C257))/1000000</f>
        <v>1430.0727750000001</v>
      </c>
      <c r="C269" s="47">
        <f t="shared" si="4"/>
        <v>54.836585966377953</v>
      </c>
      <c r="D269" s="47">
        <f>B269/E250*1000</f>
        <v>33.488812846872584</v>
      </c>
      <c r="E269" s="57">
        <v>26078.807602588957</v>
      </c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</row>
    <row r="270" spans="1:18">
      <c r="A270" s="13"/>
      <c r="B270" s="58"/>
      <c r="C270" s="58"/>
      <c r="D270" s="58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</row>
    <row r="271" spans="1:18">
      <c r="A271" s="13" t="s">
        <v>25</v>
      </c>
      <c r="B271" s="47">
        <f>SUM(B272:B273)</f>
        <v>1494.2899520000001</v>
      </c>
      <c r="C271" s="58"/>
      <c r="D271" s="47">
        <f>B271/E250*1000</f>
        <v>34.992622345034306</v>
      </c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</row>
    <row r="272" spans="1:18">
      <c r="A272" s="13" t="s">
        <v>6</v>
      </c>
      <c r="B272" s="47">
        <f>((H236*E257)+(C236*B257)+(E236*D257)+(D236*C257))/1000000</f>
        <v>186.21554699999999</v>
      </c>
      <c r="C272" s="58"/>
      <c r="D272" s="47">
        <f>B272/E250*1000</f>
        <v>4.3607134627543722</v>
      </c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</row>
    <row r="273" spans="1:18">
      <c r="A273" s="13" t="s">
        <v>13</v>
      </c>
      <c r="B273" s="47">
        <f>(G207*E257)/1000000</f>
        <v>1308.0744050000001</v>
      </c>
      <c r="C273" s="58"/>
      <c r="D273" s="47">
        <f>B273/E250*1000</f>
        <v>30.631908882279937</v>
      </c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</row>
    <row r="274" spans="1:18">
      <c r="A274" s="38"/>
      <c r="B274" s="58"/>
      <c r="C274" s="58"/>
      <c r="D274" s="47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</row>
    <row r="275" spans="1:18">
      <c r="A275" s="13" t="s">
        <v>26</v>
      </c>
      <c r="B275" s="47">
        <f>SUM(B276:B278)</f>
        <v>1091.9057720000001</v>
      </c>
      <c r="C275" s="58"/>
      <c r="D275" s="47">
        <f>B275/E250*1000</f>
        <v>25.569767276303775</v>
      </c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</row>
    <row r="276" spans="1:18">
      <c r="A276" s="13" t="s">
        <v>27</v>
      </c>
      <c r="B276" s="47">
        <f>(B215*G257)/1000000</f>
        <v>50.709600000000002</v>
      </c>
      <c r="C276" s="58"/>
      <c r="D276" s="47">
        <f>B276/E250*1000</f>
        <v>1.187495023768822</v>
      </c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</row>
    <row r="277" spans="1:18">
      <c r="A277" s="13" t="s">
        <v>28</v>
      </c>
      <c r="B277" s="47">
        <f>(B216*H257)/1000000</f>
        <v>589.26990000000001</v>
      </c>
      <c r="C277" s="58"/>
      <c r="D277" s="47">
        <f>B277/E250*1000</f>
        <v>13.799262346907712</v>
      </c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</row>
    <row r="278" spans="1:18">
      <c r="A278" s="13" t="s">
        <v>14</v>
      </c>
      <c r="B278" s="47">
        <f>(B219*I257)/1000000</f>
        <v>451.92627199999998</v>
      </c>
      <c r="C278" s="58"/>
      <c r="D278" s="47">
        <f>B278/E250*1000</f>
        <v>10.58300990562724</v>
      </c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</row>
    <row r="279" spans="1:18">
      <c r="A279" s="38"/>
      <c r="B279" s="58"/>
      <c r="C279" s="58"/>
      <c r="D279" s="58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</row>
    <row r="280" spans="1:18">
      <c r="A280" s="13" t="s">
        <v>29</v>
      </c>
      <c r="B280" s="47">
        <f>SUM(B261,B271,B275)</f>
        <v>10121.648057</v>
      </c>
      <c r="C280" s="47"/>
      <c r="D280" s="47">
        <f>B280/E250*1000</f>
        <v>237.02428534295015</v>
      </c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</row>
    <row r="281" spans="1:18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</row>
    <row r="282" spans="1:18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</row>
    <row r="283" spans="1:18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</row>
    <row r="284" spans="1:18">
      <c r="A284" s="38" t="s">
        <v>544</v>
      </c>
      <c r="B284" s="38" t="s">
        <v>21</v>
      </c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</row>
    <row r="285" spans="1:18">
      <c r="A285" s="38" t="s">
        <v>528</v>
      </c>
      <c r="B285" s="38">
        <v>2930.2786799999999</v>
      </c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</row>
    <row r="286" spans="1:18">
      <c r="A286" s="38" t="s">
        <v>545</v>
      </c>
      <c r="B286" s="38">
        <v>1750.4261565149998</v>
      </c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</row>
    <row r="287" spans="1:18">
      <c r="A287" s="38" t="s">
        <v>546</v>
      </c>
      <c r="B287" s="38">
        <v>306.39114499999999</v>
      </c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</row>
    <row r="288" spans="1:18">
      <c r="A288" s="38" t="s">
        <v>547</v>
      </c>
      <c r="B288" s="38">
        <v>5800.9949800000004</v>
      </c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</row>
    <row r="289" spans="1:18">
      <c r="A289" s="38" t="s">
        <v>548</v>
      </c>
      <c r="B289" s="38">
        <v>10788.090961514999</v>
      </c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</row>
  </sheetData>
  <phoneticPr fontId="2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5"/>
  <sheetViews>
    <sheetView workbookViewId="0">
      <selection activeCell="C4" sqref="C4"/>
    </sheetView>
  </sheetViews>
  <sheetFormatPr defaultRowHeight="12.75"/>
  <cols>
    <col min="1" max="1" width="31.42578125" customWidth="1"/>
    <col min="2" max="2" width="14.5703125" bestFit="1" customWidth="1"/>
    <col min="3" max="3" width="15.5703125" bestFit="1" customWidth="1"/>
    <col min="4" max="4" width="15.28515625" bestFit="1" customWidth="1"/>
  </cols>
  <sheetData>
    <row r="1" spans="1:4">
      <c r="A1" s="44" t="s">
        <v>692</v>
      </c>
    </row>
    <row r="3" spans="1:4">
      <c r="A3" s="38" t="s">
        <v>696</v>
      </c>
      <c r="B3" s="38" t="s">
        <v>21</v>
      </c>
      <c r="C3" s="38" t="s">
        <v>22</v>
      </c>
      <c r="D3" s="38" t="s">
        <v>23</v>
      </c>
    </row>
    <row r="4" spans="1:4">
      <c r="A4" s="38" t="s">
        <v>24</v>
      </c>
      <c r="B4" s="39">
        <v>7535.4523329999993</v>
      </c>
      <c r="C4" s="39">
        <v>39.851549722649779</v>
      </c>
      <c r="D4" s="39">
        <v>176.46189572161205</v>
      </c>
    </row>
    <row r="5" spans="1:4">
      <c r="A5" s="38" t="s">
        <v>5</v>
      </c>
      <c r="B5" s="39">
        <v>706.833439</v>
      </c>
      <c r="C5" s="39">
        <v>49.086735767082899</v>
      </c>
      <c r="D5" s="39">
        <v>16.552313397185213</v>
      </c>
    </row>
    <row r="6" spans="1:4">
      <c r="A6" s="38" t="s">
        <v>7</v>
      </c>
      <c r="B6" s="39">
        <v>672.03806899999995</v>
      </c>
      <c r="C6" s="39">
        <v>49.900065643965512</v>
      </c>
      <c r="D6" s="39">
        <v>15.737490785190735</v>
      </c>
    </row>
    <row r="7" spans="1:4">
      <c r="A7" s="38" t="s">
        <v>12</v>
      </c>
      <c r="B7" s="39">
        <v>24.587861</v>
      </c>
      <c r="C7" s="39">
        <v>35.947165204678363</v>
      </c>
      <c r="D7" s="39">
        <v>0.57578767299721334</v>
      </c>
    </row>
    <row r="8" spans="1:4">
      <c r="A8" s="38" t="s">
        <v>9</v>
      </c>
      <c r="B8" s="39">
        <v>256.02603900000003</v>
      </c>
      <c r="C8" s="39">
        <v>42.97688153634612</v>
      </c>
      <c r="D8" s="39">
        <v>5.9955047420555934</v>
      </c>
    </row>
    <row r="9" spans="1:4">
      <c r="A9" s="38" t="s">
        <v>4</v>
      </c>
      <c r="B9" s="39">
        <v>3661.0952809999999</v>
      </c>
      <c r="C9" s="39">
        <v>31.299973334587236</v>
      </c>
      <c r="D9" s="39">
        <v>85.733912863264877</v>
      </c>
    </row>
    <row r="10" spans="1:4">
      <c r="A10" s="38" t="s">
        <v>8</v>
      </c>
      <c r="B10" s="39">
        <v>732.07247099999995</v>
      </c>
      <c r="C10" s="39">
        <v>73.97602406662385</v>
      </c>
      <c r="D10" s="39">
        <v>17.143349905158889</v>
      </c>
    </row>
    <row r="11" spans="1:4">
      <c r="A11" s="38" t="s">
        <v>11</v>
      </c>
      <c r="B11" s="39">
        <v>52.726398000000003</v>
      </c>
      <c r="C11" s="39">
        <v>27.694727886154809</v>
      </c>
      <c r="D11" s="39">
        <v>1.2347235088869635</v>
      </c>
    </row>
    <row r="12" spans="1:4">
      <c r="A12" s="38" t="s">
        <v>10</v>
      </c>
      <c r="B12" s="39">
        <v>1430.0727750000001</v>
      </c>
      <c r="C12" s="39">
        <v>54.836585966377953</v>
      </c>
      <c r="D12" s="39">
        <v>33.488812846872584</v>
      </c>
    </row>
    <row r="13" spans="1:4">
      <c r="A13" s="38"/>
      <c r="B13" s="39"/>
      <c r="C13" s="39"/>
      <c r="D13" s="39"/>
    </row>
    <row r="14" spans="1:4">
      <c r="A14" s="38" t="s">
        <v>25</v>
      </c>
      <c r="B14" s="39">
        <v>1494.2899520000001</v>
      </c>
      <c r="C14" s="39"/>
      <c r="D14" s="39">
        <v>34.992622345034306</v>
      </c>
    </row>
    <row r="15" spans="1:4">
      <c r="A15" s="38" t="s">
        <v>6</v>
      </c>
      <c r="B15" s="39">
        <v>186.21554699999999</v>
      </c>
      <c r="C15" s="39"/>
      <c r="D15" s="39">
        <v>4.3607134627543722</v>
      </c>
    </row>
    <row r="16" spans="1:4">
      <c r="A16" s="38" t="s">
        <v>13</v>
      </c>
      <c r="B16" s="39">
        <v>1308.0744050000001</v>
      </c>
      <c r="C16" s="39"/>
      <c r="D16" s="39">
        <v>30.631908882279937</v>
      </c>
    </row>
    <row r="17" spans="1:4">
      <c r="A17" s="38"/>
      <c r="B17" s="39"/>
      <c r="C17" s="39"/>
      <c r="D17" s="39"/>
    </row>
    <row r="18" spans="1:4">
      <c r="A18" s="38" t="s">
        <v>26</v>
      </c>
      <c r="B18" s="39">
        <v>1091.9057720000001</v>
      </c>
      <c r="C18" s="39"/>
      <c r="D18" s="39">
        <v>25.569767276303775</v>
      </c>
    </row>
    <row r="19" spans="1:4">
      <c r="A19" s="38" t="s">
        <v>27</v>
      </c>
      <c r="B19" s="39">
        <v>50.709600000000002</v>
      </c>
      <c r="C19" s="39"/>
      <c r="D19" s="39">
        <v>1.187495023768822</v>
      </c>
    </row>
    <row r="20" spans="1:4">
      <c r="A20" s="38" t="s">
        <v>28</v>
      </c>
      <c r="B20" s="39">
        <v>589.26990000000001</v>
      </c>
      <c r="C20" s="39"/>
      <c r="D20" s="39">
        <v>13.799262346907712</v>
      </c>
    </row>
    <row r="21" spans="1:4">
      <c r="A21" s="38" t="s">
        <v>14</v>
      </c>
      <c r="B21" s="39">
        <v>451.92627199999998</v>
      </c>
      <c r="C21" s="39"/>
      <c r="D21" s="39">
        <v>10.58300990562724</v>
      </c>
    </row>
    <row r="22" spans="1:4">
      <c r="A22" s="38"/>
      <c r="B22" s="39"/>
      <c r="C22" s="39"/>
      <c r="D22" s="39"/>
    </row>
    <row r="23" spans="1:4">
      <c r="A23" s="38" t="s">
        <v>29</v>
      </c>
      <c r="B23" s="39">
        <v>10121.648057</v>
      </c>
      <c r="C23" s="39"/>
      <c r="D23" s="39">
        <v>237.02428534295015</v>
      </c>
    </row>
    <row r="26" spans="1:4">
      <c r="A26" s="38" t="s">
        <v>15</v>
      </c>
      <c r="B26" s="38" t="s">
        <v>17</v>
      </c>
      <c r="C26" s="38" t="s">
        <v>18</v>
      </c>
    </row>
    <row r="27" spans="1:4">
      <c r="A27" s="38" t="s">
        <v>5</v>
      </c>
      <c r="B27" s="39">
        <v>96.76922269052244</v>
      </c>
      <c r="C27" s="39">
        <v>39.2449485558448</v>
      </c>
    </row>
    <row r="28" spans="1:4">
      <c r="A28" s="38" t="s">
        <v>7</v>
      </c>
      <c r="B28" s="39">
        <v>136.5175750117206</v>
      </c>
      <c r="C28" s="39">
        <v>31.048940883289493</v>
      </c>
    </row>
    <row r="29" spans="1:4">
      <c r="A29" s="38" t="s">
        <v>12</v>
      </c>
      <c r="B29" s="39">
        <v>130.54373781676415</v>
      </c>
      <c r="C29" s="39">
        <v>19.812865497076022</v>
      </c>
    </row>
    <row r="30" spans="1:4">
      <c r="A30" s="38" t="s">
        <v>9</v>
      </c>
      <c r="B30" s="39">
        <v>91.908933262847626</v>
      </c>
      <c r="C30" s="39">
        <v>28.8780276816609</v>
      </c>
    </row>
    <row r="31" spans="1:4">
      <c r="A31" s="38" t="s">
        <v>4</v>
      </c>
      <c r="B31" s="39">
        <v>103.35412977287733</v>
      </c>
      <c r="C31" s="39">
        <v>19.669143385824519</v>
      </c>
    </row>
    <row r="32" spans="1:4">
      <c r="A32" s="38" t="s">
        <v>8</v>
      </c>
      <c r="B32" s="39">
        <v>140.06767271703956</v>
      </c>
      <c r="C32" s="39">
        <v>61.341747572815535</v>
      </c>
    </row>
    <row r="33" spans="1:3">
      <c r="A33" s="38" t="s">
        <v>11</v>
      </c>
      <c r="B33" s="39">
        <v>113.21206952566601</v>
      </c>
      <c r="C33" s="39">
        <v>14.297105129507365</v>
      </c>
    </row>
    <row r="34" spans="1:3">
      <c r="A34" s="38" t="s">
        <v>10</v>
      </c>
      <c r="B34" s="39">
        <v>142.18607903820973</v>
      </c>
      <c r="C34" s="39">
        <v>48.738013495915709</v>
      </c>
    </row>
    <row r="35" spans="1:3">
      <c r="A35" s="38"/>
      <c r="B35" s="39"/>
      <c r="C35" s="39"/>
    </row>
    <row r="36" spans="1:3">
      <c r="A36" s="38" t="s">
        <v>16</v>
      </c>
      <c r="B36" s="39">
        <v>138.61171202594582</v>
      </c>
      <c r="C36" s="39">
        <v>29.350195940679921</v>
      </c>
    </row>
    <row r="37" spans="1:3">
      <c r="A37" s="38"/>
      <c r="B37" s="38"/>
      <c r="C37" s="38"/>
    </row>
    <row r="38" spans="1:3">
      <c r="A38" s="38"/>
      <c r="B38" s="38" t="s">
        <v>19</v>
      </c>
      <c r="C38" s="38" t="s">
        <v>20</v>
      </c>
    </row>
    <row r="39" spans="1:3">
      <c r="A39" s="38" t="s">
        <v>6</v>
      </c>
      <c r="B39" s="39">
        <v>11.260430902753374</v>
      </c>
      <c r="C39" s="39">
        <v>93.838389991331439</v>
      </c>
    </row>
    <row r="40" spans="1:3">
      <c r="A40" s="38" t="s">
        <v>13</v>
      </c>
      <c r="B40" s="39"/>
      <c r="C40" s="39">
        <v>64.791251786425505</v>
      </c>
    </row>
    <row r="43" spans="1:3">
      <c r="A43" s="38" t="s">
        <v>695</v>
      </c>
      <c r="B43" s="1"/>
      <c r="C43" s="1"/>
    </row>
    <row r="44" spans="1:3">
      <c r="A44" s="38" t="s">
        <v>15</v>
      </c>
      <c r="B44" s="38" t="s">
        <v>691</v>
      </c>
      <c r="C44" s="38" t="s">
        <v>689</v>
      </c>
    </row>
    <row r="45" spans="1:3">
      <c r="A45" s="38" t="s">
        <v>5</v>
      </c>
      <c r="B45" s="39">
        <v>1561274.638888889</v>
      </c>
      <c r="C45" s="39">
        <v>1708778.7835513568</v>
      </c>
    </row>
    <row r="46" spans="1:3">
      <c r="A46" s="38" t="s">
        <v>7</v>
      </c>
      <c r="B46" s="39">
        <v>1941279.9166666667</v>
      </c>
      <c r="C46" s="39">
        <v>2124685.7227470931</v>
      </c>
    </row>
    <row r="47" spans="1:3">
      <c r="A47" s="38" t="s">
        <v>12</v>
      </c>
      <c r="B47" s="39">
        <v>89291.916666666672</v>
      </c>
      <c r="C47" s="39">
        <v>97727.926235465115</v>
      </c>
    </row>
    <row r="48" spans="1:3">
      <c r="A48" s="38" t="s">
        <v>9</v>
      </c>
      <c r="B48" s="39">
        <v>637480.36111111112</v>
      </c>
      <c r="C48" s="39">
        <v>697707.43011143419</v>
      </c>
    </row>
    <row r="49" spans="1:3">
      <c r="A49" s="38" t="s">
        <v>4</v>
      </c>
      <c r="B49" s="39">
        <v>10835957.027777778</v>
      </c>
      <c r="C49" s="39">
        <v>11859702.967902131</v>
      </c>
    </row>
    <row r="50" spans="1:3">
      <c r="A50" s="38" t="s">
        <v>8</v>
      </c>
      <c r="B50" s="39">
        <v>1616543.5833333335</v>
      </c>
      <c r="C50" s="39">
        <v>1769269.3579215116</v>
      </c>
    </row>
    <row r="51" spans="1:3">
      <c r="A51" s="38" t="s">
        <v>11</v>
      </c>
      <c r="B51" s="39">
        <v>193592.63888888888</v>
      </c>
      <c r="C51" s="39">
        <v>211882.64110949609</v>
      </c>
    </row>
    <row r="52" spans="1:3">
      <c r="A52" s="38" t="s">
        <v>10</v>
      </c>
      <c r="B52" s="39">
        <v>3583515.75</v>
      </c>
      <c r="C52" s="39">
        <v>3922074.6507994188</v>
      </c>
    </row>
    <row r="53" spans="1:3">
      <c r="A53" s="38" t="s">
        <v>16</v>
      </c>
      <c r="B53" s="39">
        <v>19993535.833333336</v>
      </c>
      <c r="C53" s="39">
        <v>21882460.003633723</v>
      </c>
    </row>
    <row r="54" spans="1:3">
      <c r="A54" s="38"/>
      <c r="B54" s="39"/>
      <c r="C54" s="39"/>
    </row>
    <row r="55" spans="1:3">
      <c r="A55" s="13" t="s">
        <v>6</v>
      </c>
      <c r="B55" s="39">
        <v>480628.97222222225</v>
      </c>
      <c r="C55" s="39">
        <v>526037.23267926357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5"/>
  <sheetViews>
    <sheetView workbookViewId="0">
      <selection activeCell="C4" sqref="C4"/>
    </sheetView>
  </sheetViews>
  <sheetFormatPr defaultRowHeight="12.75"/>
  <cols>
    <col min="1" max="1" width="31.42578125" customWidth="1"/>
    <col min="2" max="2" width="14.5703125" bestFit="1" customWidth="1"/>
    <col min="3" max="3" width="15.5703125" bestFit="1" customWidth="1"/>
    <col min="4" max="4" width="15.28515625" bestFit="1" customWidth="1"/>
  </cols>
  <sheetData>
    <row r="1" spans="1:4">
      <c r="A1" s="44"/>
    </row>
    <row r="3" spans="1:4">
      <c r="A3" s="2" t="s">
        <v>790</v>
      </c>
      <c r="B3" s="38" t="s">
        <v>21</v>
      </c>
      <c r="C3" s="38" t="s">
        <v>22</v>
      </c>
      <c r="D3" s="38" t="s">
        <v>23</v>
      </c>
    </row>
    <row r="4" spans="1:4">
      <c r="A4" s="38" t="s">
        <v>24</v>
      </c>
      <c r="B4" s="7">
        <v>6996.2553939999989</v>
      </c>
      <c r="C4" s="7">
        <v>38.760202957324331</v>
      </c>
      <c r="D4" s="7">
        <v>164.0349673864622</v>
      </c>
    </row>
    <row r="5" spans="1:4">
      <c r="A5" s="38" t="s">
        <v>5</v>
      </c>
      <c r="B5" s="7">
        <v>754.58164499999998</v>
      </c>
      <c r="C5" s="7">
        <v>46.769656935663818</v>
      </c>
      <c r="D5" s="7">
        <v>17.692003587254693</v>
      </c>
    </row>
    <row r="6" spans="1:4">
      <c r="A6" s="38" t="s">
        <v>7</v>
      </c>
      <c r="B6" s="7">
        <v>568.94649000000004</v>
      </c>
      <c r="C6" s="7">
        <v>42.119224903760738</v>
      </c>
      <c r="D6" s="7">
        <v>13.339581486952241</v>
      </c>
    </row>
    <row r="7" spans="1:4">
      <c r="A7" s="38" t="s">
        <v>12</v>
      </c>
      <c r="B7" s="7">
        <v>24.131132000000001</v>
      </c>
      <c r="C7" s="7">
        <v>35.279432748538014</v>
      </c>
      <c r="D7" s="7">
        <v>0.56578115401749085</v>
      </c>
    </row>
    <row r="8" spans="1:4">
      <c r="A8" s="38" t="s">
        <v>9</v>
      </c>
      <c r="B8" s="7">
        <v>214.189032</v>
      </c>
      <c r="C8" s="7">
        <v>30.880771626297577</v>
      </c>
      <c r="D8" s="7">
        <v>5.0218994161918831</v>
      </c>
    </row>
    <row r="9" spans="1:4">
      <c r="A9" s="38" t="s">
        <v>4</v>
      </c>
      <c r="B9" s="7">
        <v>3410.3142069999999</v>
      </c>
      <c r="C9" s="7">
        <v>32.527819759068322</v>
      </c>
      <c r="D9" s="7">
        <v>79.95859902464187</v>
      </c>
    </row>
    <row r="10" spans="1:4">
      <c r="A10" s="38" t="s">
        <v>8</v>
      </c>
      <c r="B10" s="7">
        <v>627.69866200000001</v>
      </c>
      <c r="C10" s="7">
        <v>57.292685469149326</v>
      </c>
      <c r="D10" s="7">
        <v>14.717091322595017</v>
      </c>
    </row>
    <row r="11" spans="1:4">
      <c r="A11" s="38" t="s">
        <v>11</v>
      </c>
      <c r="B11" s="7">
        <v>49.737676</v>
      </c>
      <c r="C11" s="7">
        <v>23.695891376846117</v>
      </c>
      <c r="D11" s="7">
        <v>1.1661549787812713</v>
      </c>
    </row>
    <row r="12" spans="1:4">
      <c r="A12" s="38" t="s">
        <v>10</v>
      </c>
      <c r="B12" s="7">
        <v>1346.6565499999999</v>
      </c>
      <c r="C12" s="7">
        <v>53.141413124975337</v>
      </c>
      <c r="D12" s="7">
        <v>31.573856416027759</v>
      </c>
    </row>
    <row r="13" spans="1:4">
      <c r="A13" s="38"/>
      <c r="B13" s="7"/>
      <c r="C13" s="7"/>
      <c r="D13" s="7"/>
    </row>
    <row r="14" spans="1:4">
      <c r="A14" s="38" t="s">
        <v>25</v>
      </c>
      <c r="B14" s="7">
        <v>1488.964213</v>
      </c>
      <c r="C14" s="7"/>
      <c r="D14" s="7">
        <v>34.910417411080637</v>
      </c>
    </row>
    <row r="15" spans="1:4">
      <c r="A15" s="38" t="s">
        <v>6</v>
      </c>
      <c r="B15" s="7">
        <v>187.31078299999999</v>
      </c>
      <c r="C15" s="7"/>
      <c r="D15" s="7">
        <v>4.3917090572319522</v>
      </c>
    </row>
    <row r="16" spans="1:4">
      <c r="A16" s="38" t="s">
        <v>13</v>
      </c>
      <c r="B16" s="7">
        <v>1301.6534300000001</v>
      </c>
      <c r="C16" s="7"/>
      <c r="D16" s="7">
        <v>30.51870835384868</v>
      </c>
    </row>
    <row r="17" spans="1:4">
      <c r="A17" s="38"/>
      <c r="B17" s="7"/>
      <c r="C17" s="7"/>
      <c r="D17" s="7"/>
    </row>
    <row r="18" spans="1:4">
      <c r="A18" s="38" t="s">
        <v>26</v>
      </c>
      <c r="B18" s="7">
        <v>1525.8347699999999</v>
      </c>
      <c r="C18" s="7"/>
      <c r="D18" s="7">
        <v>35.774888513751144</v>
      </c>
    </row>
    <row r="19" spans="1:4">
      <c r="A19" s="38" t="s">
        <v>27</v>
      </c>
      <c r="B19" s="7">
        <v>50.385599999999997</v>
      </c>
      <c r="C19" s="7"/>
      <c r="D19" s="7">
        <v>1.1813462755855666</v>
      </c>
    </row>
    <row r="20" spans="1:4">
      <c r="A20" s="38" t="s">
        <v>28</v>
      </c>
      <c r="B20" s="7">
        <v>1072.22975</v>
      </c>
      <c r="C20" s="7"/>
      <c r="D20" s="7">
        <v>25.13961571827155</v>
      </c>
    </row>
    <row r="21" spans="1:4">
      <c r="A21" s="38" t="s">
        <v>14</v>
      </c>
      <c r="B21" s="7">
        <v>403.21942000000001</v>
      </c>
      <c r="C21" s="7"/>
      <c r="D21" s="7">
        <v>9.4539265198940239</v>
      </c>
    </row>
    <row r="22" spans="1:4">
      <c r="A22" s="38"/>
      <c r="B22" s="7"/>
      <c r="C22" s="7"/>
      <c r="D22" s="7"/>
    </row>
    <row r="23" spans="1:4">
      <c r="A23" s="38" t="s">
        <v>29</v>
      </c>
      <c r="B23" s="7">
        <v>10011.054376999999</v>
      </c>
      <c r="C23" s="7"/>
      <c r="D23" s="7">
        <v>234.72027331129397</v>
      </c>
    </row>
    <row r="26" spans="1:4">
      <c r="A26" s="38" t="s">
        <v>15</v>
      </c>
      <c r="B26" s="38" t="s">
        <v>17</v>
      </c>
      <c r="C26" s="38" t="s">
        <v>18</v>
      </c>
    </row>
    <row r="27" spans="1:4">
      <c r="A27" s="38" t="s">
        <v>5</v>
      </c>
      <c r="B27" s="39">
        <v>105.37986550142556</v>
      </c>
      <c r="C27" s="39">
        <v>40.676831535886947</v>
      </c>
    </row>
    <row r="28" spans="1:4">
      <c r="A28" s="38" t="s">
        <v>7</v>
      </c>
      <c r="B28" s="39">
        <v>124.08775452157472</v>
      </c>
      <c r="C28" s="39">
        <v>29.595054782351198</v>
      </c>
    </row>
    <row r="29" spans="1:4">
      <c r="A29" s="38" t="s">
        <v>12</v>
      </c>
      <c r="B29" s="39">
        <v>136.42844379467186</v>
      </c>
      <c r="C29" s="39">
        <v>15.868421052631579</v>
      </c>
    </row>
    <row r="30" spans="1:4">
      <c r="A30" s="38" t="s">
        <v>9</v>
      </c>
      <c r="B30" s="39">
        <v>96.975857445133357</v>
      </c>
      <c r="C30" s="39">
        <v>32.331170703575545</v>
      </c>
    </row>
    <row r="31" spans="1:4">
      <c r="A31" s="38" t="s">
        <v>4</v>
      </c>
      <c r="B31" s="39">
        <v>97.580613658306021</v>
      </c>
      <c r="C31" s="39">
        <v>17.651621949009471</v>
      </c>
    </row>
    <row r="32" spans="1:4">
      <c r="A32" s="38" t="s">
        <v>8</v>
      </c>
      <c r="B32" s="39">
        <v>122.85732830311144</v>
      </c>
      <c r="C32" s="39">
        <v>59.22635998539613</v>
      </c>
    </row>
    <row r="33" spans="1:3">
      <c r="A33" s="38" t="s">
        <v>11</v>
      </c>
      <c r="B33" s="39">
        <v>108.24634502923976</v>
      </c>
      <c r="C33" s="39">
        <v>12.142448785135779</v>
      </c>
    </row>
    <row r="34" spans="1:3">
      <c r="A34" s="38" t="s">
        <v>10</v>
      </c>
      <c r="B34" s="39">
        <v>136.70198322950972</v>
      </c>
      <c r="C34" s="39">
        <v>44.600252555147783</v>
      </c>
    </row>
    <row r="35" spans="1:3">
      <c r="A35" s="38"/>
      <c r="B35" s="39"/>
      <c r="C35" s="39"/>
    </row>
    <row r="36" spans="1:3">
      <c r="A36" s="38" t="s">
        <v>16</v>
      </c>
      <c r="B36" s="39">
        <v>107.63479446750277</v>
      </c>
      <c r="C36" s="39">
        <v>27.403659813519038</v>
      </c>
    </row>
    <row r="37" spans="1:3">
      <c r="A37" s="38"/>
      <c r="B37" s="38"/>
      <c r="C37" s="38"/>
    </row>
    <row r="38" spans="1:3">
      <c r="A38" s="38"/>
      <c r="B38" s="38" t="s">
        <v>19</v>
      </c>
      <c r="C38" s="38" t="s">
        <v>20</v>
      </c>
    </row>
    <row r="39" spans="1:3">
      <c r="A39" s="38" t="s">
        <v>6</v>
      </c>
      <c r="B39" s="39">
        <v>11.887546599141873</v>
      </c>
      <c r="C39" s="39">
        <v>3.7657030315819089</v>
      </c>
    </row>
    <row r="40" spans="1:3">
      <c r="A40" s="38" t="s">
        <v>13</v>
      </c>
      <c r="B40" s="39"/>
      <c r="C40" s="39">
        <v>64.521582143443297</v>
      </c>
    </row>
    <row r="43" spans="1:3">
      <c r="A43" s="2" t="s">
        <v>789</v>
      </c>
      <c r="B43" s="1"/>
      <c r="C43" s="1"/>
    </row>
    <row r="44" spans="1:3">
      <c r="A44" s="38" t="s">
        <v>15</v>
      </c>
      <c r="B44" s="38" t="s">
        <v>691</v>
      </c>
      <c r="C44" s="38" t="s">
        <v>689</v>
      </c>
    </row>
    <row r="45" spans="1:3">
      <c r="A45" s="38" t="s">
        <v>5</v>
      </c>
      <c r="B45" s="39">
        <v>1700198.75</v>
      </c>
      <c r="C45" s="39">
        <v>1863536.6211790394</v>
      </c>
    </row>
    <row r="46" spans="1:3">
      <c r="A46" s="38" t="s">
        <v>7</v>
      </c>
      <c r="B46" s="39">
        <v>1648133.5555555555</v>
      </c>
      <c r="C46" s="39">
        <v>1806469.5303250847</v>
      </c>
    </row>
    <row r="47" spans="1:3">
      <c r="A47" s="38" t="s">
        <v>12</v>
      </c>
      <c r="B47" s="39">
        <v>93317.055555555562</v>
      </c>
      <c r="C47" s="39">
        <v>102282.01285783602</v>
      </c>
    </row>
    <row r="48" spans="1:3">
      <c r="A48" s="38" t="s">
        <v>9</v>
      </c>
      <c r="B48" s="39">
        <v>437942.97222222225</v>
      </c>
      <c r="C48" s="39">
        <v>480016.0961911694</v>
      </c>
    </row>
    <row r="49" spans="1:3">
      <c r="A49" s="38" t="s">
        <v>4</v>
      </c>
      <c r="B49" s="39">
        <v>10230644.277777778</v>
      </c>
      <c r="C49" s="39">
        <v>11213500.933284814</v>
      </c>
    </row>
    <row r="50" spans="1:3">
      <c r="A50" s="38" t="s">
        <v>8</v>
      </c>
      <c r="B50" s="39">
        <v>1346024.888888889</v>
      </c>
      <c r="C50" s="39">
        <v>1475337.3236293062</v>
      </c>
    </row>
    <row r="51" spans="1:3">
      <c r="A51" s="38" t="s">
        <v>11</v>
      </c>
      <c r="B51" s="39">
        <v>185101.25</v>
      </c>
      <c r="C51" s="39">
        <v>202883.90283842795</v>
      </c>
    </row>
    <row r="52" spans="1:3">
      <c r="A52" s="38" t="s">
        <v>10</v>
      </c>
      <c r="B52" s="39">
        <v>3445300.0833333335</v>
      </c>
      <c r="C52" s="39">
        <v>3776289.6109898109</v>
      </c>
    </row>
    <row r="53" spans="1:3">
      <c r="A53" s="38" t="s">
        <v>16</v>
      </c>
      <c r="B53" s="39">
        <v>18609162.833333332</v>
      </c>
      <c r="C53" s="39">
        <v>20396942.668850072</v>
      </c>
    </row>
    <row r="54" spans="1:3">
      <c r="A54" s="38"/>
      <c r="B54" s="39"/>
      <c r="C54" s="39"/>
    </row>
    <row r="55" spans="1:3">
      <c r="A55" s="13" t="s">
        <v>6</v>
      </c>
      <c r="B55" s="39">
        <v>507015.75</v>
      </c>
      <c r="C55" s="39">
        <v>555724.68668122275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5"/>
  <sheetViews>
    <sheetView topLeftCell="A188" workbookViewId="0">
      <selection activeCell="A219" sqref="A219"/>
    </sheetView>
  </sheetViews>
  <sheetFormatPr defaultRowHeight="12.75"/>
  <cols>
    <col min="1" max="1" width="34" bestFit="1" customWidth="1"/>
    <col min="2" max="2" width="17.85546875" bestFit="1" customWidth="1"/>
    <col min="3" max="3" width="19.28515625" bestFit="1" customWidth="1"/>
    <col min="4" max="4" width="34.85546875" bestFit="1" customWidth="1"/>
    <col min="5" max="5" width="24.140625" customWidth="1"/>
    <col min="6" max="6" width="29" customWidth="1"/>
    <col min="7" max="7" width="12.85546875" bestFit="1" customWidth="1"/>
    <col min="8" max="8" width="11.28515625" bestFit="1" customWidth="1"/>
    <col min="9" max="9" width="5.5703125" bestFit="1" customWidth="1"/>
    <col min="10" max="10" width="11.140625" bestFit="1" customWidth="1"/>
    <col min="11" max="11" width="6.5703125" style="45" bestFit="1" customWidth="1"/>
    <col min="12" max="12" width="127.140625" customWidth="1"/>
    <col min="13" max="13" width="12" bestFit="1" customWidth="1"/>
    <col min="14" max="14" width="12" style="102" bestFit="1" customWidth="1"/>
    <col min="15" max="15" width="25.140625" style="102" bestFit="1" customWidth="1"/>
    <col min="16" max="16" width="79.85546875" bestFit="1" customWidth="1"/>
    <col min="17" max="17" width="7.85546875" bestFit="1" customWidth="1"/>
    <col min="18" max="18" width="8.42578125" bestFit="1" customWidth="1"/>
    <col min="257" max="257" width="34" bestFit="1" customWidth="1"/>
    <col min="258" max="258" width="17.85546875" bestFit="1" customWidth="1"/>
    <col min="259" max="259" width="19.28515625" bestFit="1" customWidth="1"/>
    <col min="260" max="260" width="34.85546875" bestFit="1" customWidth="1"/>
    <col min="261" max="261" width="24.140625" customWidth="1"/>
    <col min="262" max="262" width="29" customWidth="1"/>
    <col min="263" max="263" width="12.85546875" bestFit="1" customWidth="1"/>
    <col min="264" max="264" width="11.28515625" bestFit="1" customWidth="1"/>
    <col min="265" max="265" width="5.5703125" bestFit="1" customWidth="1"/>
    <col min="266" max="266" width="11.140625" bestFit="1" customWidth="1"/>
    <col min="267" max="267" width="6.5703125" bestFit="1" customWidth="1"/>
    <col min="268" max="268" width="127.140625" customWidth="1"/>
    <col min="269" max="270" width="12" bestFit="1" customWidth="1"/>
    <col min="271" max="271" width="25.140625" bestFit="1" customWidth="1"/>
    <col min="272" max="272" width="79.85546875" bestFit="1" customWidth="1"/>
    <col min="273" max="273" width="7.85546875" bestFit="1" customWidth="1"/>
    <col min="274" max="274" width="8.42578125" bestFit="1" customWidth="1"/>
    <col min="513" max="513" width="34" bestFit="1" customWidth="1"/>
    <col min="514" max="514" width="17.85546875" bestFit="1" customWidth="1"/>
    <col min="515" max="515" width="19.28515625" bestFit="1" customWidth="1"/>
    <col min="516" max="516" width="34.85546875" bestFit="1" customWidth="1"/>
    <col min="517" max="517" width="24.140625" customWidth="1"/>
    <col min="518" max="518" width="29" customWidth="1"/>
    <col min="519" max="519" width="12.85546875" bestFit="1" customWidth="1"/>
    <col min="520" max="520" width="11.28515625" bestFit="1" customWidth="1"/>
    <col min="521" max="521" width="5.5703125" bestFit="1" customWidth="1"/>
    <col min="522" max="522" width="11.140625" bestFit="1" customWidth="1"/>
    <col min="523" max="523" width="6.5703125" bestFit="1" customWidth="1"/>
    <col min="524" max="524" width="127.140625" customWidth="1"/>
    <col min="525" max="526" width="12" bestFit="1" customWidth="1"/>
    <col min="527" max="527" width="25.140625" bestFit="1" customWidth="1"/>
    <col min="528" max="528" width="79.85546875" bestFit="1" customWidth="1"/>
    <col min="529" max="529" width="7.85546875" bestFit="1" customWidth="1"/>
    <col min="530" max="530" width="8.42578125" bestFit="1" customWidth="1"/>
    <col min="769" max="769" width="34" bestFit="1" customWidth="1"/>
    <col min="770" max="770" width="17.85546875" bestFit="1" customWidth="1"/>
    <col min="771" max="771" width="19.28515625" bestFit="1" customWidth="1"/>
    <col min="772" max="772" width="34.85546875" bestFit="1" customWidth="1"/>
    <col min="773" max="773" width="24.140625" customWidth="1"/>
    <col min="774" max="774" width="29" customWidth="1"/>
    <col min="775" max="775" width="12.85546875" bestFit="1" customWidth="1"/>
    <col min="776" max="776" width="11.28515625" bestFit="1" customWidth="1"/>
    <col min="777" max="777" width="5.5703125" bestFit="1" customWidth="1"/>
    <col min="778" max="778" width="11.140625" bestFit="1" customWidth="1"/>
    <col min="779" max="779" width="6.5703125" bestFit="1" customWidth="1"/>
    <col min="780" max="780" width="127.140625" customWidth="1"/>
    <col min="781" max="782" width="12" bestFit="1" customWidth="1"/>
    <col min="783" max="783" width="25.140625" bestFit="1" customWidth="1"/>
    <col min="784" max="784" width="79.85546875" bestFit="1" customWidth="1"/>
    <col min="785" max="785" width="7.85546875" bestFit="1" customWidth="1"/>
    <col min="786" max="786" width="8.42578125" bestFit="1" customWidth="1"/>
    <col min="1025" max="1025" width="34" bestFit="1" customWidth="1"/>
    <col min="1026" max="1026" width="17.85546875" bestFit="1" customWidth="1"/>
    <col min="1027" max="1027" width="19.28515625" bestFit="1" customWidth="1"/>
    <col min="1028" max="1028" width="34.85546875" bestFit="1" customWidth="1"/>
    <col min="1029" max="1029" width="24.140625" customWidth="1"/>
    <col min="1030" max="1030" width="29" customWidth="1"/>
    <col min="1031" max="1031" width="12.85546875" bestFit="1" customWidth="1"/>
    <col min="1032" max="1032" width="11.28515625" bestFit="1" customWidth="1"/>
    <col min="1033" max="1033" width="5.5703125" bestFit="1" customWidth="1"/>
    <col min="1034" max="1034" width="11.140625" bestFit="1" customWidth="1"/>
    <col min="1035" max="1035" width="6.5703125" bestFit="1" customWidth="1"/>
    <col min="1036" max="1036" width="127.140625" customWidth="1"/>
    <col min="1037" max="1038" width="12" bestFit="1" customWidth="1"/>
    <col min="1039" max="1039" width="25.140625" bestFit="1" customWidth="1"/>
    <col min="1040" max="1040" width="79.85546875" bestFit="1" customWidth="1"/>
    <col min="1041" max="1041" width="7.85546875" bestFit="1" customWidth="1"/>
    <col min="1042" max="1042" width="8.42578125" bestFit="1" customWidth="1"/>
    <col min="1281" max="1281" width="34" bestFit="1" customWidth="1"/>
    <col min="1282" max="1282" width="17.85546875" bestFit="1" customWidth="1"/>
    <col min="1283" max="1283" width="19.28515625" bestFit="1" customWidth="1"/>
    <col min="1284" max="1284" width="34.85546875" bestFit="1" customWidth="1"/>
    <col min="1285" max="1285" width="24.140625" customWidth="1"/>
    <col min="1286" max="1286" width="29" customWidth="1"/>
    <col min="1287" max="1287" width="12.85546875" bestFit="1" customWidth="1"/>
    <col min="1288" max="1288" width="11.28515625" bestFit="1" customWidth="1"/>
    <col min="1289" max="1289" width="5.5703125" bestFit="1" customWidth="1"/>
    <col min="1290" max="1290" width="11.140625" bestFit="1" customWidth="1"/>
    <col min="1291" max="1291" width="6.5703125" bestFit="1" customWidth="1"/>
    <col min="1292" max="1292" width="127.140625" customWidth="1"/>
    <col min="1293" max="1294" width="12" bestFit="1" customWidth="1"/>
    <col min="1295" max="1295" width="25.140625" bestFit="1" customWidth="1"/>
    <col min="1296" max="1296" width="79.85546875" bestFit="1" customWidth="1"/>
    <col min="1297" max="1297" width="7.85546875" bestFit="1" customWidth="1"/>
    <col min="1298" max="1298" width="8.42578125" bestFit="1" customWidth="1"/>
    <col min="1537" max="1537" width="34" bestFit="1" customWidth="1"/>
    <col min="1538" max="1538" width="17.85546875" bestFit="1" customWidth="1"/>
    <col min="1539" max="1539" width="19.28515625" bestFit="1" customWidth="1"/>
    <col min="1540" max="1540" width="34.85546875" bestFit="1" customWidth="1"/>
    <col min="1541" max="1541" width="24.140625" customWidth="1"/>
    <col min="1542" max="1542" width="29" customWidth="1"/>
    <col min="1543" max="1543" width="12.85546875" bestFit="1" customWidth="1"/>
    <col min="1544" max="1544" width="11.28515625" bestFit="1" customWidth="1"/>
    <col min="1545" max="1545" width="5.5703125" bestFit="1" customWidth="1"/>
    <col min="1546" max="1546" width="11.140625" bestFit="1" customWidth="1"/>
    <col min="1547" max="1547" width="6.5703125" bestFit="1" customWidth="1"/>
    <col min="1548" max="1548" width="127.140625" customWidth="1"/>
    <col min="1549" max="1550" width="12" bestFit="1" customWidth="1"/>
    <col min="1551" max="1551" width="25.140625" bestFit="1" customWidth="1"/>
    <col min="1552" max="1552" width="79.85546875" bestFit="1" customWidth="1"/>
    <col min="1553" max="1553" width="7.85546875" bestFit="1" customWidth="1"/>
    <col min="1554" max="1554" width="8.42578125" bestFit="1" customWidth="1"/>
    <col min="1793" max="1793" width="34" bestFit="1" customWidth="1"/>
    <col min="1794" max="1794" width="17.85546875" bestFit="1" customWidth="1"/>
    <col min="1795" max="1795" width="19.28515625" bestFit="1" customWidth="1"/>
    <col min="1796" max="1796" width="34.85546875" bestFit="1" customWidth="1"/>
    <col min="1797" max="1797" width="24.140625" customWidth="1"/>
    <col min="1798" max="1798" width="29" customWidth="1"/>
    <col min="1799" max="1799" width="12.85546875" bestFit="1" customWidth="1"/>
    <col min="1800" max="1800" width="11.28515625" bestFit="1" customWidth="1"/>
    <col min="1801" max="1801" width="5.5703125" bestFit="1" customWidth="1"/>
    <col min="1802" max="1802" width="11.140625" bestFit="1" customWidth="1"/>
    <col min="1803" max="1803" width="6.5703125" bestFit="1" customWidth="1"/>
    <col min="1804" max="1804" width="127.140625" customWidth="1"/>
    <col min="1805" max="1806" width="12" bestFit="1" customWidth="1"/>
    <col min="1807" max="1807" width="25.140625" bestFit="1" customWidth="1"/>
    <col min="1808" max="1808" width="79.85546875" bestFit="1" customWidth="1"/>
    <col min="1809" max="1809" width="7.85546875" bestFit="1" customWidth="1"/>
    <col min="1810" max="1810" width="8.42578125" bestFit="1" customWidth="1"/>
    <col min="2049" max="2049" width="34" bestFit="1" customWidth="1"/>
    <col min="2050" max="2050" width="17.85546875" bestFit="1" customWidth="1"/>
    <col min="2051" max="2051" width="19.28515625" bestFit="1" customWidth="1"/>
    <col min="2052" max="2052" width="34.85546875" bestFit="1" customWidth="1"/>
    <col min="2053" max="2053" width="24.140625" customWidth="1"/>
    <col min="2054" max="2054" width="29" customWidth="1"/>
    <col min="2055" max="2055" width="12.85546875" bestFit="1" customWidth="1"/>
    <col min="2056" max="2056" width="11.28515625" bestFit="1" customWidth="1"/>
    <col min="2057" max="2057" width="5.5703125" bestFit="1" customWidth="1"/>
    <col min="2058" max="2058" width="11.140625" bestFit="1" customWidth="1"/>
    <col min="2059" max="2059" width="6.5703125" bestFit="1" customWidth="1"/>
    <col min="2060" max="2060" width="127.140625" customWidth="1"/>
    <col min="2061" max="2062" width="12" bestFit="1" customWidth="1"/>
    <col min="2063" max="2063" width="25.140625" bestFit="1" customWidth="1"/>
    <col min="2064" max="2064" width="79.85546875" bestFit="1" customWidth="1"/>
    <col min="2065" max="2065" width="7.85546875" bestFit="1" customWidth="1"/>
    <col min="2066" max="2066" width="8.42578125" bestFit="1" customWidth="1"/>
    <col min="2305" max="2305" width="34" bestFit="1" customWidth="1"/>
    <col min="2306" max="2306" width="17.85546875" bestFit="1" customWidth="1"/>
    <col min="2307" max="2307" width="19.28515625" bestFit="1" customWidth="1"/>
    <col min="2308" max="2308" width="34.85546875" bestFit="1" customWidth="1"/>
    <col min="2309" max="2309" width="24.140625" customWidth="1"/>
    <col min="2310" max="2310" width="29" customWidth="1"/>
    <col min="2311" max="2311" width="12.85546875" bestFit="1" customWidth="1"/>
    <col min="2312" max="2312" width="11.28515625" bestFit="1" customWidth="1"/>
    <col min="2313" max="2313" width="5.5703125" bestFit="1" customWidth="1"/>
    <col min="2314" max="2314" width="11.140625" bestFit="1" customWidth="1"/>
    <col min="2315" max="2315" width="6.5703125" bestFit="1" customWidth="1"/>
    <col min="2316" max="2316" width="127.140625" customWidth="1"/>
    <col min="2317" max="2318" width="12" bestFit="1" customWidth="1"/>
    <col min="2319" max="2319" width="25.140625" bestFit="1" customWidth="1"/>
    <col min="2320" max="2320" width="79.85546875" bestFit="1" customWidth="1"/>
    <col min="2321" max="2321" width="7.85546875" bestFit="1" customWidth="1"/>
    <col min="2322" max="2322" width="8.42578125" bestFit="1" customWidth="1"/>
    <col min="2561" max="2561" width="34" bestFit="1" customWidth="1"/>
    <col min="2562" max="2562" width="17.85546875" bestFit="1" customWidth="1"/>
    <col min="2563" max="2563" width="19.28515625" bestFit="1" customWidth="1"/>
    <col min="2564" max="2564" width="34.85546875" bestFit="1" customWidth="1"/>
    <col min="2565" max="2565" width="24.140625" customWidth="1"/>
    <col min="2566" max="2566" width="29" customWidth="1"/>
    <col min="2567" max="2567" width="12.85546875" bestFit="1" customWidth="1"/>
    <col min="2568" max="2568" width="11.28515625" bestFit="1" customWidth="1"/>
    <col min="2569" max="2569" width="5.5703125" bestFit="1" customWidth="1"/>
    <col min="2570" max="2570" width="11.140625" bestFit="1" customWidth="1"/>
    <col min="2571" max="2571" width="6.5703125" bestFit="1" customWidth="1"/>
    <col min="2572" max="2572" width="127.140625" customWidth="1"/>
    <col min="2573" max="2574" width="12" bestFit="1" customWidth="1"/>
    <col min="2575" max="2575" width="25.140625" bestFit="1" customWidth="1"/>
    <col min="2576" max="2576" width="79.85546875" bestFit="1" customWidth="1"/>
    <col min="2577" max="2577" width="7.85546875" bestFit="1" customWidth="1"/>
    <col min="2578" max="2578" width="8.42578125" bestFit="1" customWidth="1"/>
    <col min="2817" max="2817" width="34" bestFit="1" customWidth="1"/>
    <col min="2818" max="2818" width="17.85546875" bestFit="1" customWidth="1"/>
    <col min="2819" max="2819" width="19.28515625" bestFit="1" customWidth="1"/>
    <col min="2820" max="2820" width="34.85546875" bestFit="1" customWidth="1"/>
    <col min="2821" max="2821" width="24.140625" customWidth="1"/>
    <col min="2822" max="2822" width="29" customWidth="1"/>
    <col min="2823" max="2823" width="12.85546875" bestFit="1" customWidth="1"/>
    <col min="2824" max="2824" width="11.28515625" bestFit="1" customWidth="1"/>
    <col min="2825" max="2825" width="5.5703125" bestFit="1" customWidth="1"/>
    <col min="2826" max="2826" width="11.140625" bestFit="1" customWidth="1"/>
    <col min="2827" max="2827" width="6.5703125" bestFit="1" customWidth="1"/>
    <col min="2828" max="2828" width="127.140625" customWidth="1"/>
    <col min="2829" max="2830" width="12" bestFit="1" customWidth="1"/>
    <col min="2831" max="2831" width="25.140625" bestFit="1" customWidth="1"/>
    <col min="2832" max="2832" width="79.85546875" bestFit="1" customWidth="1"/>
    <col min="2833" max="2833" width="7.85546875" bestFit="1" customWidth="1"/>
    <col min="2834" max="2834" width="8.42578125" bestFit="1" customWidth="1"/>
    <col min="3073" max="3073" width="34" bestFit="1" customWidth="1"/>
    <col min="3074" max="3074" width="17.85546875" bestFit="1" customWidth="1"/>
    <col min="3075" max="3075" width="19.28515625" bestFit="1" customWidth="1"/>
    <col min="3076" max="3076" width="34.85546875" bestFit="1" customWidth="1"/>
    <col min="3077" max="3077" width="24.140625" customWidth="1"/>
    <col min="3078" max="3078" width="29" customWidth="1"/>
    <col min="3079" max="3079" width="12.85546875" bestFit="1" customWidth="1"/>
    <col min="3080" max="3080" width="11.28515625" bestFit="1" customWidth="1"/>
    <col min="3081" max="3081" width="5.5703125" bestFit="1" customWidth="1"/>
    <col min="3082" max="3082" width="11.140625" bestFit="1" customWidth="1"/>
    <col min="3083" max="3083" width="6.5703125" bestFit="1" customWidth="1"/>
    <col min="3084" max="3084" width="127.140625" customWidth="1"/>
    <col min="3085" max="3086" width="12" bestFit="1" customWidth="1"/>
    <col min="3087" max="3087" width="25.140625" bestFit="1" customWidth="1"/>
    <col min="3088" max="3088" width="79.85546875" bestFit="1" customWidth="1"/>
    <col min="3089" max="3089" width="7.85546875" bestFit="1" customWidth="1"/>
    <col min="3090" max="3090" width="8.42578125" bestFit="1" customWidth="1"/>
    <col min="3329" max="3329" width="34" bestFit="1" customWidth="1"/>
    <col min="3330" max="3330" width="17.85546875" bestFit="1" customWidth="1"/>
    <col min="3331" max="3331" width="19.28515625" bestFit="1" customWidth="1"/>
    <col min="3332" max="3332" width="34.85546875" bestFit="1" customWidth="1"/>
    <col min="3333" max="3333" width="24.140625" customWidth="1"/>
    <col min="3334" max="3334" width="29" customWidth="1"/>
    <col min="3335" max="3335" width="12.85546875" bestFit="1" customWidth="1"/>
    <col min="3336" max="3336" width="11.28515625" bestFit="1" customWidth="1"/>
    <col min="3337" max="3337" width="5.5703125" bestFit="1" customWidth="1"/>
    <col min="3338" max="3338" width="11.140625" bestFit="1" customWidth="1"/>
    <col min="3339" max="3339" width="6.5703125" bestFit="1" customWidth="1"/>
    <col min="3340" max="3340" width="127.140625" customWidth="1"/>
    <col min="3341" max="3342" width="12" bestFit="1" customWidth="1"/>
    <col min="3343" max="3343" width="25.140625" bestFit="1" customWidth="1"/>
    <col min="3344" max="3344" width="79.85546875" bestFit="1" customWidth="1"/>
    <col min="3345" max="3345" width="7.85546875" bestFit="1" customWidth="1"/>
    <col min="3346" max="3346" width="8.42578125" bestFit="1" customWidth="1"/>
    <col min="3585" max="3585" width="34" bestFit="1" customWidth="1"/>
    <col min="3586" max="3586" width="17.85546875" bestFit="1" customWidth="1"/>
    <col min="3587" max="3587" width="19.28515625" bestFit="1" customWidth="1"/>
    <col min="3588" max="3588" width="34.85546875" bestFit="1" customWidth="1"/>
    <col min="3589" max="3589" width="24.140625" customWidth="1"/>
    <col min="3590" max="3590" width="29" customWidth="1"/>
    <col min="3591" max="3591" width="12.85546875" bestFit="1" customWidth="1"/>
    <col min="3592" max="3592" width="11.28515625" bestFit="1" customWidth="1"/>
    <col min="3593" max="3593" width="5.5703125" bestFit="1" customWidth="1"/>
    <col min="3594" max="3594" width="11.140625" bestFit="1" customWidth="1"/>
    <col min="3595" max="3595" width="6.5703125" bestFit="1" customWidth="1"/>
    <col min="3596" max="3596" width="127.140625" customWidth="1"/>
    <col min="3597" max="3598" width="12" bestFit="1" customWidth="1"/>
    <col min="3599" max="3599" width="25.140625" bestFit="1" customWidth="1"/>
    <col min="3600" max="3600" width="79.85546875" bestFit="1" customWidth="1"/>
    <col min="3601" max="3601" width="7.85546875" bestFit="1" customWidth="1"/>
    <col min="3602" max="3602" width="8.42578125" bestFit="1" customWidth="1"/>
    <col min="3841" max="3841" width="34" bestFit="1" customWidth="1"/>
    <col min="3842" max="3842" width="17.85546875" bestFit="1" customWidth="1"/>
    <col min="3843" max="3843" width="19.28515625" bestFit="1" customWidth="1"/>
    <col min="3844" max="3844" width="34.85546875" bestFit="1" customWidth="1"/>
    <col min="3845" max="3845" width="24.140625" customWidth="1"/>
    <col min="3846" max="3846" width="29" customWidth="1"/>
    <col min="3847" max="3847" width="12.85546875" bestFit="1" customWidth="1"/>
    <col min="3848" max="3848" width="11.28515625" bestFit="1" customWidth="1"/>
    <col min="3849" max="3849" width="5.5703125" bestFit="1" customWidth="1"/>
    <col min="3850" max="3850" width="11.140625" bestFit="1" customWidth="1"/>
    <col min="3851" max="3851" width="6.5703125" bestFit="1" customWidth="1"/>
    <col min="3852" max="3852" width="127.140625" customWidth="1"/>
    <col min="3853" max="3854" width="12" bestFit="1" customWidth="1"/>
    <col min="3855" max="3855" width="25.140625" bestFit="1" customWidth="1"/>
    <col min="3856" max="3856" width="79.85546875" bestFit="1" customWidth="1"/>
    <col min="3857" max="3857" width="7.85546875" bestFit="1" customWidth="1"/>
    <col min="3858" max="3858" width="8.42578125" bestFit="1" customWidth="1"/>
    <col min="4097" max="4097" width="34" bestFit="1" customWidth="1"/>
    <col min="4098" max="4098" width="17.85546875" bestFit="1" customWidth="1"/>
    <col min="4099" max="4099" width="19.28515625" bestFit="1" customWidth="1"/>
    <col min="4100" max="4100" width="34.85546875" bestFit="1" customWidth="1"/>
    <col min="4101" max="4101" width="24.140625" customWidth="1"/>
    <col min="4102" max="4102" width="29" customWidth="1"/>
    <col min="4103" max="4103" width="12.85546875" bestFit="1" customWidth="1"/>
    <col min="4104" max="4104" width="11.28515625" bestFit="1" customWidth="1"/>
    <col min="4105" max="4105" width="5.5703125" bestFit="1" customWidth="1"/>
    <col min="4106" max="4106" width="11.140625" bestFit="1" customWidth="1"/>
    <col min="4107" max="4107" width="6.5703125" bestFit="1" customWidth="1"/>
    <col min="4108" max="4108" width="127.140625" customWidth="1"/>
    <col min="4109" max="4110" width="12" bestFit="1" customWidth="1"/>
    <col min="4111" max="4111" width="25.140625" bestFit="1" customWidth="1"/>
    <col min="4112" max="4112" width="79.85546875" bestFit="1" customWidth="1"/>
    <col min="4113" max="4113" width="7.85546875" bestFit="1" customWidth="1"/>
    <col min="4114" max="4114" width="8.42578125" bestFit="1" customWidth="1"/>
    <col min="4353" max="4353" width="34" bestFit="1" customWidth="1"/>
    <col min="4354" max="4354" width="17.85546875" bestFit="1" customWidth="1"/>
    <col min="4355" max="4355" width="19.28515625" bestFit="1" customWidth="1"/>
    <col min="4356" max="4356" width="34.85546875" bestFit="1" customWidth="1"/>
    <col min="4357" max="4357" width="24.140625" customWidth="1"/>
    <col min="4358" max="4358" width="29" customWidth="1"/>
    <col min="4359" max="4359" width="12.85546875" bestFit="1" customWidth="1"/>
    <col min="4360" max="4360" width="11.28515625" bestFit="1" customWidth="1"/>
    <col min="4361" max="4361" width="5.5703125" bestFit="1" customWidth="1"/>
    <col min="4362" max="4362" width="11.140625" bestFit="1" customWidth="1"/>
    <col min="4363" max="4363" width="6.5703125" bestFit="1" customWidth="1"/>
    <col min="4364" max="4364" width="127.140625" customWidth="1"/>
    <col min="4365" max="4366" width="12" bestFit="1" customWidth="1"/>
    <col min="4367" max="4367" width="25.140625" bestFit="1" customWidth="1"/>
    <col min="4368" max="4368" width="79.85546875" bestFit="1" customWidth="1"/>
    <col min="4369" max="4369" width="7.85546875" bestFit="1" customWidth="1"/>
    <col min="4370" max="4370" width="8.42578125" bestFit="1" customWidth="1"/>
    <col min="4609" max="4609" width="34" bestFit="1" customWidth="1"/>
    <col min="4610" max="4610" width="17.85546875" bestFit="1" customWidth="1"/>
    <col min="4611" max="4611" width="19.28515625" bestFit="1" customWidth="1"/>
    <col min="4612" max="4612" width="34.85546875" bestFit="1" customWidth="1"/>
    <col min="4613" max="4613" width="24.140625" customWidth="1"/>
    <col min="4614" max="4614" width="29" customWidth="1"/>
    <col min="4615" max="4615" width="12.85546875" bestFit="1" customWidth="1"/>
    <col min="4616" max="4616" width="11.28515625" bestFit="1" customWidth="1"/>
    <col min="4617" max="4617" width="5.5703125" bestFit="1" customWidth="1"/>
    <col min="4618" max="4618" width="11.140625" bestFit="1" customWidth="1"/>
    <col min="4619" max="4619" width="6.5703125" bestFit="1" customWidth="1"/>
    <col min="4620" max="4620" width="127.140625" customWidth="1"/>
    <col min="4621" max="4622" width="12" bestFit="1" customWidth="1"/>
    <col min="4623" max="4623" width="25.140625" bestFit="1" customWidth="1"/>
    <col min="4624" max="4624" width="79.85546875" bestFit="1" customWidth="1"/>
    <col min="4625" max="4625" width="7.85546875" bestFit="1" customWidth="1"/>
    <col min="4626" max="4626" width="8.42578125" bestFit="1" customWidth="1"/>
    <col min="4865" max="4865" width="34" bestFit="1" customWidth="1"/>
    <col min="4866" max="4866" width="17.85546875" bestFit="1" customWidth="1"/>
    <col min="4867" max="4867" width="19.28515625" bestFit="1" customWidth="1"/>
    <col min="4868" max="4868" width="34.85546875" bestFit="1" customWidth="1"/>
    <col min="4869" max="4869" width="24.140625" customWidth="1"/>
    <col min="4870" max="4870" width="29" customWidth="1"/>
    <col min="4871" max="4871" width="12.85546875" bestFit="1" customWidth="1"/>
    <col min="4872" max="4872" width="11.28515625" bestFit="1" customWidth="1"/>
    <col min="4873" max="4873" width="5.5703125" bestFit="1" customWidth="1"/>
    <col min="4874" max="4874" width="11.140625" bestFit="1" customWidth="1"/>
    <col min="4875" max="4875" width="6.5703125" bestFit="1" customWidth="1"/>
    <col min="4876" max="4876" width="127.140625" customWidth="1"/>
    <col min="4877" max="4878" width="12" bestFit="1" customWidth="1"/>
    <col min="4879" max="4879" width="25.140625" bestFit="1" customWidth="1"/>
    <col min="4880" max="4880" width="79.85546875" bestFit="1" customWidth="1"/>
    <col min="4881" max="4881" width="7.85546875" bestFit="1" customWidth="1"/>
    <col min="4882" max="4882" width="8.42578125" bestFit="1" customWidth="1"/>
    <col min="5121" max="5121" width="34" bestFit="1" customWidth="1"/>
    <col min="5122" max="5122" width="17.85546875" bestFit="1" customWidth="1"/>
    <col min="5123" max="5123" width="19.28515625" bestFit="1" customWidth="1"/>
    <col min="5124" max="5124" width="34.85546875" bestFit="1" customWidth="1"/>
    <col min="5125" max="5125" width="24.140625" customWidth="1"/>
    <col min="5126" max="5126" width="29" customWidth="1"/>
    <col min="5127" max="5127" width="12.85546875" bestFit="1" customWidth="1"/>
    <col min="5128" max="5128" width="11.28515625" bestFit="1" customWidth="1"/>
    <col min="5129" max="5129" width="5.5703125" bestFit="1" customWidth="1"/>
    <col min="5130" max="5130" width="11.140625" bestFit="1" customWidth="1"/>
    <col min="5131" max="5131" width="6.5703125" bestFit="1" customWidth="1"/>
    <col min="5132" max="5132" width="127.140625" customWidth="1"/>
    <col min="5133" max="5134" width="12" bestFit="1" customWidth="1"/>
    <col min="5135" max="5135" width="25.140625" bestFit="1" customWidth="1"/>
    <col min="5136" max="5136" width="79.85546875" bestFit="1" customWidth="1"/>
    <col min="5137" max="5137" width="7.85546875" bestFit="1" customWidth="1"/>
    <col min="5138" max="5138" width="8.42578125" bestFit="1" customWidth="1"/>
    <col min="5377" max="5377" width="34" bestFit="1" customWidth="1"/>
    <col min="5378" max="5378" width="17.85546875" bestFit="1" customWidth="1"/>
    <col min="5379" max="5379" width="19.28515625" bestFit="1" customWidth="1"/>
    <col min="5380" max="5380" width="34.85546875" bestFit="1" customWidth="1"/>
    <col min="5381" max="5381" width="24.140625" customWidth="1"/>
    <col min="5382" max="5382" width="29" customWidth="1"/>
    <col min="5383" max="5383" width="12.85546875" bestFit="1" customWidth="1"/>
    <col min="5384" max="5384" width="11.28515625" bestFit="1" customWidth="1"/>
    <col min="5385" max="5385" width="5.5703125" bestFit="1" customWidth="1"/>
    <col min="5386" max="5386" width="11.140625" bestFit="1" customWidth="1"/>
    <col min="5387" max="5387" width="6.5703125" bestFit="1" customWidth="1"/>
    <col min="5388" max="5388" width="127.140625" customWidth="1"/>
    <col min="5389" max="5390" width="12" bestFit="1" customWidth="1"/>
    <col min="5391" max="5391" width="25.140625" bestFit="1" customWidth="1"/>
    <col min="5392" max="5392" width="79.85546875" bestFit="1" customWidth="1"/>
    <col min="5393" max="5393" width="7.85546875" bestFit="1" customWidth="1"/>
    <col min="5394" max="5394" width="8.42578125" bestFit="1" customWidth="1"/>
    <col min="5633" max="5633" width="34" bestFit="1" customWidth="1"/>
    <col min="5634" max="5634" width="17.85546875" bestFit="1" customWidth="1"/>
    <col min="5635" max="5635" width="19.28515625" bestFit="1" customWidth="1"/>
    <col min="5636" max="5636" width="34.85546875" bestFit="1" customWidth="1"/>
    <col min="5637" max="5637" width="24.140625" customWidth="1"/>
    <col min="5638" max="5638" width="29" customWidth="1"/>
    <col min="5639" max="5639" width="12.85546875" bestFit="1" customWidth="1"/>
    <col min="5640" max="5640" width="11.28515625" bestFit="1" customWidth="1"/>
    <col min="5641" max="5641" width="5.5703125" bestFit="1" customWidth="1"/>
    <col min="5642" max="5642" width="11.140625" bestFit="1" customWidth="1"/>
    <col min="5643" max="5643" width="6.5703125" bestFit="1" customWidth="1"/>
    <col min="5644" max="5644" width="127.140625" customWidth="1"/>
    <col min="5645" max="5646" width="12" bestFit="1" customWidth="1"/>
    <col min="5647" max="5647" width="25.140625" bestFit="1" customWidth="1"/>
    <col min="5648" max="5648" width="79.85546875" bestFit="1" customWidth="1"/>
    <col min="5649" max="5649" width="7.85546875" bestFit="1" customWidth="1"/>
    <col min="5650" max="5650" width="8.42578125" bestFit="1" customWidth="1"/>
    <col min="5889" max="5889" width="34" bestFit="1" customWidth="1"/>
    <col min="5890" max="5890" width="17.85546875" bestFit="1" customWidth="1"/>
    <col min="5891" max="5891" width="19.28515625" bestFit="1" customWidth="1"/>
    <col min="5892" max="5892" width="34.85546875" bestFit="1" customWidth="1"/>
    <col min="5893" max="5893" width="24.140625" customWidth="1"/>
    <col min="5894" max="5894" width="29" customWidth="1"/>
    <col min="5895" max="5895" width="12.85546875" bestFit="1" customWidth="1"/>
    <col min="5896" max="5896" width="11.28515625" bestFit="1" customWidth="1"/>
    <col min="5897" max="5897" width="5.5703125" bestFit="1" customWidth="1"/>
    <col min="5898" max="5898" width="11.140625" bestFit="1" customWidth="1"/>
    <col min="5899" max="5899" width="6.5703125" bestFit="1" customWidth="1"/>
    <col min="5900" max="5900" width="127.140625" customWidth="1"/>
    <col min="5901" max="5902" width="12" bestFit="1" customWidth="1"/>
    <col min="5903" max="5903" width="25.140625" bestFit="1" customWidth="1"/>
    <col min="5904" max="5904" width="79.85546875" bestFit="1" customWidth="1"/>
    <col min="5905" max="5905" width="7.85546875" bestFit="1" customWidth="1"/>
    <col min="5906" max="5906" width="8.42578125" bestFit="1" customWidth="1"/>
    <col min="6145" max="6145" width="34" bestFit="1" customWidth="1"/>
    <col min="6146" max="6146" width="17.85546875" bestFit="1" customWidth="1"/>
    <col min="6147" max="6147" width="19.28515625" bestFit="1" customWidth="1"/>
    <col min="6148" max="6148" width="34.85546875" bestFit="1" customWidth="1"/>
    <col min="6149" max="6149" width="24.140625" customWidth="1"/>
    <col min="6150" max="6150" width="29" customWidth="1"/>
    <col min="6151" max="6151" width="12.85546875" bestFit="1" customWidth="1"/>
    <col min="6152" max="6152" width="11.28515625" bestFit="1" customWidth="1"/>
    <col min="6153" max="6153" width="5.5703125" bestFit="1" customWidth="1"/>
    <col min="6154" max="6154" width="11.140625" bestFit="1" customWidth="1"/>
    <col min="6155" max="6155" width="6.5703125" bestFit="1" customWidth="1"/>
    <col min="6156" max="6156" width="127.140625" customWidth="1"/>
    <col min="6157" max="6158" width="12" bestFit="1" customWidth="1"/>
    <col min="6159" max="6159" width="25.140625" bestFit="1" customWidth="1"/>
    <col min="6160" max="6160" width="79.85546875" bestFit="1" customWidth="1"/>
    <col min="6161" max="6161" width="7.85546875" bestFit="1" customWidth="1"/>
    <col min="6162" max="6162" width="8.42578125" bestFit="1" customWidth="1"/>
    <col min="6401" max="6401" width="34" bestFit="1" customWidth="1"/>
    <col min="6402" max="6402" width="17.85546875" bestFit="1" customWidth="1"/>
    <col min="6403" max="6403" width="19.28515625" bestFit="1" customWidth="1"/>
    <col min="6404" max="6404" width="34.85546875" bestFit="1" customWidth="1"/>
    <col min="6405" max="6405" width="24.140625" customWidth="1"/>
    <col min="6406" max="6406" width="29" customWidth="1"/>
    <col min="6407" max="6407" width="12.85546875" bestFit="1" customWidth="1"/>
    <col min="6408" max="6408" width="11.28515625" bestFit="1" customWidth="1"/>
    <col min="6409" max="6409" width="5.5703125" bestFit="1" customWidth="1"/>
    <col min="6410" max="6410" width="11.140625" bestFit="1" customWidth="1"/>
    <col min="6411" max="6411" width="6.5703125" bestFit="1" customWidth="1"/>
    <col min="6412" max="6412" width="127.140625" customWidth="1"/>
    <col min="6413" max="6414" width="12" bestFit="1" customWidth="1"/>
    <col min="6415" max="6415" width="25.140625" bestFit="1" customWidth="1"/>
    <col min="6416" max="6416" width="79.85546875" bestFit="1" customWidth="1"/>
    <col min="6417" max="6417" width="7.85546875" bestFit="1" customWidth="1"/>
    <col min="6418" max="6418" width="8.42578125" bestFit="1" customWidth="1"/>
    <col min="6657" max="6657" width="34" bestFit="1" customWidth="1"/>
    <col min="6658" max="6658" width="17.85546875" bestFit="1" customWidth="1"/>
    <col min="6659" max="6659" width="19.28515625" bestFit="1" customWidth="1"/>
    <col min="6660" max="6660" width="34.85546875" bestFit="1" customWidth="1"/>
    <col min="6661" max="6661" width="24.140625" customWidth="1"/>
    <col min="6662" max="6662" width="29" customWidth="1"/>
    <col min="6663" max="6663" width="12.85546875" bestFit="1" customWidth="1"/>
    <col min="6664" max="6664" width="11.28515625" bestFit="1" customWidth="1"/>
    <col min="6665" max="6665" width="5.5703125" bestFit="1" customWidth="1"/>
    <col min="6666" max="6666" width="11.140625" bestFit="1" customWidth="1"/>
    <col min="6667" max="6667" width="6.5703125" bestFit="1" customWidth="1"/>
    <col min="6668" max="6668" width="127.140625" customWidth="1"/>
    <col min="6669" max="6670" width="12" bestFit="1" customWidth="1"/>
    <col min="6671" max="6671" width="25.140625" bestFit="1" customWidth="1"/>
    <col min="6672" max="6672" width="79.85546875" bestFit="1" customWidth="1"/>
    <col min="6673" max="6673" width="7.85546875" bestFit="1" customWidth="1"/>
    <col min="6674" max="6674" width="8.42578125" bestFit="1" customWidth="1"/>
    <col min="6913" max="6913" width="34" bestFit="1" customWidth="1"/>
    <col min="6914" max="6914" width="17.85546875" bestFit="1" customWidth="1"/>
    <col min="6915" max="6915" width="19.28515625" bestFit="1" customWidth="1"/>
    <col min="6916" max="6916" width="34.85546875" bestFit="1" customWidth="1"/>
    <col min="6917" max="6917" width="24.140625" customWidth="1"/>
    <col min="6918" max="6918" width="29" customWidth="1"/>
    <col min="6919" max="6919" width="12.85546875" bestFit="1" customWidth="1"/>
    <col min="6920" max="6920" width="11.28515625" bestFit="1" customWidth="1"/>
    <col min="6921" max="6921" width="5.5703125" bestFit="1" customWidth="1"/>
    <col min="6922" max="6922" width="11.140625" bestFit="1" customWidth="1"/>
    <col min="6923" max="6923" width="6.5703125" bestFit="1" customWidth="1"/>
    <col min="6924" max="6924" width="127.140625" customWidth="1"/>
    <col min="6925" max="6926" width="12" bestFit="1" customWidth="1"/>
    <col min="6927" max="6927" width="25.140625" bestFit="1" customWidth="1"/>
    <col min="6928" max="6928" width="79.85546875" bestFit="1" customWidth="1"/>
    <col min="6929" max="6929" width="7.85546875" bestFit="1" customWidth="1"/>
    <col min="6930" max="6930" width="8.42578125" bestFit="1" customWidth="1"/>
    <col min="7169" max="7169" width="34" bestFit="1" customWidth="1"/>
    <col min="7170" max="7170" width="17.85546875" bestFit="1" customWidth="1"/>
    <col min="7171" max="7171" width="19.28515625" bestFit="1" customWidth="1"/>
    <col min="7172" max="7172" width="34.85546875" bestFit="1" customWidth="1"/>
    <col min="7173" max="7173" width="24.140625" customWidth="1"/>
    <col min="7174" max="7174" width="29" customWidth="1"/>
    <col min="7175" max="7175" width="12.85546875" bestFit="1" customWidth="1"/>
    <col min="7176" max="7176" width="11.28515625" bestFit="1" customWidth="1"/>
    <col min="7177" max="7177" width="5.5703125" bestFit="1" customWidth="1"/>
    <col min="7178" max="7178" width="11.140625" bestFit="1" customWidth="1"/>
    <col min="7179" max="7179" width="6.5703125" bestFit="1" customWidth="1"/>
    <col min="7180" max="7180" width="127.140625" customWidth="1"/>
    <col min="7181" max="7182" width="12" bestFit="1" customWidth="1"/>
    <col min="7183" max="7183" width="25.140625" bestFit="1" customWidth="1"/>
    <col min="7184" max="7184" width="79.85546875" bestFit="1" customWidth="1"/>
    <col min="7185" max="7185" width="7.85546875" bestFit="1" customWidth="1"/>
    <col min="7186" max="7186" width="8.42578125" bestFit="1" customWidth="1"/>
    <col min="7425" max="7425" width="34" bestFit="1" customWidth="1"/>
    <col min="7426" max="7426" width="17.85546875" bestFit="1" customWidth="1"/>
    <col min="7427" max="7427" width="19.28515625" bestFit="1" customWidth="1"/>
    <col min="7428" max="7428" width="34.85546875" bestFit="1" customWidth="1"/>
    <col min="7429" max="7429" width="24.140625" customWidth="1"/>
    <col min="7430" max="7430" width="29" customWidth="1"/>
    <col min="7431" max="7431" width="12.85546875" bestFit="1" customWidth="1"/>
    <col min="7432" max="7432" width="11.28515625" bestFit="1" customWidth="1"/>
    <col min="7433" max="7433" width="5.5703125" bestFit="1" customWidth="1"/>
    <col min="7434" max="7434" width="11.140625" bestFit="1" customWidth="1"/>
    <col min="7435" max="7435" width="6.5703125" bestFit="1" customWidth="1"/>
    <col min="7436" max="7436" width="127.140625" customWidth="1"/>
    <col min="7437" max="7438" width="12" bestFit="1" customWidth="1"/>
    <col min="7439" max="7439" width="25.140625" bestFit="1" customWidth="1"/>
    <col min="7440" max="7440" width="79.85546875" bestFit="1" customWidth="1"/>
    <col min="7441" max="7441" width="7.85546875" bestFit="1" customWidth="1"/>
    <col min="7442" max="7442" width="8.42578125" bestFit="1" customWidth="1"/>
    <col min="7681" max="7681" width="34" bestFit="1" customWidth="1"/>
    <col min="7682" max="7682" width="17.85546875" bestFit="1" customWidth="1"/>
    <col min="7683" max="7683" width="19.28515625" bestFit="1" customWidth="1"/>
    <col min="7684" max="7684" width="34.85546875" bestFit="1" customWidth="1"/>
    <col min="7685" max="7685" width="24.140625" customWidth="1"/>
    <col min="7686" max="7686" width="29" customWidth="1"/>
    <col min="7687" max="7687" width="12.85546875" bestFit="1" customWidth="1"/>
    <col min="7688" max="7688" width="11.28515625" bestFit="1" customWidth="1"/>
    <col min="7689" max="7689" width="5.5703125" bestFit="1" customWidth="1"/>
    <col min="7690" max="7690" width="11.140625" bestFit="1" customWidth="1"/>
    <col min="7691" max="7691" width="6.5703125" bestFit="1" customWidth="1"/>
    <col min="7692" max="7692" width="127.140625" customWidth="1"/>
    <col min="7693" max="7694" width="12" bestFit="1" customWidth="1"/>
    <col min="7695" max="7695" width="25.140625" bestFit="1" customWidth="1"/>
    <col min="7696" max="7696" width="79.85546875" bestFit="1" customWidth="1"/>
    <col min="7697" max="7697" width="7.85546875" bestFit="1" customWidth="1"/>
    <col min="7698" max="7698" width="8.42578125" bestFit="1" customWidth="1"/>
    <col min="7937" max="7937" width="34" bestFit="1" customWidth="1"/>
    <col min="7938" max="7938" width="17.85546875" bestFit="1" customWidth="1"/>
    <col min="7939" max="7939" width="19.28515625" bestFit="1" customWidth="1"/>
    <col min="7940" max="7940" width="34.85546875" bestFit="1" customWidth="1"/>
    <col min="7941" max="7941" width="24.140625" customWidth="1"/>
    <col min="7942" max="7942" width="29" customWidth="1"/>
    <col min="7943" max="7943" width="12.85546875" bestFit="1" customWidth="1"/>
    <col min="7944" max="7944" width="11.28515625" bestFit="1" customWidth="1"/>
    <col min="7945" max="7945" width="5.5703125" bestFit="1" customWidth="1"/>
    <col min="7946" max="7946" width="11.140625" bestFit="1" customWidth="1"/>
    <col min="7947" max="7947" width="6.5703125" bestFit="1" customWidth="1"/>
    <col min="7948" max="7948" width="127.140625" customWidth="1"/>
    <col min="7949" max="7950" width="12" bestFit="1" customWidth="1"/>
    <col min="7951" max="7951" width="25.140625" bestFit="1" customWidth="1"/>
    <col min="7952" max="7952" width="79.85546875" bestFit="1" customWidth="1"/>
    <col min="7953" max="7953" width="7.85546875" bestFit="1" customWidth="1"/>
    <col min="7954" max="7954" width="8.42578125" bestFit="1" customWidth="1"/>
    <col min="8193" max="8193" width="34" bestFit="1" customWidth="1"/>
    <col min="8194" max="8194" width="17.85546875" bestFit="1" customWidth="1"/>
    <col min="8195" max="8195" width="19.28515625" bestFit="1" customWidth="1"/>
    <col min="8196" max="8196" width="34.85546875" bestFit="1" customWidth="1"/>
    <col min="8197" max="8197" width="24.140625" customWidth="1"/>
    <col min="8198" max="8198" width="29" customWidth="1"/>
    <col min="8199" max="8199" width="12.85546875" bestFit="1" customWidth="1"/>
    <col min="8200" max="8200" width="11.28515625" bestFit="1" customWidth="1"/>
    <col min="8201" max="8201" width="5.5703125" bestFit="1" customWidth="1"/>
    <col min="8202" max="8202" width="11.140625" bestFit="1" customWidth="1"/>
    <col min="8203" max="8203" width="6.5703125" bestFit="1" customWidth="1"/>
    <col min="8204" max="8204" width="127.140625" customWidth="1"/>
    <col min="8205" max="8206" width="12" bestFit="1" customWidth="1"/>
    <col min="8207" max="8207" width="25.140625" bestFit="1" customWidth="1"/>
    <col min="8208" max="8208" width="79.85546875" bestFit="1" customWidth="1"/>
    <col min="8209" max="8209" width="7.85546875" bestFit="1" customWidth="1"/>
    <col min="8210" max="8210" width="8.42578125" bestFit="1" customWidth="1"/>
    <col min="8449" max="8449" width="34" bestFit="1" customWidth="1"/>
    <col min="8450" max="8450" width="17.85546875" bestFit="1" customWidth="1"/>
    <col min="8451" max="8451" width="19.28515625" bestFit="1" customWidth="1"/>
    <col min="8452" max="8452" width="34.85546875" bestFit="1" customWidth="1"/>
    <col min="8453" max="8453" width="24.140625" customWidth="1"/>
    <col min="8454" max="8454" width="29" customWidth="1"/>
    <col min="8455" max="8455" width="12.85546875" bestFit="1" customWidth="1"/>
    <col min="8456" max="8456" width="11.28515625" bestFit="1" customWidth="1"/>
    <col min="8457" max="8457" width="5.5703125" bestFit="1" customWidth="1"/>
    <col min="8458" max="8458" width="11.140625" bestFit="1" customWidth="1"/>
    <col min="8459" max="8459" width="6.5703125" bestFit="1" customWidth="1"/>
    <col min="8460" max="8460" width="127.140625" customWidth="1"/>
    <col min="8461" max="8462" width="12" bestFit="1" customWidth="1"/>
    <col min="8463" max="8463" width="25.140625" bestFit="1" customWidth="1"/>
    <col min="8464" max="8464" width="79.85546875" bestFit="1" customWidth="1"/>
    <col min="8465" max="8465" width="7.85546875" bestFit="1" customWidth="1"/>
    <col min="8466" max="8466" width="8.42578125" bestFit="1" customWidth="1"/>
    <col min="8705" max="8705" width="34" bestFit="1" customWidth="1"/>
    <col min="8706" max="8706" width="17.85546875" bestFit="1" customWidth="1"/>
    <col min="8707" max="8707" width="19.28515625" bestFit="1" customWidth="1"/>
    <col min="8708" max="8708" width="34.85546875" bestFit="1" customWidth="1"/>
    <col min="8709" max="8709" width="24.140625" customWidth="1"/>
    <col min="8710" max="8710" width="29" customWidth="1"/>
    <col min="8711" max="8711" width="12.85546875" bestFit="1" customWidth="1"/>
    <col min="8712" max="8712" width="11.28515625" bestFit="1" customWidth="1"/>
    <col min="8713" max="8713" width="5.5703125" bestFit="1" customWidth="1"/>
    <col min="8714" max="8714" width="11.140625" bestFit="1" customWidth="1"/>
    <col min="8715" max="8715" width="6.5703125" bestFit="1" customWidth="1"/>
    <col min="8716" max="8716" width="127.140625" customWidth="1"/>
    <col min="8717" max="8718" width="12" bestFit="1" customWidth="1"/>
    <col min="8719" max="8719" width="25.140625" bestFit="1" customWidth="1"/>
    <col min="8720" max="8720" width="79.85546875" bestFit="1" customWidth="1"/>
    <col min="8721" max="8721" width="7.85546875" bestFit="1" customWidth="1"/>
    <col min="8722" max="8722" width="8.42578125" bestFit="1" customWidth="1"/>
    <col min="8961" max="8961" width="34" bestFit="1" customWidth="1"/>
    <col min="8962" max="8962" width="17.85546875" bestFit="1" customWidth="1"/>
    <col min="8963" max="8963" width="19.28515625" bestFit="1" customWidth="1"/>
    <col min="8964" max="8964" width="34.85546875" bestFit="1" customWidth="1"/>
    <col min="8965" max="8965" width="24.140625" customWidth="1"/>
    <col min="8966" max="8966" width="29" customWidth="1"/>
    <col min="8967" max="8967" width="12.85546875" bestFit="1" customWidth="1"/>
    <col min="8968" max="8968" width="11.28515625" bestFit="1" customWidth="1"/>
    <col min="8969" max="8969" width="5.5703125" bestFit="1" customWidth="1"/>
    <col min="8970" max="8970" width="11.140625" bestFit="1" customWidth="1"/>
    <col min="8971" max="8971" width="6.5703125" bestFit="1" customWidth="1"/>
    <col min="8972" max="8972" width="127.140625" customWidth="1"/>
    <col min="8973" max="8974" width="12" bestFit="1" customWidth="1"/>
    <col min="8975" max="8975" width="25.140625" bestFit="1" customWidth="1"/>
    <col min="8976" max="8976" width="79.85546875" bestFit="1" customWidth="1"/>
    <col min="8977" max="8977" width="7.85546875" bestFit="1" customWidth="1"/>
    <col min="8978" max="8978" width="8.42578125" bestFit="1" customWidth="1"/>
    <col min="9217" max="9217" width="34" bestFit="1" customWidth="1"/>
    <col min="9218" max="9218" width="17.85546875" bestFit="1" customWidth="1"/>
    <col min="9219" max="9219" width="19.28515625" bestFit="1" customWidth="1"/>
    <col min="9220" max="9220" width="34.85546875" bestFit="1" customWidth="1"/>
    <col min="9221" max="9221" width="24.140625" customWidth="1"/>
    <col min="9222" max="9222" width="29" customWidth="1"/>
    <col min="9223" max="9223" width="12.85546875" bestFit="1" customWidth="1"/>
    <col min="9224" max="9224" width="11.28515625" bestFit="1" customWidth="1"/>
    <col min="9225" max="9225" width="5.5703125" bestFit="1" customWidth="1"/>
    <col min="9226" max="9226" width="11.140625" bestFit="1" customWidth="1"/>
    <col min="9227" max="9227" width="6.5703125" bestFit="1" customWidth="1"/>
    <col min="9228" max="9228" width="127.140625" customWidth="1"/>
    <col min="9229" max="9230" width="12" bestFit="1" customWidth="1"/>
    <col min="9231" max="9231" width="25.140625" bestFit="1" customWidth="1"/>
    <col min="9232" max="9232" width="79.85546875" bestFit="1" customWidth="1"/>
    <col min="9233" max="9233" width="7.85546875" bestFit="1" customWidth="1"/>
    <col min="9234" max="9234" width="8.42578125" bestFit="1" customWidth="1"/>
    <col min="9473" max="9473" width="34" bestFit="1" customWidth="1"/>
    <col min="9474" max="9474" width="17.85546875" bestFit="1" customWidth="1"/>
    <col min="9475" max="9475" width="19.28515625" bestFit="1" customWidth="1"/>
    <col min="9476" max="9476" width="34.85546875" bestFit="1" customWidth="1"/>
    <col min="9477" max="9477" width="24.140625" customWidth="1"/>
    <col min="9478" max="9478" width="29" customWidth="1"/>
    <col min="9479" max="9479" width="12.85546875" bestFit="1" customWidth="1"/>
    <col min="9480" max="9480" width="11.28515625" bestFit="1" customWidth="1"/>
    <col min="9481" max="9481" width="5.5703125" bestFit="1" customWidth="1"/>
    <col min="9482" max="9482" width="11.140625" bestFit="1" customWidth="1"/>
    <col min="9483" max="9483" width="6.5703125" bestFit="1" customWidth="1"/>
    <col min="9484" max="9484" width="127.140625" customWidth="1"/>
    <col min="9485" max="9486" width="12" bestFit="1" customWidth="1"/>
    <col min="9487" max="9487" width="25.140625" bestFit="1" customWidth="1"/>
    <col min="9488" max="9488" width="79.85546875" bestFit="1" customWidth="1"/>
    <col min="9489" max="9489" width="7.85546875" bestFit="1" customWidth="1"/>
    <col min="9490" max="9490" width="8.42578125" bestFit="1" customWidth="1"/>
    <col min="9729" max="9729" width="34" bestFit="1" customWidth="1"/>
    <col min="9730" max="9730" width="17.85546875" bestFit="1" customWidth="1"/>
    <col min="9731" max="9731" width="19.28515625" bestFit="1" customWidth="1"/>
    <col min="9732" max="9732" width="34.85546875" bestFit="1" customWidth="1"/>
    <col min="9733" max="9733" width="24.140625" customWidth="1"/>
    <col min="9734" max="9734" width="29" customWidth="1"/>
    <col min="9735" max="9735" width="12.85546875" bestFit="1" customWidth="1"/>
    <col min="9736" max="9736" width="11.28515625" bestFit="1" customWidth="1"/>
    <col min="9737" max="9737" width="5.5703125" bestFit="1" customWidth="1"/>
    <col min="9738" max="9738" width="11.140625" bestFit="1" customWidth="1"/>
    <col min="9739" max="9739" width="6.5703125" bestFit="1" customWidth="1"/>
    <col min="9740" max="9740" width="127.140625" customWidth="1"/>
    <col min="9741" max="9742" width="12" bestFit="1" customWidth="1"/>
    <col min="9743" max="9743" width="25.140625" bestFit="1" customWidth="1"/>
    <col min="9744" max="9744" width="79.85546875" bestFit="1" customWidth="1"/>
    <col min="9745" max="9745" width="7.85546875" bestFit="1" customWidth="1"/>
    <col min="9746" max="9746" width="8.42578125" bestFit="1" customWidth="1"/>
    <col min="9985" max="9985" width="34" bestFit="1" customWidth="1"/>
    <col min="9986" max="9986" width="17.85546875" bestFit="1" customWidth="1"/>
    <col min="9987" max="9987" width="19.28515625" bestFit="1" customWidth="1"/>
    <col min="9988" max="9988" width="34.85546875" bestFit="1" customWidth="1"/>
    <col min="9989" max="9989" width="24.140625" customWidth="1"/>
    <col min="9990" max="9990" width="29" customWidth="1"/>
    <col min="9991" max="9991" width="12.85546875" bestFit="1" customWidth="1"/>
    <col min="9992" max="9992" width="11.28515625" bestFit="1" customWidth="1"/>
    <col min="9993" max="9993" width="5.5703125" bestFit="1" customWidth="1"/>
    <col min="9994" max="9994" width="11.140625" bestFit="1" customWidth="1"/>
    <col min="9995" max="9995" width="6.5703125" bestFit="1" customWidth="1"/>
    <col min="9996" max="9996" width="127.140625" customWidth="1"/>
    <col min="9997" max="9998" width="12" bestFit="1" customWidth="1"/>
    <col min="9999" max="9999" width="25.140625" bestFit="1" customWidth="1"/>
    <col min="10000" max="10000" width="79.85546875" bestFit="1" customWidth="1"/>
    <col min="10001" max="10001" width="7.85546875" bestFit="1" customWidth="1"/>
    <col min="10002" max="10002" width="8.42578125" bestFit="1" customWidth="1"/>
    <col min="10241" max="10241" width="34" bestFit="1" customWidth="1"/>
    <col min="10242" max="10242" width="17.85546875" bestFit="1" customWidth="1"/>
    <col min="10243" max="10243" width="19.28515625" bestFit="1" customWidth="1"/>
    <col min="10244" max="10244" width="34.85546875" bestFit="1" customWidth="1"/>
    <col min="10245" max="10245" width="24.140625" customWidth="1"/>
    <col min="10246" max="10246" width="29" customWidth="1"/>
    <col min="10247" max="10247" width="12.85546875" bestFit="1" customWidth="1"/>
    <col min="10248" max="10248" width="11.28515625" bestFit="1" customWidth="1"/>
    <col min="10249" max="10249" width="5.5703125" bestFit="1" customWidth="1"/>
    <col min="10250" max="10250" width="11.140625" bestFit="1" customWidth="1"/>
    <col min="10251" max="10251" width="6.5703125" bestFit="1" customWidth="1"/>
    <col min="10252" max="10252" width="127.140625" customWidth="1"/>
    <col min="10253" max="10254" width="12" bestFit="1" customWidth="1"/>
    <col min="10255" max="10255" width="25.140625" bestFit="1" customWidth="1"/>
    <col min="10256" max="10256" width="79.85546875" bestFit="1" customWidth="1"/>
    <col min="10257" max="10257" width="7.85546875" bestFit="1" customWidth="1"/>
    <col min="10258" max="10258" width="8.42578125" bestFit="1" customWidth="1"/>
    <col min="10497" max="10497" width="34" bestFit="1" customWidth="1"/>
    <col min="10498" max="10498" width="17.85546875" bestFit="1" customWidth="1"/>
    <col min="10499" max="10499" width="19.28515625" bestFit="1" customWidth="1"/>
    <col min="10500" max="10500" width="34.85546875" bestFit="1" customWidth="1"/>
    <col min="10501" max="10501" width="24.140625" customWidth="1"/>
    <col min="10502" max="10502" width="29" customWidth="1"/>
    <col min="10503" max="10503" width="12.85546875" bestFit="1" customWidth="1"/>
    <col min="10504" max="10504" width="11.28515625" bestFit="1" customWidth="1"/>
    <col min="10505" max="10505" width="5.5703125" bestFit="1" customWidth="1"/>
    <col min="10506" max="10506" width="11.140625" bestFit="1" customWidth="1"/>
    <col min="10507" max="10507" width="6.5703125" bestFit="1" customWidth="1"/>
    <col min="10508" max="10508" width="127.140625" customWidth="1"/>
    <col min="10509" max="10510" width="12" bestFit="1" customWidth="1"/>
    <col min="10511" max="10511" width="25.140625" bestFit="1" customWidth="1"/>
    <col min="10512" max="10512" width="79.85546875" bestFit="1" customWidth="1"/>
    <col min="10513" max="10513" width="7.85546875" bestFit="1" customWidth="1"/>
    <col min="10514" max="10514" width="8.42578125" bestFit="1" customWidth="1"/>
    <col min="10753" max="10753" width="34" bestFit="1" customWidth="1"/>
    <col min="10754" max="10754" width="17.85546875" bestFit="1" customWidth="1"/>
    <col min="10755" max="10755" width="19.28515625" bestFit="1" customWidth="1"/>
    <col min="10756" max="10756" width="34.85546875" bestFit="1" customWidth="1"/>
    <col min="10757" max="10757" width="24.140625" customWidth="1"/>
    <col min="10758" max="10758" width="29" customWidth="1"/>
    <col min="10759" max="10759" width="12.85546875" bestFit="1" customWidth="1"/>
    <col min="10760" max="10760" width="11.28515625" bestFit="1" customWidth="1"/>
    <col min="10761" max="10761" width="5.5703125" bestFit="1" customWidth="1"/>
    <col min="10762" max="10762" width="11.140625" bestFit="1" customWidth="1"/>
    <col min="10763" max="10763" width="6.5703125" bestFit="1" customWidth="1"/>
    <col min="10764" max="10764" width="127.140625" customWidth="1"/>
    <col min="10765" max="10766" width="12" bestFit="1" customWidth="1"/>
    <col min="10767" max="10767" width="25.140625" bestFit="1" customWidth="1"/>
    <col min="10768" max="10768" width="79.85546875" bestFit="1" customWidth="1"/>
    <col min="10769" max="10769" width="7.85546875" bestFit="1" customWidth="1"/>
    <col min="10770" max="10770" width="8.42578125" bestFit="1" customWidth="1"/>
    <col min="11009" max="11009" width="34" bestFit="1" customWidth="1"/>
    <col min="11010" max="11010" width="17.85546875" bestFit="1" customWidth="1"/>
    <col min="11011" max="11011" width="19.28515625" bestFit="1" customWidth="1"/>
    <col min="11012" max="11012" width="34.85546875" bestFit="1" customWidth="1"/>
    <col min="11013" max="11013" width="24.140625" customWidth="1"/>
    <col min="11014" max="11014" width="29" customWidth="1"/>
    <col min="11015" max="11015" width="12.85546875" bestFit="1" customWidth="1"/>
    <col min="11016" max="11016" width="11.28515625" bestFit="1" customWidth="1"/>
    <col min="11017" max="11017" width="5.5703125" bestFit="1" customWidth="1"/>
    <col min="11018" max="11018" width="11.140625" bestFit="1" customWidth="1"/>
    <col min="11019" max="11019" width="6.5703125" bestFit="1" customWidth="1"/>
    <col min="11020" max="11020" width="127.140625" customWidth="1"/>
    <col min="11021" max="11022" width="12" bestFit="1" customWidth="1"/>
    <col min="11023" max="11023" width="25.140625" bestFit="1" customWidth="1"/>
    <col min="11024" max="11024" width="79.85546875" bestFit="1" customWidth="1"/>
    <col min="11025" max="11025" width="7.85546875" bestFit="1" customWidth="1"/>
    <col min="11026" max="11026" width="8.42578125" bestFit="1" customWidth="1"/>
    <col min="11265" max="11265" width="34" bestFit="1" customWidth="1"/>
    <col min="11266" max="11266" width="17.85546875" bestFit="1" customWidth="1"/>
    <col min="11267" max="11267" width="19.28515625" bestFit="1" customWidth="1"/>
    <col min="11268" max="11268" width="34.85546875" bestFit="1" customWidth="1"/>
    <col min="11269" max="11269" width="24.140625" customWidth="1"/>
    <col min="11270" max="11270" width="29" customWidth="1"/>
    <col min="11271" max="11271" width="12.85546875" bestFit="1" customWidth="1"/>
    <col min="11272" max="11272" width="11.28515625" bestFit="1" customWidth="1"/>
    <col min="11273" max="11273" width="5.5703125" bestFit="1" customWidth="1"/>
    <col min="11274" max="11274" width="11.140625" bestFit="1" customWidth="1"/>
    <col min="11275" max="11275" width="6.5703125" bestFit="1" customWidth="1"/>
    <col min="11276" max="11276" width="127.140625" customWidth="1"/>
    <col min="11277" max="11278" width="12" bestFit="1" customWidth="1"/>
    <col min="11279" max="11279" width="25.140625" bestFit="1" customWidth="1"/>
    <col min="11280" max="11280" width="79.85546875" bestFit="1" customWidth="1"/>
    <col min="11281" max="11281" width="7.85546875" bestFit="1" customWidth="1"/>
    <col min="11282" max="11282" width="8.42578125" bestFit="1" customWidth="1"/>
    <col min="11521" max="11521" width="34" bestFit="1" customWidth="1"/>
    <col min="11522" max="11522" width="17.85546875" bestFit="1" customWidth="1"/>
    <col min="11523" max="11523" width="19.28515625" bestFit="1" customWidth="1"/>
    <col min="11524" max="11524" width="34.85546875" bestFit="1" customWidth="1"/>
    <col min="11525" max="11525" width="24.140625" customWidth="1"/>
    <col min="11526" max="11526" width="29" customWidth="1"/>
    <col min="11527" max="11527" width="12.85546875" bestFit="1" customWidth="1"/>
    <col min="11528" max="11528" width="11.28515625" bestFit="1" customWidth="1"/>
    <col min="11529" max="11529" width="5.5703125" bestFit="1" customWidth="1"/>
    <col min="11530" max="11530" width="11.140625" bestFit="1" customWidth="1"/>
    <col min="11531" max="11531" width="6.5703125" bestFit="1" customWidth="1"/>
    <col min="11532" max="11532" width="127.140625" customWidth="1"/>
    <col min="11533" max="11534" width="12" bestFit="1" customWidth="1"/>
    <col min="11535" max="11535" width="25.140625" bestFit="1" customWidth="1"/>
    <col min="11536" max="11536" width="79.85546875" bestFit="1" customWidth="1"/>
    <col min="11537" max="11537" width="7.85546875" bestFit="1" customWidth="1"/>
    <col min="11538" max="11538" width="8.42578125" bestFit="1" customWidth="1"/>
    <col min="11777" max="11777" width="34" bestFit="1" customWidth="1"/>
    <col min="11778" max="11778" width="17.85546875" bestFit="1" customWidth="1"/>
    <col min="11779" max="11779" width="19.28515625" bestFit="1" customWidth="1"/>
    <col min="11780" max="11780" width="34.85546875" bestFit="1" customWidth="1"/>
    <col min="11781" max="11781" width="24.140625" customWidth="1"/>
    <col min="11782" max="11782" width="29" customWidth="1"/>
    <col min="11783" max="11783" width="12.85546875" bestFit="1" customWidth="1"/>
    <col min="11784" max="11784" width="11.28515625" bestFit="1" customWidth="1"/>
    <col min="11785" max="11785" width="5.5703125" bestFit="1" customWidth="1"/>
    <col min="11786" max="11786" width="11.140625" bestFit="1" customWidth="1"/>
    <col min="11787" max="11787" width="6.5703125" bestFit="1" customWidth="1"/>
    <col min="11788" max="11788" width="127.140625" customWidth="1"/>
    <col min="11789" max="11790" width="12" bestFit="1" customWidth="1"/>
    <col min="11791" max="11791" width="25.140625" bestFit="1" customWidth="1"/>
    <col min="11792" max="11792" width="79.85546875" bestFit="1" customWidth="1"/>
    <col min="11793" max="11793" width="7.85546875" bestFit="1" customWidth="1"/>
    <col min="11794" max="11794" width="8.42578125" bestFit="1" customWidth="1"/>
    <col min="12033" max="12033" width="34" bestFit="1" customWidth="1"/>
    <col min="12034" max="12034" width="17.85546875" bestFit="1" customWidth="1"/>
    <col min="12035" max="12035" width="19.28515625" bestFit="1" customWidth="1"/>
    <col min="12036" max="12036" width="34.85546875" bestFit="1" customWidth="1"/>
    <col min="12037" max="12037" width="24.140625" customWidth="1"/>
    <col min="12038" max="12038" width="29" customWidth="1"/>
    <col min="12039" max="12039" width="12.85546875" bestFit="1" customWidth="1"/>
    <col min="12040" max="12040" width="11.28515625" bestFit="1" customWidth="1"/>
    <col min="12041" max="12041" width="5.5703125" bestFit="1" customWidth="1"/>
    <col min="12042" max="12042" width="11.140625" bestFit="1" customWidth="1"/>
    <col min="12043" max="12043" width="6.5703125" bestFit="1" customWidth="1"/>
    <col min="12044" max="12044" width="127.140625" customWidth="1"/>
    <col min="12045" max="12046" width="12" bestFit="1" customWidth="1"/>
    <col min="12047" max="12047" width="25.140625" bestFit="1" customWidth="1"/>
    <col min="12048" max="12048" width="79.85546875" bestFit="1" customWidth="1"/>
    <col min="12049" max="12049" width="7.85546875" bestFit="1" customWidth="1"/>
    <col min="12050" max="12050" width="8.42578125" bestFit="1" customWidth="1"/>
    <col min="12289" max="12289" width="34" bestFit="1" customWidth="1"/>
    <col min="12290" max="12290" width="17.85546875" bestFit="1" customWidth="1"/>
    <col min="12291" max="12291" width="19.28515625" bestFit="1" customWidth="1"/>
    <col min="12292" max="12292" width="34.85546875" bestFit="1" customWidth="1"/>
    <col min="12293" max="12293" width="24.140625" customWidth="1"/>
    <col min="12294" max="12294" width="29" customWidth="1"/>
    <col min="12295" max="12295" width="12.85546875" bestFit="1" customWidth="1"/>
    <col min="12296" max="12296" width="11.28515625" bestFit="1" customWidth="1"/>
    <col min="12297" max="12297" width="5.5703125" bestFit="1" customWidth="1"/>
    <col min="12298" max="12298" width="11.140625" bestFit="1" customWidth="1"/>
    <col min="12299" max="12299" width="6.5703125" bestFit="1" customWidth="1"/>
    <col min="12300" max="12300" width="127.140625" customWidth="1"/>
    <col min="12301" max="12302" width="12" bestFit="1" customWidth="1"/>
    <col min="12303" max="12303" width="25.140625" bestFit="1" customWidth="1"/>
    <col min="12304" max="12304" width="79.85546875" bestFit="1" customWidth="1"/>
    <col min="12305" max="12305" width="7.85546875" bestFit="1" customWidth="1"/>
    <col min="12306" max="12306" width="8.42578125" bestFit="1" customWidth="1"/>
    <col min="12545" max="12545" width="34" bestFit="1" customWidth="1"/>
    <col min="12546" max="12546" width="17.85546875" bestFit="1" customWidth="1"/>
    <col min="12547" max="12547" width="19.28515625" bestFit="1" customWidth="1"/>
    <col min="12548" max="12548" width="34.85546875" bestFit="1" customWidth="1"/>
    <col min="12549" max="12549" width="24.140625" customWidth="1"/>
    <col min="12550" max="12550" width="29" customWidth="1"/>
    <col min="12551" max="12551" width="12.85546875" bestFit="1" customWidth="1"/>
    <col min="12552" max="12552" width="11.28515625" bestFit="1" customWidth="1"/>
    <col min="12553" max="12553" width="5.5703125" bestFit="1" customWidth="1"/>
    <col min="12554" max="12554" width="11.140625" bestFit="1" customWidth="1"/>
    <col min="12555" max="12555" width="6.5703125" bestFit="1" customWidth="1"/>
    <col min="12556" max="12556" width="127.140625" customWidth="1"/>
    <col min="12557" max="12558" width="12" bestFit="1" customWidth="1"/>
    <col min="12559" max="12559" width="25.140625" bestFit="1" customWidth="1"/>
    <col min="12560" max="12560" width="79.85546875" bestFit="1" customWidth="1"/>
    <col min="12561" max="12561" width="7.85546875" bestFit="1" customWidth="1"/>
    <col min="12562" max="12562" width="8.42578125" bestFit="1" customWidth="1"/>
    <col min="12801" max="12801" width="34" bestFit="1" customWidth="1"/>
    <col min="12802" max="12802" width="17.85546875" bestFit="1" customWidth="1"/>
    <col min="12803" max="12803" width="19.28515625" bestFit="1" customWidth="1"/>
    <col min="12804" max="12804" width="34.85546875" bestFit="1" customWidth="1"/>
    <col min="12805" max="12805" width="24.140625" customWidth="1"/>
    <col min="12806" max="12806" width="29" customWidth="1"/>
    <col min="12807" max="12807" width="12.85546875" bestFit="1" customWidth="1"/>
    <col min="12808" max="12808" width="11.28515625" bestFit="1" customWidth="1"/>
    <col min="12809" max="12809" width="5.5703125" bestFit="1" customWidth="1"/>
    <col min="12810" max="12810" width="11.140625" bestFit="1" customWidth="1"/>
    <col min="12811" max="12811" width="6.5703125" bestFit="1" customWidth="1"/>
    <col min="12812" max="12812" width="127.140625" customWidth="1"/>
    <col min="12813" max="12814" width="12" bestFit="1" customWidth="1"/>
    <col min="12815" max="12815" width="25.140625" bestFit="1" customWidth="1"/>
    <col min="12816" max="12816" width="79.85546875" bestFit="1" customWidth="1"/>
    <col min="12817" max="12817" width="7.85546875" bestFit="1" customWidth="1"/>
    <col min="12818" max="12818" width="8.42578125" bestFit="1" customWidth="1"/>
    <col min="13057" max="13057" width="34" bestFit="1" customWidth="1"/>
    <col min="13058" max="13058" width="17.85546875" bestFit="1" customWidth="1"/>
    <col min="13059" max="13059" width="19.28515625" bestFit="1" customWidth="1"/>
    <col min="13060" max="13060" width="34.85546875" bestFit="1" customWidth="1"/>
    <col min="13061" max="13061" width="24.140625" customWidth="1"/>
    <col min="13062" max="13062" width="29" customWidth="1"/>
    <col min="13063" max="13063" width="12.85546875" bestFit="1" customWidth="1"/>
    <col min="13064" max="13064" width="11.28515625" bestFit="1" customWidth="1"/>
    <col min="13065" max="13065" width="5.5703125" bestFit="1" customWidth="1"/>
    <col min="13066" max="13066" width="11.140625" bestFit="1" customWidth="1"/>
    <col min="13067" max="13067" width="6.5703125" bestFit="1" customWidth="1"/>
    <col min="13068" max="13068" width="127.140625" customWidth="1"/>
    <col min="13069" max="13070" width="12" bestFit="1" customWidth="1"/>
    <col min="13071" max="13071" width="25.140625" bestFit="1" customWidth="1"/>
    <col min="13072" max="13072" width="79.85546875" bestFit="1" customWidth="1"/>
    <col min="13073" max="13073" width="7.85546875" bestFit="1" customWidth="1"/>
    <col min="13074" max="13074" width="8.42578125" bestFit="1" customWidth="1"/>
    <col min="13313" max="13313" width="34" bestFit="1" customWidth="1"/>
    <col min="13314" max="13314" width="17.85546875" bestFit="1" customWidth="1"/>
    <col min="13315" max="13315" width="19.28515625" bestFit="1" customWidth="1"/>
    <col min="13316" max="13316" width="34.85546875" bestFit="1" customWidth="1"/>
    <col min="13317" max="13317" width="24.140625" customWidth="1"/>
    <col min="13318" max="13318" width="29" customWidth="1"/>
    <col min="13319" max="13319" width="12.85546875" bestFit="1" customWidth="1"/>
    <col min="13320" max="13320" width="11.28515625" bestFit="1" customWidth="1"/>
    <col min="13321" max="13321" width="5.5703125" bestFit="1" customWidth="1"/>
    <col min="13322" max="13322" width="11.140625" bestFit="1" customWidth="1"/>
    <col min="13323" max="13323" width="6.5703125" bestFit="1" customWidth="1"/>
    <col min="13324" max="13324" width="127.140625" customWidth="1"/>
    <col min="13325" max="13326" width="12" bestFit="1" customWidth="1"/>
    <col min="13327" max="13327" width="25.140625" bestFit="1" customWidth="1"/>
    <col min="13328" max="13328" width="79.85546875" bestFit="1" customWidth="1"/>
    <col min="13329" max="13329" width="7.85546875" bestFit="1" customWidth="1"/>
    <col min="13330" max="13330" width="8.42578125" bestFit="1" customWidth="1"/>
    <col min="13569" max="13569" width="34" bestFit="1" customWidth="1"/>
    <col min="13570" max="13570" width="17.85546875" bestFit="1" customWidth="1"/>
    <col min="13571" max="13571" width="19.28515625" bestFit="1" customWidth="1"/>
    <col min="13572" max="13572" width="34.85546875" bestFit="1" customWidth="1"/>
    <col min="13573" max="13573" width="24.140625" customWidth="1"/>
    <col min="13574" max="13574" width="29" customWidth="1"/>
    <col min="13575" max="13575" width="12.85546875" bestFit="1" customWidth="1"/>
    <col min="13576" max="13576" width="11.28515625" bestFit="1" customWidth="1"/>
    <col min="13577" max="13577" width="5.5703125" bestFit="1" customWidth="1"/>
    <col min="13578" max="13578" width="11.140625" bestFit="1" customWidth="1"/>
    <col min="13579" max="13579" width="6.5703125" bestFit="1" customWidth="1"/>
    <col min="13580" max="13580" width="127.140625" customWidth="1"/>
    <col min="13581" max="13582" width="12" bestFit="1" customWidth="1"/>
    <col min="13583" max="13583" width="25.140625" bestFit="1" customWidth="1"/>
    <col min="13584" max="13584" width="79.85546875" bestFit="1" customWidth="1"/>
    <col min="13585" max="13585" width="7.85546875" bestFit="1" customWidth="1"/>
    <col min="13586" max="13586" width="8.42578125" bestFit="1" customWidth="1"/>
    <col min="13825" max="13825" width="34" bestFit="1" customWidth="1"/>
    <col min="13826" max="13826" width="17.85546875" bestFit="1" customWidth="1"/>
    <col min="13827" max="13827" width="19.28515625" bestFit="1" customWidth="1"/>
    <col min="13828" max="13828" width="34.85546875" bestFit="1" customWidth="1"/>
    <col min="13829" max="13829" width="24.140625" customWidth="1"/>
    <col min="13830" max="13830" width="29" customWidth="1"/>
    <col min="13831" max="13831" width="12.85546875" bestFit="1" customWidth="1"/>
    <col min="13832" max="13832" width="11.28515625" bestFit="1" customWidth="1"/>
    <col min="13833" max="13833" width="5.5703125" bestFit="1" customWidth="1"/>
    <col min="13834" max="13834" width="11.140625" bestFit="1" customWidth="1"/>
    <col min="13835" max="13835" width="6.5703125" bestFit="1" customWidth="1"/>
    <col min="13836" max="13836" width="127.140625" customWidth="1"/>
    <col min="13837" max="13838" width="12" bestFit="1" customWidth="1"/>
    <col min="13839" max="13839" width="25.140625" bestFit="1" customWidth="1"/>
    <col min="13840" max="13840" width="79.85546875" bestFit="1" customWidth="1"/>
    <col min="13841" max="13841" width="7.85546875" bestFit="1" customWidth="1"/>
    <col min="13842" max="13842" width="8.42578125" bestFit="1" customWidth="1"/>
    <col min="14081" max="14081" width="34" bestFit="1" customWidth="1"/>
    <col min="14082" max="14082" width="17.85546875" bestFit="1" customWidth="1"/>
    <col min="14083" max="14083" width="19.28515625" bestFit="1" customWidth="1"/>
    <col min="14084" max="14084" width="34.85546875" bestFit="1" customWidth="1"/>
    <col min="14085" max="14085" width="24.140625" customWidth="1"/>
    <col min="14086" max="14086" width="29" customWidth="1"/>
    <col min="14087" max="14087" width="12.85546875" bestFit="1" customWidth="1"/>
    <col min="14088" max="14088" width="11.28515625" bestFit="1" customWidth="1"/>
    <col min="14089" max="14089" width="5.5703125" bestFit="1" customWidth="1"/>
    <col min="14090" max="14090" width="11.140625" bestFit="1" customWidth="1"/>
    <col min="14091" max="14091" width="6.5703125" bestFit="1" customWidth="1"/>
    <col min="14092" max="14092" width="127.140625" customWidth="1"/>
    <col min="14093" max="14094" width="12" bestFit="1" customWidth="1"/>
    <col min="14095" max="14095" width="25.140625" bestFit="1" customWidth="1"/>
    <col min="14096" max="14096" width="79.85546875" bestFit="1" customWidth="1"/>
    <col min="14097" max="14097" width="7.85546875" bestFit="1" customWidth="1"/>
    <col min="14098" max="14098" width="8.42578125" bestFit="1" customWidth="1"/>
    <col min="14337" max="14337" width="34" bestFit="1" customWidth="1"/>
    <col min="14338" max="14338" width="17.85546875" bestFit="1" customWidth="1"/>
    <col min="14339" max="14339" width="19.28515625" bestFit="1" customWidth="1"/>
    <col min="14340" max="14340" width="34.85546875" bestFit="1" customWidth="1"/>
    <col min="14341" max="14341" width="24.140625" customWidth="1"/>
    <col min="14342" max="14342" width="29" customWidth="1"/>
    <col min="14343" max="14343" width="12.85546875" bestFit="1" customWidth="1"/>
    <col min="14344" max="14344" width="11.28515625" bestFit="1" customWidth="1"/>
    <col min="14345" max="14345" width="5.5703125" bestFit="1" customWidth="1"/>
    <col min="14346" max="14346" width="11.140625" bestFit="1" customWidth="1"/>
    <col min="14347" max="14347" width="6.5703125" bestFit="1" customWidth="1"/>
    <col min="14348" max="14348" width="127.140625" customWidth="1"/>
    <col min="14349" max="14350" width="12" bestFit="1" customWidth="1"/>
    <col min="14351" max="14351" width="25.140625" bestFit="1" customWidth="1"/>
    <col min="14352" max="14352" width="79.85546875" bestFit="1" customWidth="1"/>
    <col min="14353" max="14353" width="7.85546875" bestFit="1" customWidth="1"/>
    <col min="14354" max="14354" width="8.42578125" bestFit="1" customWidth="1"/>
    <col min="14593" max="14593" width="34" bestFit="1" customWidth="1"/>
    <col min="14594" max="14594" width="17.85546875" bestFit="1" customWidth="1"/>
    <col min="14595" max="14595" width="19.28515625" bestFit="1" customWidth="1"/>
    <col min="14596" max="14596" width="34.85546875" bestFit="1" customWidth="1"/>
    <col min="14597" max="14597" width="24.140625" customWidth="1"/>
    <col min="14598" max="14598" width="29" customWidth="1"/>
    <col min="14599" max="14599" width="12.85546875" bestFit="1" customWidth="1"/>
    <col min="14600" max="14600" width="11.28515625" bestFit="1" customWidth="1"/>
    <col min="14601" max="14601" width="5.5703125" bestFit="1" customWidth="1"/>
    <col min="14602" max="14602" width="11.140625" bestFit="1" customWidth="1"/>
    <col min="14603" max="14603" width="6.5703125" bestFit="1" customWidth="1"/>
    <col min="14604" max="14604" width="127.140625" customWidth="1"/>
    <col min="14605" max="14606" width="12" bestFit="1" customWidth="1"/>
    <col min="14607" max="14607" width="25.140625" bestFit="1" customWidth="1"/>
    <col min="14608" max="14608" width="79.85546875" bestFit="1" customWidth="1"/>
    <col min="14609" max="14609" width="7.85546875" bestFit="1" customWidth="1"/>
    <col min="14610" max="14610" width="8.42578125" bestFit="1" customWidth="1"/>
    <col min="14849" max="14849" width="34" bestFit="1" customWidth="1"/>
    <col min="14850" max="14850" width="17.85546875" bestFit="1" customWidth="1"/>
    <col min="14851" max="14851" width="19.28515625" bestFit="1" customWidth="1"/>
    <col min="14852" max="14852" width="34.85546875" bestFit="1" customWidth="1"/>
    <col min="14853" max="14853" width="24.140625" customWidth="1"/>
    <col min="14854" max="14854" width="29" customWidth="1"/>
    <col min="14855" max="14855" width="12.85546875" bestFit="1" customWidth="1"/>
    <col min="14856" max="14856" width="11.28515625" bestFit="1" customWidth="1"/>
    <col min="14857" max="14857" width="5.5703125" bestFit="1" customWidth="1"/>
    <col min="14858" max="14858" width="11.140625" bestFit="1" customWidth="1"/>
    <col min="14859" max="14859" width="6.5703125" bestFit="1" customWidth="1"/>
    <col min="14860" max="14860" width="127.140625" customWidth="1"/>
    <col min="14861" max="14862" width="12" bestFit="1" customWidth="1"/>
    <col min="14863" max="14863" width="25.140625" bestFit="1" customWidth="1"/>
    <col min="14864" max="14864" width="79.85546875" bestFit="1" customWidth="1"/>
    <col min="14865" max="14865" width="7.85546875" bestFit="1" customWidth="1"/>
    <col min="14866" max="14866" width="8.42578125" bestFit="1" customWidth="1"/>
    <col min="15105" max="15105" width="34" bestFit="1" customWidth="1"/>
    <col min="15106" max="15106" width="17.85546875" bestFit="1" customWidth="1"/>
    <col min="15107" max="15107" width="19.28515625" bestFit="1" customWidth="1"/>
    <col min="15108" max="15108" width="34.85546875" bestFit="1" customWidth="1"/>
    <col min="15109" max="15109" width="24.140625" customWidth="1"/>
    <col min="15110" max="15110" width="29" customWidth="1"/>
    <col min="15111" max="15111" width="12.85546875" bestFit="1" customWidth="1"/>
    <col min="15112" max="15112" width="11.28515625" bestFit="1" customWidth="1"/>
    <col min="15113" max="15113" width="5.5703125" bestFit="1" customWidth="1"/>
    <col min="15114" max="15114" width="11.140625" bestFit="1" customWidth="1"/>
    <col min="15115" max="15115" width="6.5703125" bestFit="1" customWidth="1"/>
    <col min="15116" max="15116" width="127.140625" customWidth="1"/>
    <col min="15117" max="15118" width="12" bestFit="1" customWidth="1"/>
    <col min="15119" max="15119" width="25.140625" bestFit="1" customWidth="1"/>
    <col min="15120" max="15120" width="79.85546875" bestFit="1" customWidth="1"/>
    <col min="15121" max="15121" width="7.85546875" bestFit="1" customWidth="1"/>
    <col min="15122" max="15122" width="8.42578125" bestFit="1" customWidth="1"/>
    <col min="15361" max="15361" width="34" bestFit="1" customWidth="1"/>
    <col min="15362" max="15362" width="17.85546875" bestFit="1" customWidth="1"/>
    <col min="15363" max="15363" width="19.28515625" bestFit="1" customWidth="1"/>
    <col min="15364" max="15364" width="34.85546875" bestFit="1" customWidth="1"/>
    <col min="15365" max="15365" width="24.140625" customWidth="1"/>
    <col min="15366" max="15366" width="29" customWidth="1"/>
    <col min="15367" max="15367" width="12.85546875" bestFit="1" customWidth="1"/>
    <col min="15368" max="15368" width="11.28515625" bestFit="1" customWidth="1"/>
    <col min="15369" max="15369" width="5.5703125" bestFit="1" customWidth="1"/>
    <col min="15370" max="15370" width="11.140625" bestFit="1" customWidth="1"/>
    <col min="15371" max="15371" width="6.5703125" bestFit="1" customWidth="1"/>
    <col min="15372" max="15372" width="127.140625" customWidth="1"/>
    <col min="15373" max="15374" width="12" bestFit="1" customWidth="1"/>
    <col min="15375" max="15375" width="25.140625" bestFit="1" customWidth="1"/>
    <col min="15376" max="15376" width="79.85546875" bestFit="1" customWidth="1"/>
    <col min="15377" max="15377" width="7.85546875" bestFit="1" customWidth="1"/>
    <col min="15378" max="15378" width="8.42578125" bestFit="1" customWidth="1"/>
    <col min="15617" max="15617" width="34" bestFit="1" customWidth="1"/>
    <col min="15618" max="15618" width="17.85546875" bestFit="1" customWidth="1"/>
    <col min="15619" max="15619" width="19.28515625" bestFit="1" customWidth="1"/>
    <col min="15620" max="15620" width="34.85546875" bestFit="1" customWidth="1"/>
    <col min="15621" max="15621" width="24.140625" customWidth="1"/>
    <col min="15622" max="15622" width="29" customWidth="1"/>
    <col min="15623" max="15623" width="12.85546875" bestFit="1" customWidth="1"/>
    <col min="15624" max="15624" width="11.28515625" bestFit="1" customWidth="1"/>
    <col min="15625" max="15625" width="5.5703125" bestFit="1" customWidth="1"/>
    <col min="15626" max="15626" width="11.140625" bestFit="1" customWidth="1"/>
    <col min="15627" max="15627" width="6.5703125" bestFit="1" customWidth="1"/>
    <col min="15628" max="15628" width="127.140625" customWidth="1"/>
    <col min="15629" max="15630" width="12" bestFit="1" customWidth="1"/>
    <col min="15631" max="15631" width="25.140625" bestFit="1" customWidth="1"/>
    <col min="15632" max="15632" width="79.85546875" bestFit="1" customWidth="1"/>
    <col min="15633" max="15633" width="7.85546875" bestFit="1" customWidth="1"/>
    <col min="15634" max="15634" width="8.42578125" bestFit="1" customWidth="1"/>
    <col min="15873" max="15873" width="34" bestFit="1" customWidth="1"/>
    <col min="15874" max="15874" width="17.85546875" bestFit="1" customWidth="1"/>
    <col min="15875" max="15875" width="19.28515625" bestFit="1" customWidth="1"/>
    <col min="15876" max="15876" width="34.85546875" bestFit="1" customWidth="1"/>
    <col min="15877" max="15877" width="24.140625" customWidth="1"/>
    <col min="15878" max="15878" width="29" customWidth="1"/>
    <col min="15879" max="15879" width="12.85546875" bestFit="1" customWidth="1"/>
    <col min="15880" max="15880" width="11.28515625" bestFit="1" customWidth="1"/>
    <col min="15881" max="15881" width="5.5703125" bestFit="1" customWidth="1"/>
    <col min="15882" max="15882" width="11.140625" bestFit="1" customWidth="1"/>
    <col min="15883" max="15883" width="6.5703125" bestFit="1" customWidth="1"/>
    <col min="15884" max="15884" width="127.140625" customWidth="1"/>
    <col min="15885" max="15886" width="12" bestFit="1" customWidth="1"/>
    <col min="15887" max="15887" width="25.140625" bestFit="1" customWidth="1"/>
    <col min="15888" max="15888" width="79.85546875" bestFit="1" customWidth="1"/>
    <col min="15889" max="15889" width="7.85546875" bestFit="1" customWidth="1"/>
    <col min="15890" max="15890" width="8.42578125" bestFit="1" customWidth="1"/>
    <col min="16129" max="16129" width="34" bestFit="1" customWidth="1"/>
    <col min="16130" max="16130" width="17.85546875" bestFit="1" customWidth="1"/>
    <col min="16131" max="16131" width="19.28515625" bestFit="1" customWidth="1"/>
    <col min="16132" max="16132" width="34.85546875" bestFit="1" customWidth="1"/>
    <col min="16133" max="16133" width="24.140625" customWidth="1"/>
    <col min="16134" max="16134" width="29" customWidth="1"/>
    <col min="16135" max="16135" width="12.85546875" bestFit="1" customWidth="1"/>
    <col min="16136" max="16136" width="11.28515625" bestFit="1" customWidth="1"/>
    <col min="16137" max="16137" width="5.5703125" bestFit="1" customWidth="1"/>
    <col min="16138" max="16138" width="11.140625" bestFit="1" customWidth="1"/>
    <col min="16139" max="16139" width="6.5703125" bestFit="1" customWidth="1"/>
    <col min="16140" max="16140" width="127.140625" customWidth="1"/>
    <col min="16141" max="16142" width="12" bestFit="1" customWidth="1"/>
    <col min="16143" max="16143" width="25.140625" bestFit="1" customWidth="1"/>
    <col min="16144" max="16144" width="79.85546875" bestFit="1" customWidth="1"/>
    <col min="16145" max="16145" width="7.85546875" bestFit="1" customWidth="1"/>
    <col min="16146" max="16146" width="8.42578125" bestFit="1" customWidth="1"/>
  </cols>
  <sheetData>
    <row r="1" spans="1:18">
      <c r="A1" s="87" t="s">
        <v>31</v>
      </c>
      <c r="B1" s="88" t="s">
        <v>32</v>
      </c>
      <c r="C1" s="88" t="s">
        <v>33</v>
      </c>
      <c r="D1" s="88" t="s">
        <v>34</v>
      </c>
      <c r="E1" s="88" t="s">
        <v>35</v>
      </c>
      <c r="F1" s="88" t="s">
        <v>37</v>
      </c>
      <c r="G1" s="88" t="s">
        <v>38</v>
      </c>
      <c r="H1" s="88" t="s">
        <v>39</v>
      </c>
      <c r="I1" s="88" t="s">
        <v>40</v>
      </c>
      <c r="J1" s="88" t="s">
        <v>567</v>
      </c>
      <c r="K1" s="89" t="s">
        <v>42</v>
      </c>
      <c r="L1" s="90" t="s">
        <v>568</v>
      </c>
      <c r="M1" s="88" t="s">
        <v>43</v>
      </c>
      <c r="N1" s="90" t="s">
        <v>45</v>
      </c>
      <c r="O1" s="90" t="s">
        <v>46</v>
      </c>
      <c r="P1" s="90" t="s">
        <v>47</v>
      </c>
      <c r="Q1" s="90" t="s">
        <v>48</v>
      </c>
      <c r="R1" s="88" t="s">
        <v>49</v>
      </c>
    </row>
    <row r="2" spans="1:18">
      <c r="A2" s="68" t="s">
        <v>50</v>
      </c>
      <c r="B2" s="3" t="s">
        <v>51</v>
      </c>
      <c r="C2" s="3" t="s">
        <v>5</v>
      </c>
      <c r="D2" s="91" t="s">
        <v>549</v>
      </c>
      <c r="E2" s="92" t="s">
        <v>52</v>
      </c>
      <c r="F2" s="93">
        <v>1488</v>
      </c>
      <c r="G2" s="66">
        <v>111700</v>
      </c>
      <c r="H2" s="93"/>
      <c r="I2" s="93"/>
      <c r="J2" s="93"/>
      <c r="K2" s="66">
        <v>50879</v>
      </c>
      <c r="L2" s="19" t="s">
        <v>697</v>
      </c>
      <c r="M2" s="93">
        <v>64</v>
      </c>
      <c r="N2" s="94" t="s">
        <v>61</v>
      </c>
      <c r="O2" s="94" t="s">
        <v>698</v>
      </c>
      <c r="P2" s="19"/>
      <c r="Q2" s="19"/>
      <c r="R2" s="95" t="s">
        <v>54</v>
      </c>
    </row>
    <row r="3" spans="1:18">
      <c r="A3" s="68" t="s">
        <v>55</v>
      </c>
      <c r="B3" s="3" t="s">
        <v>5</v>
      </c>
      <c r="C3" s="3" t="s">
        <v>5</v>
      </c>
      <c r="D3" s="3" t="s">
        <v>56</v>
      </c>
      <c r="E3" s="92" t="s">
        <v>52</v>
      </c>
      <c r="F3" s="93">
        <v>1512</v>
      </c>
      <c r="G3" s="66">
        <v>225200</v>
      </c>
      <c r="H3" s="93"/>
      <c r="I3" s="93"/>
      <c r="J3" s="93"/>
      <c r="K3" s="66">
        <v>67247</v>
      </c>
      <c r="L3" s="23" t="s">
        <v>699</v>
      </c>
      <c r="M3" s="93">
        <v>101</v>
      </c>
      <c r="N3" s="94" t="s">
        <v>550</v>
      </c>
      <c r="O3" s="94"/>
      <c r="P3" s="96"/>
      <c r="Q3" s="96"/>
      <c r="R3" s="95" t="s">
        <v>57</v>
      </c>
    </row>
    <row r="4" spans="1:18">
      <c r="A4" s="68" t="s">
        <v>58</v>
      </c>
      <c r="B4" s="3" t="s">
        <v>5</v>
      </c>
      <c r="C4" s="3" t="s">
        <v>5</v>
      </c>
      <c r="D4" s="3" t="s">
        <v>59</v>
      </c>
      <c r="E4" s="92" t="s">
        <v>52</v>
      </c>
      <c r="F4" s="93">
        <v>3044</v>
      </c>
      <c r="G4" s="66">
        <v>254500</v>
      </c>
      <c r="H4" s="93"/>
      <c r="I4" s="93"/>
      <c r="J4" s="93"/>
      <c r="K4" s="66">
        <v>276664</v>
      </c>
      <c r="L4" s="23" t="s">
        <v>700</v>
      </c>
      <c r="M4" s="93">
        <v>111</v>
      </c>
      <c r="N4" s="94" t="s">
        <v>61</v>
      </c>
      <c r="O4" s="94"/>
      <c r="P4" s="96"/>
      <c r="Q4" s="96"/>
      <c r="R4" s="95" t="s">
        <v>62</v>
      </c>
    </row>
    <row r="5" spans="1:18">
      <c r="A5" s="68" t="s">
        <v>701</v>
      </c>
      <c r="B5" s="3" t="s">
        <v>5</v>
      </c>
      <c r="C5" s="3" t="s">
        <v>5</v>
      </c>
      <c r="D5" s="3" t="s">
        <v>424</v>
      </c>
      <c r="E5" s="92" t="s">
        <v>52</v>
      </c>
      <c r="F5" s="93">
        <v>2060</v>
      </c>
      <c r="G5" s="66">
        <v>313600</v>
      </c>
      <c r="H5" s="93"/>
      <c r="I5" s="93"/>
      <c r="J5" s="93"/>
      <c r="K5" s="66">
        <v>50307</v>
      </c>
      <c r="L5" s="19" t="s">
        <v>702</v>
      </c>
      <c r="M5" s="93">
        <v>68</v>
      </c>
      <c r="N5" s="94" t="s">
        <v>61</v>
      </c>
      <c r="O5" s="94"/>
      <c r="P5" s="19"/>
      <c r="Q5" s="19"/>
      <c r="R5" s="95" t="s">
        <v>57</v>
      </c>
    </row>
    <row r="6" spans="1:18">
      <c r="A6" s="68" t="s">
        <v>63</v>
      </c>
      <c r="B6" s="3" t="s">
        <v>5</v>
      </c>
      <c r="C6" s="3" t="s">
        <v>5</v>
      </c>
      <c r="D6" s="3" t="s">
        <v>64</v>
      </c>
      <c r="E6" s="92" t="s">
        <v>65</v>
      </c>
      <c r="F6" s="93">
        <v>3039</v>
      </c>
      <c r="G6" s="66">
        <v>408225</v>
      </c>
      <c r="H6" s="93"/>
      <c r="I6" s="93"/>
      <c r="J6" s="93"/>
      <c r="K6" s="66">
        <v>83310</v>
      </c>
      <c r="L6" s="23" t="s">
        <v>700</v>
      </c>
      <c r="M6" s="93"/>
      <c r="N6" s="94" t="s">
        <v>61</v>
      </c>
      <c r="O6" s="94"/>
      <c r="P6" s="96"/>
      <c r="Q6" s="96"/>
      <c r="R6" s="95" t="s">
        <v>66</v>
      </c>
    </row>
    <row r="7" spans="1:18">
      <c r="A7" s="68" t="s">
        <v>67</v>
      </c>
      <c r="B7" s="3" t="s">
        <v>5</v>
      </c>
      <c r="C7" s="3" t="s">
        <v>5</v>
      </c>
      <c r="D7" s="3" t="s">
        <v>68</v>
      </c>
      <c r="E7" s="92" t="s">
        <v>65</v>
      </c>
      <c r="F7" s="93">
        <v>187</v>
      </c>
      <c r="G7" s="66">
        <v>18868</v>
      </c>
      <c r="H7" s="93"/>
      <c r="I7" s="93"/>
      <c r="J7" s="93"/>
      <c r="K7" s="66">
        <v>399</v>
      </c>
      <c r="L7" s="19" t="s">
        <v>703</v>
      </c>
      <c r="M7" s="93">
        <v>6</v>
      </c>
      <c r="N7" s="94" t="s">
        <v>61</v>
      </c>
      <c r="O7" s="94"/>
      <c r="P7" s="19"/>
      <c r="Q7" s="19"/>
      <c r="R7" s="95" t="s">
        <v>66</v>
      </c>
    </row>
    <row r="8" spans="1:18">
      <c r="A8" s="68" t="s">
        <v>69</v>
      </c>
      <c r="B8" s="3" t="s">
        <v>5</v>
      </c>
      <c r="C8" s="3" t="s">
        <v>5</v>
      </c>
      <c r="D8" s="3" t="s">
        <v>70</v>
      </c>
      <c r="E8" s="92" t="s">
        <v>71</v>
      </c>
      <c r="F8" s="93">
        <v>2853</v>
      </c>
      <c r="G8" s="93"/>
      <c r="H8" s="66">
        <v>20331</v>
      </c>
      <c r="I8" s="93"/>
      <c r="J8" s="93"/>
      <c r="K8" s="66">
        <v>75161</v>
      </c>
      <c r="L8" s="23" t="s">
        <v>700</v>
      </c>
      <c r="M8" s="93"/>
      <c r="N8" s="94" t="s">
        <v>61</v>
      </c>
      <c r="O8" s="94"/>
      <c r="P8" s="19"/>
      <c r="Q8" s="19"/>
      <c r="R8" s="95" t="s">
        <v>73</v>
      </c>
    </row>
    <row r="9" spans="1:18">
      <c r="A9" s="68" t="s">
        <v>74</v>
      </c>
      <c r="B9" s="3" t="s">
        <v>5</v>
      </c>
      <c r="C9" s="3" t="s">
        <v>5</v>
      </c>
      <c r="D9" s="3" t="s">
        <v>75</v>
      </c>
      <c r="E9" s="92" t="s">
        <v>76</v>
      </c>
      <c r="F9" s="93">
        <v>1951</v>
      </c>
      <c r="G9" s="66">
        <v>143900</v>
      </c>
      <c r="H9" s="93"/>
      <c r="I9" s="93"/>
      <c r="J9" s="93"/>
      <c r="K9" s="66">
        <v>52313</v>
      </c>
      <c r="L9" s="23" t="s">
        <v>700</v>
      </c>
      <c r="M9" s="93"/>
      <c r="N9" s="94" t="s">
        <v>61</v>
      </c>
      <c r="O9" s="94"/>
      <c r="P9" s="96"/>
      <c r="Q9" s="96"/>
      <c r="R9" s="95" t="s">
        <v>77</v>
      </c>
    </row>
    <row r="10" spans="1:18">
      <c r="A10" s="97"/>
      <c r="B10" s="3"/>
      <c r="C10" s="3"/>
      <c r="D10" s="3"/>
      <c r="E10" s="92"/>
      <c r="F10" s="93"/>
      <c r="G10" s="93"/>
      <c r="H10" s="93"/>
      <c r="I10" s="93"/>
      <c r="J10" s="93"/>
      <c r="K10" s="93"/>
      <c r="L10" s="96"/>
      <c r="M10" s="93"/>
      <c r="N10" s="94"/>
      <c r="O10" s="94"/>
      <c r="P10" s="96"/>
      <c r="Q10" s="96"/>
      <c r="R10" s="95"/>
    </row>
    <row r="11" spans="1:18">
      <c r="A11" s="68" t="s">
        <v>78</v>
      </c>
      <c r="B11" s="3" t="s">
        <v>79</v>
      </c>
      <c r="C11" s="3" t="s">
        <v>7</v>
      </c>
      <c r="D11" s="3" t="s">
        <v>80</v>
      </c>
      <c r="E11" s="92" t="s">
        <v>52</v>
      </c>
      <c r="F11" s="93">
        <v>246</v>
      </c>
      <c r="G11" s="66">
        <v>35600</v>
      </c>
      <c r="H11" s="93"/>
      <c r="I11" s="93"/>
      <c r="J11" s="93"/>
      <c r="K11" s="66">
        <v>10403</v>
      </c>
      <c r="L11" s="96" t="s">
        <v>704</v>
      </c>
      <c r="M11" s="93"/>
      <c r="N11" s="94" t="s">
        <v>61</v>
      </c>
      <c r="O11" s="94"/>
      <c r="P11" s="96"/>
      <c r="Q11" s="96"/>
      <c r="R11" s="95" t="s">
        <v>57</v>
      </c>
    </row>
    <row r="12" spans="1:18">
      <c r="A12" s="68" t="s">
        <v>82</v>
      </c>
      <c r="B12" s="3" t="s">
        <v>83</v>
      </c>
      <c r="C12" s="3" t="s">
        <v>7</v>
      </c>
      <c r="D12" s="3" t="s">
        <v>80</v>
      </c>
      <c r="E12" s="92" t="s">
        <v>52</v>
      </c>
      <c r="F12" s="93">
        <v>246</v>
      </c>
      <c r="G12" s="66">
        <v>35400</v>
      </c>
      <c r="H12" s="93"/>
      <c r="I12" s="93"/>
      <c r="J12" s="93"/>
      <c r="K12" s="66">
        <v>8219</v>
      </c>
      <c r="L12" s="96" t="s">
        <v>705</v>
      </c>
      <c r="M12" s="93"/>
      <c r="N12" s="94" t="s">
        <v>61</v>
      </c>
      <c r="O12" s="94"/>
      <c r="P12" s="96">
        <v>12591</v>
      </c>
      <c r="Q12" s="96">
        <v>18691</v>
      </c>
      <c r="R12" s="95" t="s">
        <v>57</v>
      </c>
    </row>
    <row r="13" spans="1:18">
      <c r="A13" s="68" t="s">
        <v>84</v>
      </c>
      <c r="B13" s="3" t="s">
        <v>79</v>
      </c>
      <c r="C13" s="3" t="s">
        <v>7</v>
      </c>
      <c r="D13" s="3" t="s">
        <v>85</v>
      </c>
      <c r="E13" s="92" t="s">
        <v>52</v>
      </c>
      <c r="F13" s="93">
        <v>330</v>
      </c>
      <c r="G13" s="93"/>
      <c r="H13" s="66">
        <v>3763</v>
      </c>
      <c r="I13" s="93"/>
      <c r="J13" s="93"/>
      <c r="K13" s="66">
        <v>10425</v>
      </c>
      <c r="L13" s="19" t="s">
        <v>706</v>
      </c>
      <c r="M13" s="93">
        <v>27</v>
      </c>
      <c r="N13" s="94" t="s">
        <v>61</v>
      </c>
      <c r="O13" s="94"/>
      <c r="P13" s="23"/>
      <c r="Q13" s="19"/>
      <c r="R13" s="95" t="s">
        <v>57</v>
      </c>
    </row>
    <row r="14" spans="1:18">
      <c r="A14" s="68" t="s">
        <v>87</v>
      </c>
      <c r="B14" s="3" t="s">
        <v>79</v>
      </c>
      <c r="C14" s="3" t="s">
        <v>7</v>
      </c>
      <c r="D14" s="3" t="s">
        <v>88</v>
      </c>
      <c r="E14" s="92" t="s">
        <v>52</v>
      </c>
      <c r="F14" s="93">
        <v>425</v>
      </c>
      <c r="G14" s="66">
        <v>45700</v>
      </c>
      <c r="H14" s="93"/>
      <c r="I14" s="93"/>
      <c r="J14" s="93"/>
      <c r="K14" s="66">
        <v>7245</v>
      </c>
      <c r="L14" s="19" t="s">
        <v>707</v>
      </c>
      <c r="M14" s="93">
        <v>57</v>
      </c>
      <c r="N14" s="94" t="s">
        <v>61</v>
      </c>
      <c r="O14" s="94"/>
      <c r="P14" s="23"/>
      <c r="Q14" s="19"/>
      <c r="R14" s="95" t="s">
        <v>54</v>
      </c>
    </row>
    <row r="15" spans="1:18">
      <c r="A15" s="68" t="s">
        <v>578</v>
      </c>
      <c r="B15" s="3" t="s">
        <v>79</v>
      </c>
      <c r="C15" s="3" t="s">
        <v>7</v>
      </c>
      <c r="D15" s="3" t="s">
        <v>579</v>
      </c>
      <c r="E15" s="92" t="s">
        <v>52</v>
      </c>
      <c r="F15" s="93">
        <v>700</v>
      </c>
      <c r="G15" s="93"/>
      <c r="H15" s="66">
        <v>10671</v>
      </c>
      <c r="I15" s="66">
        <v>1769</v>
      </c>
      <c r="J15" s="93"/>
      <c r="K15" s="66">
        <v>46060</v>
      </c>
      <c r="L15" s="23" t="s">
        <v>708</v>
      </c>
      <c r="M15" s="93"/>
      <c r="N15" s="94" t="s">
        <v>61</v>
      </c>
      <c r="O15" s="94"/>
      <c r="P15" s="96"/>
      <c r="Q15" s="96"/>
      <c r="R15" s="95" t="s">
        <v>57</v>
      </c>
    </row>
    <row r="16" spans="1:18">
      <c r="A16" s="68" t="s">
        <v>91</v>
      </c>
      <c r="B16" s="3" t="s">
        <v>79</v>
      </c>
      <c r="C16" s="3" t="s">
        <v>7</v>
      </c>
      <c r="D16" s="3" t="s">
        <v>92</v>
      </c>
      <c r="E16" s="92" t="s">
        <v>52</v>
      </c>
      <c r="F16" s="93">
        <v>526</v>
      </c>
      <c r="G16" s="66">
        <v>59500</v>
      </c>
      <c r="H16" s="93"/>
      <c r="I16" s="93"/>
      <c r="J16" s="93"/>
      <c r="K16" s="66">
        <v>20033</v>
      </c>
      <c r="L16" s="19" t="s">
        <v>709</v>
      </c>
      <c r="M16" s="93">
        <v>65</v>
      </c>
      <c r="N16" s="94" t="s">
        <v>61</v>
      </c>
      <c r="O16" s="94"/>
      <c r="P16" s="19"/>
      <c r="Q16" s="19"/>
      <c r="R16" s="95" t="s">
        <v>57</v>
      </c>
    </row>
    <row r="17" spans="1:18">
      <c r="A17" s="68" t="s">
        <v>94</v>
      </c>
      <c r="B17" s="3" t="s">
        <v>79</v>
      </c>
      <c r="C17" s="3" t="s">
        <v>7</v>
      </c>
      <c r="D17" s="3" t="s">
        <v>95</v>
      </c>
      <c r="E17" s="92" t="s">
        <v>52</v>
      </c>
      <c r="F17" s="93">
        <v>534</v>
      </c>
      <c r="G17" s="93"/>
      <c r="H17" s="66">
        <v>7093</v>
      </c>
      <c r="I17" s="93"/>
      <c r="J17" s="93"/>
      <c r="K17" s="66">
        <v>7799</v>
      </c>
      <c r="L17" s="23" t="s">
        <v>700</v>
      </c>
      <c r="M17" s="93">
        <v>59</v>
      </c>
      <c r="N17" s="94" t="s">
        <v>61</v>
      </c>
      <c r="O17" s="94"/>
      <c r="P17" s="96"/>
      <c r="Q17" s="96"/>
      <c r="R17" s="95" t="s">
        <v>96</v>
      </c>
    </row>
    <row r="18" spans="1:18" s="27" customFormat="1">
      <c r="A18" s="68" t="s">
        <v>97</v>
      </c>
      <c r="B18" s="3" t="s">
        <v>79</v>
      </c>
      <c r="C18" s="3" t="s">
        <v>7</v>
      </c>
      <c r="D18" s="3" t="s">
        <v>98</v>
      </c>
      <c r="E18" s="92" t="s">
        <v>52</v>
      </c>
      <c r="F18" s="93">
        <v>512</v>
      </c>
      <c r="G18" s="66">
        <v>39400</v>
      </c>
      <c r="H18" s="93"/>
      <c r="I18" s="93"/>
      <c r="J18" s="93"/>
      <c r="K18" s="66">
        <v>11286</v>
      </c>
      <c r="L18" s="23" t="s">
        <v>700</v>
      </c>
      <c r="M18" s="25"/>
      <c r="N18" s="94" t="s">
        <v>61</v>
      </c>
      <c r="O18" s="26"/>
      <c r="P18" s="19"/>
      <c r="Q18" s="19"/>
      <c r="R18" s="24" t="s">
        <v>62</v>
      </c>
    </row>
    <row r="19" spans="1:18">
      <c r="A19" s="68" t="s">
        <v>100</v>
      </c>
      <c r="B19" s="3" t="s">
        <v>79</v>
      </c>
      <c r="C19" s="3" t="s">
        <v>7</v>
      </c>
      <c r="D19" s="3" t="s">
        <v>101</v>
      </c>
      <c r="E19" s="92" t="s">
        <v>52</v>
      </c>
      <c r="F19" s="93">
        <v>253</v>
      </c>
      <c r="G19" s="66">
        <v>49000</v>
      </c>
      <c r="H19" s="93"/>
      <c r="I19" s="93"/>
      <c r="J19" s="93"/>
      <c r="K19" s="66">
        <v>8851</v>
      </c>
      <c r="L19" s="19" t="s">
        <v>710</v>
      </c>
      <c r="M19" s="93">
        <v>26</v>
      </c>
      <c r="N19" s="94" t="s">
        <v>61</v>
      </c>
      <c r="O19" s="94"/>
      <c r="P19" s="23"/>
      <c r="Q19" s="19"/>
      <c r="R19" s="95" t="s">
        <v>57</v>
      </c>
    </row>
    <row r="20" spans="1:18">
      <c r="A20" s="68" t="s">
        <v>103</v>
      </c>
      <c r="B20" s="3" t="s">
        <v>79</v>
      </c>
      <c r="C20" s="3" t="s">
        <v>7</v>
      </c>
      <c r="D20" s="3" t="s">
        <v>104</v>
      </c>
      <c r="E20" s="92" t="s">
        <v>105</v>
      </c>
      <c r="F20" s="93">
        <v>291</v>
      </c>
      <c r="G20" s="93"/>
      <c r="H20" s="66">
        <v>2993</v>
      </c>
      <c r="I20" s="93"/>
      <c r="J20" s="93"/>
      <c r="K20" s="66">
        <v>16880</v>
      </c>
      <c r="L20" s="19" t="s">
        <v>711</v>
      </c>
      <c r="M20" s="93">
        <v>29</v>
      </c>
      <c r="N20" s="94" t="s">
        <v>61</v>
      </c>
      <c r="O20" s="94"/>
      <c r="P20" s="23"/>
      <c r="Q20" s="19"/>
      <c r="R20" s="95" t="s">
        <v>96</v>
      </c>
    </row>
    <row r="21" spans="1:18">
      <c r="A21" s="68" t="s">
        <v>106</v>
      </c>
      <c r="B21" s="3" t="s">
        <v>79</v>
      </c>
      <c r="C21" s="3" t="s">
        <v>7</v>
      </c>
      <c r="D21" s="3" t="s">
        <v>107</v>
      </c>
      <c r="E21" s="92" t="s">
        <v>108</v>
      </c>
      <c r="F21" s="93">
        <v>226</v>
      </c>
      <c r="G21" s="93"/>
      <c r="H21" s="66">
        <v>3266</v>
      </c>
      <c r="I21" s="93"/>
      <c r="J21" s="93"/>
      <c r="K21" s="66">
        <v>7169</v>
      </c>
      <c r="L21" s="23" t="s">
        <v>700</v>
      </c>
      <c r="M21" s="93">
        <v>13</v>
      </c>
      <c r="N21" s="94" t="s">
        <v>61</v>
      </c>
      <c r="O21" s="94"/>
      <c r="P21" s="96"/>
      <c r="Q21" s="96"/>
      <c r="R21" s="95" t="s">
        <v>96</v>
      </c>
    </row>
    <row r="22" spans="1:18">
      <c r="A22" s="69" t="s">
        <v>508</v>
      </c>
      <c r="B22" s="94" t="s">
        <v>79</v>
      </c>
      <c r="C22" s="94" t="s">
        <v>7</v>
      </c>
      <c r="D22" s="94" t="s">
        <v>509</v>
      </c>
      <c r="E22" s="94" t="s">
        <v>510</v>
      </c>
      <c r="F22" s="65">
        <v>25</v>
      </c>
      <c r="G22" s="2"/>
      <c r="H22" s="2"/>
      <c r="I22" s="2"/>
      <c r="J22" s="2"/>
      <c r="K22" s="62">
        <v>2816</v>
      </c>
      <c r="L22" s="50" t="s">
        <v>712</v>
      </c>
      <c r="M22" s="2"/>
      <c r="N22" s="94" t="s">
        <v>551</v>
      </c>
      <c r="O22" s="94"/>
      <c r="P22" s="2"/>
      <c r="Q22" s="2"/>
      <c r="R22" s="2"/>
    </row>
    <row r="23" spans="1:18">
      <c r="A23" s="68" t="s">
        <v>552</v>
      </c>
      <c r="B23" s="3" t="s">
        <v>79</v>
      </c>
      <c r="C23" s="3" t="s">
        <v>7</v>
      </c>
      <c r="D23" s="3" t="s">
        <v>109</v>
      </c>
      <c r="E23" s="92" t="s">
        <v>110</v>
      </c>
      <c r="F23" s="93">
        <v>442</v>
      </c>
      <c r="G23" s="93"/>
      <c r="H23" s="66">
        <v>5031</v>
      </c>
      <c r="I23" s="93"/>
      <c r="J23" s="93"/>
      <c r="K23" s="66">
        <v>8140</v>
      </c>
      <c r="L23" s="23" t="s">
        <v>713</v>
      </c>
      <c r="M23" s="93">
        <v>43</v>
      </c>
      <c r="N23" s="94" t="s">
        <v>61</v>
      </c>
      <c r="O23" s="94"/>
      <c r="P23" s="96"/>
      <c r="Q23" s="96"/>
      <c r="R23" s="95" t="s">
        <v>96</v>
      </c>
    </row>
    <row r="24" spans="1:18">
      <c r="A24" s="68" t="s">
        <v>111</v>
      </c>
      <c r="B24" s="3" t="s">
        <v>79</v>
      </c>
      <c r="C24" s="3" t="s">
        <v>7</v>
      </c>
      <c r="D24" s="3" t="s">
        <v>112</v>
      </c>
      <c r="E24" s="92" t="s">
        <v>110</v>
      </c>
      <c r="F24" s="93">
        <v>196</v>
      </c>
      <c r="G24" s="93"/>
      <c r="H24" s="66">
        <v>1618</v>
      </c>
      <c r="I24" s="93"/>
      <c r="J24" s="93"/>
      <c r="K24" s="66">
        <v>6399</v>
      </c>
      <c r="L24" s="23" t="s">
        <v>713</v>
      </c>
      <c r="M24" s="93">
        <v>5</v>
      </c>
      <c r="N24" s="94" t="s">
        <v>61</v>
      </c>
      <c r="O24" s="94"/>
      <c r="P24" s="96"/>
      <c r="Q24" s="96"/>
      <c r="R24" s="95" t="s">
        <v>96</v>
      </c>
    </row>
    <row r="25" spans="1:18">
      <c r="A25" s="68" t="s">
        <v>113</v>
      </c>
      <c r="B25" s="3" t="s">
        <v>79</v>
      </c>
      <c r="C25" s="3" t="s">
        <v>7</v>
      </c>
      <c r="D25" s="3" t="s">
        <v>114</v>
      </c>
      <c r="E25" s="92" t="s">
        <v>65</v>
      </c>
      <c r="F25" s="93">
        <v>753</v>
      </c>
      <c r="G25" s="93"/>
      <c r="H25" s="66">
        <v>7285</v>
      </c>
      <c r="I25" s="93"/>
      <c r="J25" s="93"/>
      <c r="K25" s="66">
        <v>18542</v>
      </c>
      <c r="L25" s="19" t="s">
        <v>714</v>
      </c>
      <c r="M25" s="93">
        <v>78</v>
      </c>
      <c r="N25" s="94" t="s">
        <v>61</v>
      </c>
      <c r="O25" s="94"/>
      <c r="P25" s="19"/>
      <c r="Q25" s="19"/>
      <c r="R25" s="95" t="s">
        <v>54</v>
      </c>
    </row>
    <row r="26" spans="1:18">
      <c r="A26" s="68" t="s">
        <v>115</v>
      </c>
      <c r="B26" s="3" t="s">
        <v>79</v>
      </c>
      <c r="C26" s="3" t="s">
        <v>7</v>
      </c>
      <c r="D26" s="3" t="s">
        <v>116</v>
      </c>
      <c r="E26" s="92" t="s">
        <v>65</v>
      </c>
      <c r="F26" s="93">
        <v>501</v>
      </c>
      <c r="G26" s="93"/>
      <c r="H26" s="66">
        <v>5330</v>
      </c>
      <c r="I26" s="93"/>
      <c r="J26" s="93"/>
      <c r="K26" s="66">
        <v>14538</v>
      </c>
      <c r="L26" s="19" t="s">
        <v>715</v>
      </c>
      <c r="M26" s="93">
        <v>50</v>
      </c>
      <c r="N26" s="94" t="s">
        <v>61</v>
      </c>
      <c r="O26" s="94"/>
      <c r="P26" s="19"/>
      <c r="Q26" s="19"/>
      <c r="R26" s="95" t="s">
        <v>54</v>
      </c>
    </row>
    <row r="27" spans="1:18">
      <c r="A27" s="68" t="s">
        <v>119</v>
      </c>
      <c r="B27" s="3" t="s">
        <v>79</v>
      </c>
      <c r="C27" s="3" t="s">
        <v>7</v>
      </c>
      <c r="D27" s="3" t="s">
        <v>120</v>
      </c>
      <c r="E27" s="92" t="s">
        <v>65</v>
      </c>
      <c r="F27" s="93">
        <v>1330</v>
      </c>
      <c r="G27" s="66">
        <v>112900</v>
      </c>
      <c r="H27" s="93"/>
      <c r="I27" s="93"/>
      <c r="J27" s="93"/>
      <c r="K27" s="66">
        <v>22420</v>
      </c>
      <c r="L27" s="19" t="s">
        <v>716</v>
      </c>
      <c r="M27" s="93">
        <v>87</v>
      </c>
      <c r="N27" s="94" t="s">
        <v>61</v>
      </c>
      <c r="O27" s="94"/>
      <c r="P27" s="19"/>
      <c r="Q27" s="19"/>
      <c r="R27" s="95" t="s">
        <v>66</v>
      </c>
    </row>
    <row r="28" spans="1:18" s="98" customFormat="1">
      <c r="A28" s="68" t="s">
        <v>121</v>
      </c>
      <c r="B28" s="3" t="s">
        <v>79</v>
      </c>
      <c r="C28" s="3" t="s">
        <v>7</v>
      </c>
      <c r="D28" s="3" t="s">
        <v>122</v>
      </c>
      <c r="E28" s="92" t="s">
        <v>65</v>
      </c>
      <c r="F28" s="93">
        <v>695</v>
      </c>
      <c r="G28" s="93"/>
      <c r="H28" s="66">
        <v>6550</v>
      </c>
      <c r="I28" s="93"/>
      <c r="J28" s="93"/>
      <c r="K28" s="66">
        <v>24066</v>
      </c>
      <c r="L28" s="23" t="s">
        <v>717</v>
      </c>
      <c r="M28" s="93">
        <v>73</v>
      </c>
      <c r="N28" s="94" t="s">
        <v>61</v>
      </c>
      <c r="O28" s="94" t="s">
        <v>123</v>
      </c>
      <c r="P28" s="96"/>
      <c r="Q28" s="96"/>
      <c r="R28" s="95" t="s">
        <v>66</v>
      </c>
    </row>
    <row r="29" spans="1:18">
      <c r="A29" s="68" t="s">
        <v>124</v>
      </c>
      <c r="B29" s="3" t="s">
        <v>79</v>
      </c>
      <c r="C29" s="3" t="s">
        <v>7</v>
      </c>
      <c r="D29" s="3" t="s">
        <v>125</v>
      </c>
      <c r="E29" s="92" t="s">
        <v>65</v>
      </c>
      <c r="F29" s="93">
        <v>398</v>
      </c>
      <c r="G29" s="93"/>
      <c r="H29" s="66">
        <v>4144</v>
      </c>
      <c r="I29" s="93"/>
      <c r="J29" s="93"/>
      <c r="K29" s="66">
        <v>6574</v>
      </c>
      <c r="L29" s="19" t="s">
        <v>718</v>
      </c>
      <c r="M29" s="93">
        <v>54</v>
      </c>
      <c r="N29" s="94" t="s">
        <v>61</v>
      </c>
      <c r="O29" s="94"/>
      <c r="P29" s="23"/>
      <c r="Q29" s="19"/>
      <c r="R29" s="95" t="s">
        <v>66</v>
      </c>
    </row>
    <row r="30" spans="1:18">
      <c r="A30" s="68" t="s">
        <v>426</v>
      </c>
      <c r="B30" s="3" t="s">
        <v>79</v>
      </c>
      <c r="C30" s="3" t="s">
        <v>7</v>
      </c>
      <c r="D30" s="3" t="s">
        <v>427</v>
      </c>
      <c r="E30" s="92" t="s">
        <v>65</v>
      </c>
      <c r="F30" s="93">
        <v>282</v>
      </c>
      <c r="G30" s="93"/>
      <c r="H30" s="66">
        <v>4271</v>
      </c>
      <c r="I30" s="93"/>
      <c r="J30" s="93"/>
      <c r="K30" s="66">
        <v>4718</v>
      </c>
      <c r="L30" s="23" t="s">
        <v>700</v>
      </c>
      <c r="M30" s="93">
        <v>21</v>
      </c>
      <c r="N30" s="94" t="s">
        <v>61</v>
      </c>
      <c r="O30" s="94"/>
      <c r="P30" s="23"/>
      <c r="Q30" s="96"/>
      <c r="R30" s="95" t="s">
        <v>66</v>
      </c>
    </row>
    <row r="31" spans="1:18">
      <c r="A31" s="68" t="s">
        <v>126</v>
      </c>
      <c r="B31" s="3" t="s">
        <v>79</v>
      </c>
      <c r="C31" s="3" t="s">
        <v>7</v>
      </c>
      <c r="D31" s="3" t="s">
        <v>127</v>
      </c>
      <c r="E31" s="92" t="s">
        <v>65</v>
      </c>
      <c r="F31" s="93">
        <v>368</v>
      </c>
      <c r="G31" s="93"/>
      <c r="H31" s="66">
        <v>5042</v>
      </c>
      <c r="I31" s="93"/>
      <c r="J31" s="93"/>
      <c r="K31" s="66">
        <v>8250</v>
      </c>
      <c r="L31" s="19" t="s">
        <v>719</v>
      </c>
      <c r="M31" s="93">
        <v>42</v>
      </c>
      <c r="N31" s="94" t="s">
        <v>61</v>
      </c>
      <c r="O31" s="94"/>
      <c r="P31" s="23"/>
      <c r="Q31" s="19"/>
      <c r="R31" s="95" t="s">
        <v>66</v>
      </c>
    </row>
    <row r="32" spans="1:18">
      <c r="A32" s="68" t="s">
        <v>128</v>
      </c>
      <c r="B32" s="3" t="s">
        <v>79</v>
      </c>
      <c r="C32" s="3" t="s">
        <v>7</v>
      </c>
      <c r="D32" s="3" t="s">
        <v>129</v>
      </c>
      <c r="E32" s="92" t="s">
        <v>71</v>
      </c>
      <c r="F32" s="93">
        <v>360</v>
      </c>
      <c r="G32" s="93"/>
      <c r="H32" s="66">
        <v>5071</v>
      </c>
      <c r="I32" s="93"/>
      <c r="J32" s="93"/>
      <c r="K32" s="66">
        <v>13637</v>
      </c>
      <c r="L32" s="19" t="s">
        <v>720</v>
      </c>
      <c r="M32" s="93">
        <v>33</v>
      </c>
      <c r="N32" s="94" t="s">
        <v>61</v>
      </c>
      <c r="O32" s="94" t="s">
        <v>131</v>
      </c>
      <c r="P32" s="19"/>
      <c r="Q32" s="19"/>
      <c r="R32" s="95" t="s">
        <v>73</v>
      </c>
    </row>
    <row r="33" spans="1:18">
      <c r="A33" s="68" t="s">
        <v>132</v>
      </c>
      <c r="B33" s="3" t="s">
        <v>79</v>
      </c>
      <c r="C33" s="3" t="s">
        <v>7</v>
      </c>
      <c r="D33" s="3" t="s">
        <v>133</v>
      </c>
      <c r="E33" s="92" t="s">
        <v>71</v>
      </c>
      <c r="F33" s="93">
        <v>404</v>
      </c>
      <c r="G33" s="93"/>
      <c r="H33" s="66">
        <v>3744</v>
      </c>
      <c r="I33" s="93"/>
      <c r="J33" s="93"/>
      <c r="K33" s="66">
        <v>6505</v>
      </c>
      <c r="L33" s="19" t="s">
        <v>721</v>
      </c>
      <c r="M33" s="93">
        <v>40</v>
      </c>
      <c r="N33" s="94" t="s">
        <v>61</v>
      </c>
      <c r="O33" s="94"/>
      <c r="P33" s="23"/>
      <c r="Q33" s="19"/>
      <c r="R33" s="95" t="s">
        <v>73</v>
      </c>
    </row>
    <row r="34" spans="1:18">
      <c r="A34" s="68" t="s">
        <v>135</v>
      </c>
      <c r="B34" s="3" t="s">
        <v>79</v>
      </c>
      <c r="C34" s="3" t="s">
        <v>7</v>
      </c>
      <c r="D34" s="3" t="s">
        <v>136</v>
      </c>
      <c r="E34" s="92" t="s">
        <v>71</v>
      </c>
      <c r="F34" s="93">
        <v>393</v>
      </c>
      <c r="G34" s="66">
        <v>56269</v>
      </c>
      <c r="H34" s="93"/>
      <c r="I34" s="93"/>
      <c r="J34" s="93"/>
      <c r="K34" s="66">
        <v>11000</v>
      </c>
      <c r="L34" s="19" t="s">
        <v>722</v>
      </c>
      <c r="M34" s="93">
        <v>44</v>
      </c>
      <c r="N34" s="94" t="s">
        <v>61</v>
      </c>
      <c r="O34" s="94"/>
      <c r="P34" s="23"/>
      <c r="Q34" s="19"/>
      <c r="R34" s="95" t="s">
        <v>73</v>
      </c>
    </row>
    <row r="35" spans="1:18">
      <c r="A35" s="68" t="s">
        <v>138</v>
      </c>
      <c r="B35" s="3" t="s">
        <v>79</v>
      </c>
      <c r="C35" s="3" t="s">
        <v>7</v>
      </c>
      <c r="D35" s="3" t="s">
        <v>139</v>
      </c>
      <c r="E35" s="92" t="s">
        <v>71</v>
      </c>
      <c r="F35" s="93">
        <v>377</v>
      </c>
      <c r="G35" s="66">
        <v>49957</v>
      </c>
      <c r="H35" s="93"/>
      <c r="I35" s="93"/>
      <c r="J35" s="93"/>
      <c r="K35" s="66">
        <v>6161</v>
      </c>
      <c r="L35" s="19" t="s">
        <v>723</v>
      </c>
      <c r="M35" s="93">
        <v>41</v>
      </c>
      <c r="N35" s="94" t="s">
        <v>61</v>
      </c>
      <c r="O35" s="94"/>
      <c r="P35" s="23"/>
      <c r="Q35" s="19"/>
      <c r="R35" s="95" t="s">
        <v>73</v>
      </c>
    </row>
    <row r="36" spans="1:18">
      <c r="A36" s="68" t="s">
        <v>144</v>
      </c>
      <c r="B36" s="3" t="s">
        <v>79</v>
      </c>
      <c r="C36" s="3" t="s">
        <v>7</v>
      </c>
      <c r="D36" s="3" t="s">
        <v>145</v>
      </c>
      <c r="E36" s="92" t="s">
        <v>71</v>
      </c>
      <c r="F36" s="93">
        <v>605</v>
      </c>
      <c r="G36" s="66">
        <v>39352</v>
      </c>
      <c r="H36" s="93"/>
      <c r="I36" s="93"/>
      <c r="J36" s="93"/>
      <c r="K36" s="66">
        <v>22216</v>
      </c>
      <c r="L36" s="19" t="s">
        <v>724</v>
      </c>
      <c r="M36" s="93">
        <v>63</v>
      </c>
      <c r="N36" s="94" t="s">
        <v>61</v>
      </c>
      <c r="O36" s="94"/>
      <c r="P36" s="19"/>
      <c r="Q36" s="19"/>
      <c r="R36" s="95" t="s">
        <v>73</v>
      </c>
    </row>
    <row r="37" spans="1:18">
      <c r="A37" s="68" t="s">
        <v>553</v>
      </c>
      <c r="B37" s="3" t="s">
        <v>554</v>
      </c>
      <c r="C37" s="3" t="s">
        <v>7</v>
      </c>
      <c r="D37" s="3" t="s">
        <v>555</v>
      </c>
      <c r="E37" s="92" t="s">
        <v>71</v>
      </c>
      <c r="F37" s="93">
        <v>249</v>
      </c>
      <c r="G37" s="93"/>
      <c r="H37" s="66">
        <v>3450</v>
      </c>
      <c r="I37" s="93"/>
      <c r="J37" s="93"/>
      <c r="K37" s="66">
        <v>9156</v>
      </c>
      <c r="L37" s="23" t="s">
        <v>713</v>
      </c>
      <c r="M37" s="93"/>
      <c r="N37" s="94" t="s">
        <v>61</v>
      </c>
      <c r="O37" s="94"/>
      <c r="P37" s="19"/>
      <c r="Q37" s="19"/>
      <c r="R37" s="95"/>
    </row>
    <row r="38" spans="1:18">
      <c r="A38" s="68" t="s">
        <v>597</v>
      </c>
      <c r="B38" s="3"/>
      <c r="C38" s="3" t="s">
        <v>7</v>
      </c>
      <c r="D38" s="3" t="s">
        <v>147</v>
      </c>
      <c r="E38" s="92" t="s">
        <v>148</v>
      </c>
      <c r="F38" s="93">
        <v>441</v>
      </c>
      <c r="G38" s="93"/>
      <c r="H38" s="93"/>
      <c r="I38" s="66">
        <v>8803</v>
      </c>
      <c r="J38" s="93"/>
      <c r="K38" s="66">
        <v>6266</v>
      </c>
      <c r="L38" s="19" t="s">
        <v>725</v>
      </c>
      <c r="M38" s="93">
        <v>55</v>
      </c>
      <c r="N38" s="94" t="s">
        <v>61</v>
      </c>
      <c r="O38" s="94"/>
      <c r="P38" s="19"/>
      <c r="Q38" s="19"/>
      <c r="R38" s="95" t="s">
        <v>73</v>
      </c>
    </row>
    <row r="39" spans="1:18">
      <c r="A39" s="68" t="s">
        <v>150</v>
      </c>
      <c r="B39" s="3" t="s">
        <v>79</v>
      </c>
      <c r="C39" s="3" t="s">
        <v>7</v>
      </c>
      <c r="D39" s="3" t="s">
        <v>151</v>
      </c>
      <c r="E39" s="92" t="s">
        <v>76</v>
      </c>
      <c r="F39" s="93">
        <v>573</v>
      </c>
      <c r="G39" s="70">
        <v>45700</v>
      </c>
      <c r="H39" s="93"/>
      <c r="I39" s="93"/>
      <c r="J39" s="93"/>
      <c r="K39" s="66">
        <v>14378</v>
      </c>
      <c r="L39" s="23" t="s">
        <v>717</v>
      </c>
      <c r="M39" s="93">
        <v>62</v>
      </c>
      <c r="N39" s="94" t="s">
        <v>61</v>
      </c>
      <c r="O39" s="94"/>
      <c r="P39" s="23"/>
      <c r="Q39" s="96"/>
      <c r="R39" s="95" t="s">
        <v>77</v>
      </c>
    </row>
    <row r="40" spans="1:18">
      <c r="A40" s="68" t="s">
        <v>428</v>
      </c>
      <c r="B40" s="3" t="s">
        <v>79</v>
      </c>
      <c r="C40" s="3" t="s">
        <v>7</v>
      </c>
      <c r="D40" s="3" t="s">
        <v>429</v>
      </c>
      <c r="E40" s="92" t="s">
        <v>228</v>
      </c>
      <c r="F40" s="67">
        <v>201</v>
      </c>
      <c r="G40" s="93"/>
      <c r="H40" s="93"/>
      <c r="I40" s="93"/>
      <c r="J40" s="93"/>
      <c r="K40" s="66">
        <v>17915</v>
      </c>
      <c r="L40" s="23" t="s">
        <v>726</v>
      </c>
      <c r="M40" s="93">
        <v>8</v>
      </c>
      <c r="N40" s="94" t="s">
        <v>550</v>
      </c>
      <c r="O40" s="94"/>
      <c r="P40" s="96"/>
      <c r="Q40" s="96"/>
      <c r="R40" s="95" t="s">
        <v>77</v>
      </c>
    </row>
    <row r="41" spans="1:18">
      <c r="A41" s="68" t="s">
        <v>154</v>
      </c>
      <c r="B41" s="3" t="s">
        <v>79</v>
      </c>
      <c r="C41" s="3" t="s">
        <v>7</v>
      </c>
      <c r="D41" s="3" t="s">
        <v>155</v>
      </c>
      <c r="E41" s="92" t="s">
        <v>156</v>
      </c>
      <c r="F41" s="93">
        <v>404</v>
      </c>
      <c r="G41" s="93"/>
      <c r="H41" s="66">
        <v>3656</v>
      </c>
      <c r="I41" s="93"/>
      <c r="J41" s="93"/>
      <c r="K41" s="66">
        <v>7207</v>
      </c>
      <c r="L41" s="19" t="s">
        <v>727</v>
      </c>
      <c r="M41" s="93">
        <v>37</v>
      </c>
      <c r="N41" s="94" t="s">
        <v>61</v>
      </c>
      <c r="O41" s="94"/>
      <c r="P41" s="19"/>
      <c r="Q41" s="19"/>
      <c r="R41" s="95" t="s">
        <v>77</v>
      </c>
    </row>
    <row r="42" spans="1:18">
      <c r="A42" s="68" t="s">
        <v>157</v>
      </c>
      <c r="B42" s="3" t="s">
        <v>79</v>
      </c>
      <c r="C42" s="3" t="s">
        <v>7</v>
      </c>
      <c r="D42" s="3" t="s">
        <v>158</v>
      </c>
      <c r="E42" s="92" t="s">
        <v>159</v>
      </c>
      <c r="F42" s="93">
        <v>222</v>
      </c>
      <c r="G42" s="93"/>
      <c r="H42" s="66">
        <v>5338</v>
      </c>
      <c r="I42" s="93"/>
      <c r="J42" s="93"/>
      <c r="K42" s="66">
        <v>14496</v>
      </c>
      <c r="L42" s="23" t="s">
        <v>700</v>
      </c>
      <c r="M42" s="93">
        <v>12</v>
      </c>
      <c r="N42" s="94" t="s">
        <v>61</v>
      </c>
      <c r="O42" s="94"/>
      <c r="P42" s="96"/>
      <c r="Q42" s="96"/>
      <c r="R42" s="95" t="s">
        <v>77</v>
      </c>
    </row>
    <row r="43" spans="1:18">
      <c r="A43" s="97"/>
      <c r="B43" s="3"/>
      <c r="C43" s="3"/>
      <c r="D43" s="3"/>
      <c r="E43" s="92"/>
      <c r="F43" s="93"/>
      <c r="G43" s="93"/>
      <c r="H43" s="93"/>
      <c r="I43" s="93"/>
      <c r="J43" s="93"/>
      <c r="K43" s="93"/>
      <c r="L43" s="96"/>
      <c r="M43" s="93"/>
      <c r="N43" s="94"/>
      <c r="O43" s="94"/>
      <c r="P43" s="96"/>
      <c r="Q43" s="96"/>
      <c r="R43" s="95"/>
    </row>
    <row r="44" spans="1:18">
      <c r="A44" s="68" t="s">
        <v>161</v>
      </c>
      <c r="B44" s="3" t="s">
        <v>162</v>
      </c>
      <c r="C44" s="3" t="s">
        <v>12</v>
      </c>
      <c r="D44" s="3" t="s">
        <v>163</v>
      </c>
      <c r="E44" s="92" t="s">
        <v>52</v>
      </c>
      <c r="F44" s="93">
        <v>326</v>
      </c>
      <c r="G44" s="93"/>
      <c r="H44" s="66">
        <v>5310</v>
      </c>
      <c r="I44" s="93"/>
      <c r="J44" s="93"/>
      <c r="K44" s="66">
        <v>5822</v>
      </c>
      <c r="L44" s="19" t="s">
        <v>728</v>
      </c>
      <c r="M44" s="93">
        <v>46</v>
      </c>
      <c r="N44" s="94" t="s">
        <v>550</v>
      </c>
      <c r="O44" s="94"/>
      <c r="P44" s="19"/>
      <c r="Q44" s="19"/>
      <c r="R44" s="95" t="s">
        <v>57</v>
      </c>
    </row>
    <row r="45" spans="1:18">
      <c r="A45" s="68" t="s">
        <v>556</v>
      </c>
      <c r="B45" s="3" t="s">
        <v>165</v>
      </c>
      <c r="C45" s="3" t="s">
        <v>12</v>
      </c>
      <c r="D45" s="3" t="s">
        <v>166</v>
      </c>
      <c r="E45" s="92" t="s">
        <v>71</v>
      </c>
      <c r="F45" s="93">
        <v>358</v>
      </c>
      <c r="G45" s="93"/>
      <c r="H45" s="66">
        <v>3152</v>
      </c>
      <c r="I45" s="93"/>
      <c r="J45" s="93"/>
      <c r="K45" s="66">
        <v>5032</v>
      </c>
      <c r="L45" s="23" t="s">
        <v>717</v>
      </c>
      <c r="M45" s="25">
        <v>30</v>
      </c>
      <c r="N45" s="94" t="s">
        <v>61</v>
      </c>
      <c r="O45" s="94" t="s">
        <v>167</v>
      </c>
      <c r="P45" s="19"/>
      <c r="Q45" s="19"/>
      <c r="R45" s="24"/>
    </row>
    <row r="46" spans="1:18">
      <c r="A46" s="97"/>
      <c r="B46" s="29"/>
      <c r="C46" s="3"/>
      <c r="D46" s="29"/>
      <c r="E46" s="30"/>
      <c r="F46" s="25"/>
      <c r="G46" s="93"/>
      <c r="H46" s="93"/>
      <c r="I46" s="93"/>
      <c r="J46" s="93"/>
      <c r="K46" s="93"/>
      <c r="L46" s="19"/>
      <c r="M46" s="25"/>
      <c r="N46" s="94"/>
      <c r="O46" s="94"/>
      <c r="P46" s="19"/>
      <c r="Q46" s="19"/>
      <c r="R46" s="24"/>
    </row>
    <row r="47" spans="1:18">
      <c r="A47" s="68" t="s">
        <v>557</v>
      </c>
      <c r="B47" s="3" t="s">
        <v>168</v>
      </c>
      <c r="C47" s="3" t="s">
        <v>9</v>
      </c>
      <c r="D47" s="3" t="s">
        <v>169</v>
      </c>
      <c r="E47" s="92" t="s">
        <v>52</v>
      </c>
      <c r="F47" s="93">
        <v>243</v>
      </c>
      <c r="G47" s="66">
        <v>24100</v>
      </c>
      <c r="H47" s="93"/>
      <c r="I47" s="93"/>
      <c r="J47" s="93"/>
      <c r="K47" s="66">
        <v>912</v>
      </c>
      <c r="L47" s="19" t="s">
        <v>729</v>
      </c>
      <c r="M47" s="93">
        <v>35</v>
      </c>
      <c r="N47" s="94" t="s">
        <v>61</v>
      </c>
      <c r="O47" s="94"/>
      <c r="P47" s="19"/>
      <c r="Q47" s="19"/>
      <c r="R47" s="95" t="s">
        <v>57</v>
      </c>
    </row>
    <row r="48" spans="1:18">
      <c r="A48" s="68" t="s">
        <v>173</v>
      </c>
      <c r="B48" s="3" t="s">
        <v>168</v>
      </c>
      <c r="C48" s="3" t="s">
        <v>9</v>
      </c>
      <c r="D48" s="97" t="s">
        <v>602</v>
      </c>
      <c r="E48" s="92" t="s">
        <v>52</v>
      </c>
      <c r="F48" s="93">
        <v>1210</v>
      </c>
      <c r="G48" s="66">
        <v>49300</v>
      </c>
      <c r="H48" s="93"/>
      <c r="I48" s="93"/>
      <c r="J48" s="93"/>
      <c r="K48" s="66">
        <v>92949</v>
      </c>
      <c r="L48" s="23" t="s">
        <v>730</v>
      </c>
      <c r="M48" s="93">
        <v>85</v>
      </c>
      <c r="N48" s="94" t="s">
        <v>61</v>
      </c>
      <c r="O48" s="94"/>
      <c r="P48" s="96"/>
      <c r="Q48" s="96"/>
      <c r="R48" s="95" t="s">
        <v>57</v>
      </c>
    </row>
    <row r="49" spans="1:18">
      <c r="A49" s="68" t="s">
        <v>604</v>
      </c>
      <c r="B49" s="3" t="s">
        <v>171</v>
      </c>
      <c r="C49" s="3" t="s">
        <v>9</v>
      </c>
      <c r="D49" s="3" t="s">
        <v>605</v>
      </c>
      <c r="E49" s="92" t="s">
        <v>52</v>
      </c>
      <c r="F49" s="93">
        <v>1595</v>
      </c>
      <c r="G49" s="66">
        <v>156100</v>
      </c>
      <c r="H49" s="93"/>
      <c r="I49" s="93"/>
      <c r="J49" s="93"/>
      <c r="K49" s="66">
        <v>32575</v>
      </c>
      <c r="L49" s="19" t="s">
        <v>731</v>
      </c>
      <c r="M49" s="93">
        <v>104</v>
      </c>
      <c r="N49" s="94" t="s">
        <v>61</v>
      </c>
      <c r="O49" s="94"/>
      <c r="P49" s="19"/>
      <c r="Q49" s="19"/>
      <c r="R49" s="95" t="s">
        <v>57</v>
      </c>
    </row>
    <row r="50" spans="1:18">
      <c r="A50" s="68" t="s">
        <v>174</v>
      </c>
      <c r="B50" s="3" t="s">
        <v>175</v>
      </c>
      <c r="C50" s="3" t="s">
        <v>9</v>
      </c>
      <c r="D50" s="3" t="s">
        <v>176</v>
      </c>
      <c r="E50" s="92" t="s">
        <v>65</v>
      </c>
      <c r="F50" s="93">
        <v>360</v>
      </c>
      <c r="G50" s="93"/>
      <c r="H50" s="66">
        <v>7524</v>
      </c>
      <c r="I50" s="93"/>
      <c r="J50" s="93"/>
      <c r="K50" s="66">
        <v>3131</v>
      </c>
      <c r="L50" s="19" t="s">
        <v>732</v>
      </c>
      <c r="M50" s="93">
        <v>67</v>
      </c>
      <c r="N50" s="94" t="s">
        <v>61</v>
      </c>
      <c r="O50" s="94"/>
      <c r="P50" s="19"/>
      <c r="Q50" s="19"/>
      <c r="R50" s="95" t="s">
        <v>66</v>
      </c>
    </row>
    <row r="51" spans="1:18">
      <c r="A51" s="68" t="s">
        <v>462</v>
      </c>
      <c r="B51" s="3" t="s">
        <v>463</v>
      </c>
      <c r="C51" s="3" t="s">
        <v>9</v>
      </c>
      <c r="D51" s="3" t="s">
        <v>464</v>
      </c>
      <c r="E51" s="92" t="s">
        <v>71</v>
      </c>
      <c r="F51" s="93">
        <v>452</v>
      </c>
      <c r="G51" s="93"/>
      <c r="H51" s="66">
        <v>6299</v>
      </c>
      <c r="I51" s="93"/>
      <c r="J51" s="93"/>
      <c r="K51" s="66">
        <v>11160</v>
      </c>
      <c r="L51" s="19" t="s">
        <v>733</v>
      </c>
      <c r="M51" s="93">
        <v>47</v>
      </c>
      <c r="N51" s="94" t="s">
        <v>61</v>
      </c>
      <c r="O51" s="94"/>
      <c r="P51" s="19"/>
      <c r="Q51" s="19"/>
      <c r="R51" s="95" t="s">
        <v>73</v>
      </c>
    </row>
    <row r="52" spans="1:18">
      <c r="A52" s="68" t="s">
        <v>177</v>
      </c>
      <c r="B52" s="3" t="s">
        <v>178</v>
      </c>
      <c r="C52" s="3" t="s">
        <v>9</v>
      </c>
      <c r="D52" s="3" t="s">
        <v>179</v>
      </c>
      <c r="E52" s="92" t="s">
        <v>71</v>
      </c>
      <c r="F52" s="93">
        <v>656</v>
      </c>
      <c r="G52" s="66">
        <v>56006</v>
      </c>
      <c r="H52" s="93"/>
      <c r="I52" s="93"/>
      <c r="J52" s="93"/>
      <c r="K52" s="66">
        <v>27565</v>
      </c>
      <c r="L52" s="71" t="s">
        <v>734</v>
      </c>
      <c r="M52" s="93">
        <v>69</v>
      </c>
      <c r="N52" s="94" t="s">
        <v>61</v>
      </c>
      <c r="O52" s="94"/>
      <c r="P52" s="96"/>
      <c r="Q52" s="96"/>
      <c r="R52" s="95" t="s">
        <v>73</v>
      </c>
    </row>
    <row r="53" spans="1:18">
      <c r="A53" s="68" t="s">
        <v>610</v>
      </c>
      <c r="B53" s="3" t="s">
        <v>611</v>
      </c>
      <c r="C53" s="3" t="s">
        <v>612</v>
      </c>
      <c r="D53" s="3" t="s">
        <v>216</v>
      </c>
      <c r="E53" s="92" t="s">
        <v>71</v>
      </c>
      <c r="F53" s="67">
        <v>2420</v>
      </c>
      <c r="G53" s="93"/>
      <c r="H53" s="93"/>
      <c r="I53" s="93"/>
      <c r="J53" s="93"/>
      <c r="K53" s="66">
        <v>55957</v>
      </c>
      <c r="L53" s="71" t="s">
        <v>735</v>
      </c>
      <c r="M53" s="93"/>
      <c r="N53" s="94" t="s">
        <v>61</v>
      </c>
      <c r="O53" s="94"/>
      <c r="P53" s="96"/>
      <c r="Q53" s="96"/>
      <c r="R53" s="95" t="s">
        <v>73</v>
      </c>
    </row>
    <row r="54" spans="1:18">
      <c r="A54" s="97"/>
      <c r="B54" s="3"/>
      <c r="C54" s="3"/>
      <c r="D54" s="3"/>
      <c r="E54" s="92"/>
      <c r="F54" s="93"/>
      <c r="G54" s="93"/>
      <c r="H54" s="93"/>
      <c r="I54" s="93"/>
      <c r="J54" s="93"/>
      <c r="K54" s="93"/>
      <c r="L54" s="96"/>
      <c r="M54" s="93"/>
      <c r="N54" s="94"/>
      <c r="O54" s="94"/>
      <c r="P54" s="96"/>
      <c r="Q54" s="96"/>
      <c r="R54" s="95"/>
    </row>
    <row r="55" spans="1:18">
      <c r="A55" s="68" t="s">
        <v>613</v>
      </c>
      <c r="B55" s="3" t="s">
        <v>4</v>
      </c>
      <c r="C55" s="3" t="s">
        <v>4</v>
      </c>
      <c r="D55" s="3" t="s">
        <v>181</v>
      </c>
      <c r="E55" s="92" t="s">
        <v>52</v>
      </c>
      <c r="F55" s="93">
        <v>4956</v>
      </c>
      <c r="G55" s="66">
        <v>383000</v>
      </c>
      <c r="H55" s="93"/>
      <c r="I55" s="93"/>
      <c r="J55" s="93"/>
      <c r="K55" s="66">
        <v>92795</v>
      </c>
      <c r="L55" s="23" t="s">
        <v>717</v>
      </c>
      <c r="M55" s="93">
        <v>114</v>
      </c>
      <c r="N55" s="94" t="s">
        <v>61</v>
      </c>
      <c r="O55" s="94"/>
      <c r="P55" s="96"/>
      <c r="Q55" s="96"/>
      <c r="R55" s="95" t="s">
        <v>96</v>
      </c>
    </row>
    <row r="56" spans="1:18">
      <c r="A56" s="68" t="s">
        <v>182</v>
      </c>
      <c r="B56" s="3" t="s">
        <v>168</v>
      </c>
      <c r="C56" s="3" t="s">
        <v>4</v>
      </c>
      <c r="D56" s="3" t="s">
        <v>183</v>
      </c>
      <c r="E56" s="92" t="s">
        <v>52</v>
      </c>
      <c r="F56" s="93">
        <v>2058</v>
      </c>
      <c r="G56" s="66">
        <v>90900</v>
      </c>
      <c r="H56" s="93"/>
      <c r="I56" s="93"/>
      <c r="J56" s="93"/>
      <c r="K56" s="66">
        <v>9273</v>
      </c>
      <c r="L56" s="19" t="s">
        <v>736</v>
      </c>
      <c r="M56" s="93">
        <v>109</v>
      </c>
      <c r="N56" s="94" t="s">
        <v>61</v>
      </c>
      <c r="O56" s="94"/>
      <c r="P56" s="19"/>
      <c r="Q56" s="19"/>
      <c r="R56" s="95" t="s">
        <v>77</v>
      </c>
    </row>
    <row r="57" spans="1:18">
      <c r="A57" s="68" t="s">
        <v>184</v>
      </c>
      <c r="B57" s="3" t="s">
        <v>185</v>
      </c>
      <c r="C57" s="3" t="s">
        <v>4</v>
      </c>
      <c r="D57" s="3" t="s">
        <v>186</v>
      </c>
      <c r="E57" s="92" t="s">
        <v>52</v>
      </c>
      <c r="F57" s="93">
        <v>4121</v>
      </c>
      <c r="G57" s="66">
        <v>458700</v>
      </c>
      <c r="H57" s="93"/>
      <c r="I57" s="93"/>
      <c r="J57" s="93"/>
      <c r="K57" s="66">
        <v>26404</v>
      </c>
      <c r="L57" s="19" t="s">
        <v>737</v>
      </c>
      <c r="M57" s="93">
        <v>116</v>
      </c>
      <c r="N57" s="94" t="s">
        <v>61</v>
      </c>
      <c r="O57" s="94"/>
      <c r="P57" s="19"/>
      <c r="Q57" s="19"/>
      <c r="R57" s="95" t="s">
        <v>62</v>
      </c>
    </row>
    <row r="58" spans="1:18">
      <c r="A58" s="68" t="s">
        <v>187</v>
      </c>
      <c r="B58" s="3" t="s">
        <v>4</v>
      </c>
      <c r="C58" s="3" t="s">
        <v>4</v>
      </c>
      <c r="D58" s="3" t="s">
        <v>188</v>
      </c>
      <c r="E58" s="92" t="s">
        <v>52</v>
      </c>
      <c r="F58" s="93">
        <v>11101</v>
      </c>
      <c r="G58" s="66">
        <v>697300</v>
      </c>
      <c r="H58" s="93"/>
      <c r="I58" s="93"/>
      <c r="J58" s="93"/>
      <c r="K58" s="66">
        <v>203947</v>
      </c>
      <c r="L58" s="19" t="s">
        <v>738</v>
      </c>
      <c r="M58" s="93">
        <v>119</v>
      </c>
      <c r="N58" s="94" t="s">
        <v>61</v>
      </c>
      <c r="O58" s="94"/>
      <c r="P58" s="19"/>
      <c r="Q58" s="19"/>
      <c r="R58" s="95" t="s">
        <v>96</v>
      </c>
    </row>
    <row r="59" spans="1:18">
      <c r="A59" s="68" t="s">
        <v>189</v>
      </c>
      <c r="B59" s="3" t="s">
        <v>4</v>
      </c>
      <c r="C59" s="3" t="s">
        <v>4</v>
      </c>
      <c r="D59" s="3" t="s">
        <v>190</v>
      </c>
      <c r="E59" s="92" t="s">
        <v>52</v>
      </c>
      <c r="F59" s="93">
        <v>5092</v>
      </c>
      <c r="G59" s="66">
        <v>555800</v>
      </c>
      <c r="H59" s="93"/>
      <c r="I59" s="93"/>
      <c r="J59" s="93"/>
      <c r="K59" s="66">
        <v>122771</v>
      </c>
      <c r="L59" s="23" t="s">
        <v>717</v>
      </c>
      <c r="M59" s="93"/>
      <c r="N59" s="94" t="s">
        <v>61</v>
      </c>
      <c r="O59" s="94"/>
      <c r="P59" s="96"/>
      <c r="Q59" s="96"/>
      <c r="R59" s="95" t="s">
        <v>77</v>
      </c>
    </row>
    <row r="60" spans="1:18">
      <c r="A60" s="68" t="s">
        <v>191</v>
      </c>
      <c r="B60" s="3" t="s">
        <v>4</v>
      </c>
      <c r="C60" s="3" t="s">
        <v>4</v>
      </c>
      <c r="D60" s="3" t="s">
        <v>192</v>
      </c>
      <c r="E60" s="92" t="s">
        <v>52</v>
      </c>
      <c r="F60" s="93">
        <v>3282</v>
      </c>
      <c r="G60" s="93"/>
      <c r="H60" s="66">
        <v>35677</v>
      </c>
      <c r="I60" s="93"/>
      <c r="J60" s="93"/>
      <c r="K60" s="66">
        <v>55802</v>
      </c>
      <c r="L60" s="19" t="s">
        <v>739</v>
      </c>
      <c r="M60" s="93">
        <v>113</v>
      </c>
      <c r="N60" s="94" t="s">
        <v>61</v>
      </c>
      <c r="O60" s="94"/>
      <c r="P60" s="19"/>
      <c r="Q60" s="19"/>
      <c r="R60" s="95" t="s">
        <v>96</v>
      </c>
    </row>
    <row r="61" spans="1:18">
      <c r="A61" s="68" t="s">
        <v>193</v>
      </c>
      <c r="B61" s="3" t="s">
        <v>4</v>
      </c>
      <c r="C61" s="3" t="s">
        <v>4</v>
      </c>
      <c r="D61" s="3" t="s">
        <v>194</v>
      </c>
      <c r="E61" s="92" t="s">
        <v>52</v>
      </c>
      <c r="F61" s="93">
        <v>10441</v>
      </c>
      <c r="G61" s="66">
        <v>1021300</v>
      </c>
      <c r="H61" s="93"/>
      <c r="I61" s="93"/>
      <c r="J61" s="93"/>
      <c r="K61" s="66">
        <v>218204</v>
      </c>
      <c r="L61" s="23" t="s">
        <v>740</v>
      </c>
      <c r="M61" s="25">
        <v>120</v>
      </c>
      <c r="N61" s="94" t="s">
        <v>61</v>
      </c>
      <c r="O61" s="94"/>
      <c r="P61" s="96"/>
      <c r="Q61" s="96"/>
      <c r="R61" s="95" t="s">
        <v>62</v>
      </c>
    </row>
    <row r="62" spans="1:18">
      <c r="A62" s="68" t="s">
        <v>196</v>
      </c>
      <c r="B62" s="3" t="s">
        <v>4</v>
      </c>
      <c r="C62" s="3" t="s">
        <v>4</v>
      </c>
      <c r="D62" s="3" t="s">
        <v>197</v>
      </c>
      <c r="E62" s="92" t="s">
        <v>108</v>
      </c>
      <c r="F62" s="93">
        <v>2801</v>
      </c>
      <c r="G62" s="93"/>
      <c r="H62" s="66">
        <v>29530</v>
      </c>
      <c r="I62" s="93"/>
      <c r="J62" s="93"/>
      <c r="K62" s="66">
        <v>41080</v>
      </c>
      <c r="L62" s="19" t="s">
        <v>741</v>
      </c>
      <c r="M62" s="93">
        <v>112</v>
      </c>
      <c r="N62" s="94" t="s">
        <v>61</v>
      </c>
      <c r="O62" s="94"/>
      <c r="P62" s="19"/>
      <c r="Q62" s="19"/>
      <c r="R62" s="95" t="s">
        <v>96</v>
      </c>
    </row>
    <row r="63" spans="1:18">
      <c r="A63" s="68" t="s">
        <v>198</v>
      </c>
      <c r="B63" s="3" t="s">
        <v>4</v>
      </c>
      <c r="C63" s="3" t="s">
        <v>4</v>
      </c>
      <c r="D63" s="3" t="s">
        <v>199</v>
      </c>
      <c r="E63" s="92" t="s">
        <v>110</v>
      </c>
      <c r="F63" s="93">
        <v>6197</v>
      </c>
      <c r="G63" s="93"/>
      <c r="H63" s="66">
        <v>47791</v>
      </c>
      <c r="I63" s="93"/>
      <c r="J63" s="93"/>
      <c r="K63" s="66">
        <v>120771</v>
      </c>
      <c r="L63" s="23" t="s">
        <v>700</v>
      </c>
      <c r="M63" s="93">
        <v>117</v>
      </c>
      <c r="N63" s="94" t="s">
        <v>61</v>
      </c>
      <c r="O63" s="94"/>
      <c r="P63" s="96"/>
      <c r="Q63" s="96"/>
      <c r="R63" s="95" t="s">
        <v>96</v>
      </c>
    </row>
    <row r="64" spans="1:18">
      <c r="A64" s="68" t="s">
        <v>200</v>
      </c>
      <c r="B64" s="3" t="s">
        <v>4</v>
      </c>
      <c r="C64" s="3" t="s">
        <v>4</v>
      </c>
      <c r="D64" s="3" t="s">
        <v>201</v>
      </c>
      <c r="E64" s="92" t="s">
        <v>65</v>
      </c>
      <c r="F64" s="93">
        <v>5498</v>
      </c>
      <c r="G64" s="93"/>
      <c r="H64" s="66">
        <v>44740</v>
      </c>
      <c r="I64" s="93"/>
      <c r="J64" s="93"/>
      <c r="K64" s="66">
        <v>86024</v>
      </c>
      <c r="L64" s="23" t="s">
        <v>700</v>
      </c>
      <c r="M64" s="93"/>
      <c r="N64" s="94" t="s">
        <v>61</v>
      </c>
      <c r="O64" s="94"/>
      <c r="P64" s="96"/>
      <c r="Q64" s="96"/>
      <c r="R64" s="95" t="s">
        <v>66</v>
      </c>
    </row>
    <row r="65" spans="1:18">
      <c r="A65" s="68" t="s">
        <v>203</v>
      </c>
      <c r="B65" s="3" t="s">
        <v>4</v>
      </c>
      <c r="C65" s="3" t="s">
        <v>4</v>
      </c>
      <c r="D65" s="3" t="s">
        <v>204</v>
      </c>
      <c r="E65" s="92" t="s">
        <v>65</v>
      </c>
      <c r="F65" s="93">
        <v>3945</v>
      </c>
      <c r="G65" s="93"/>
      <c r="H65" s="66">
        <v>46610</v>
      </c>
      <c r="I65" s="93"/>
      <c r="J65" s="93"/>
      <c r="K65" s="66">
        <v>102069</v>
      </c>
      <c r="L65" s="96" t="s">
        <v>742</v>
      </c>
      <c r="M65" s="93"/>
      <c r="N65" s="94" t="s">
        <v>61</v>
      </c>
      <c r="O65" s="94"/>
      <c r="P65" s="96"/>
      <c r="Q65" s="96"/>
      <c r="R65" s="95" t="s">
        <v>96</v>
      </c>
    </row>
    <row r="66" spans="1:18">
      <c r="A66" s="68" t="s">
        <v>205</v>
      </c>
      <c r="B66" s="3" t="s">
        <v>4</v>
      </c>
      <c r="C66" s="3" t="s">
        <v>4</v>
      </c>
      <c r="D66" s="3" t="s">
        <v>206</v>
      </c>
      <c r="E66" s="92" t="s">
        <v>65</v>
      </c>
      <c r="F66" s="93">
        <v>10424</v>
      </c>
      <c r="G66" s="66">
        <v>1179194</v>
      </c>
      <c r="H66" s="93"/>
      <c r="I66" s="93"/>
      <c r="J66" s="93"/>
      <c r="K66" s="66">
        <v>172817</v>
      </c>
      <c r="L66" s="23" t="s">
        <v>743</v>
      </c>
      <c r="M66" s="93"/>
      <c r="N66" s="94" t="s">
        <v>61</v>
      </c>
      <c r="O66" s="94"/>
      <c r="P66" s="96"/>
      <c r="Q66" s="96"/>
      <c r="R66" s="95" t="s">
        <v>66</v>
      </c>
    </row>
    <row r="67" spans="1:18">
      <c r="A67" s="68" t="s">
        <v>207</v>
      </c>
      <c r="B67" s="3" t="s">
        <v>4</v>
      </c>
      <c r="C67" s="3" t="s">
        <v>4</v>
      </c>
      <c r="D67" s="3" t="s">
        <v>208</v>
      </c>
      <c r="E67" s="92" t="s">
        <v>71</v>
      </c>
      <c r="F67" s="93">
        <v>2574</v>
      </c>
      <c r="G67" s="93"/>
      <c r="H67" s="66">
        <v>18731</v>
      </c>
      <c r="I67" s="93"/>
      <c r="J67" s="93"/>
      <c r="K67" s="66">
        <v>45796</v>
      </c>
      <c r="L67" s="23" t="s">
        <v>717</v>
      </c>
      <c r="M67" s="93"/>
      <c r="N67" s="94" t="s">
        <v>61</v>
      </c>
      <c r="O67" s="94"/>
      <c r="P67" s="96"/>
      <c r="Q67" s="96"/>
      <c r="R67" s="95" t="s">
        <v>73</v>
      </c>
    </row>
    <row r="68" spans="1:18">
      <c r="A68" s="68" t="s">
        <v>210</v>
      </c>
      <c r="B68" s="3" t="s">
        <v>211</v>
      </c>
      <c r="C68" s="3" t="s">
        <v>4</v>
      </c>
      <c r="D68" s="3" t="s">
        <v>212</v>
      </c>
      <c r="E68" s="92" t="s">
        <v>71</v>
      </c>
      <c r="F68" s="93">
        <v>3401</v>
      </c>
      <c r="G68" s="93"/>
      <c r="H68" s="93"/>
      <c r="I68" s="98"/>
      <c r="J68" s="66">
        <v>477500</v>
      </c>
      <c r="K68" s="66">
        <v>90529</v>
      </c>
      <c r="L68" s="23" t="s">
        <v>744</v>
      </c>
      <c r="M68" s="93"/>
      <c r="N68" s="94" t="s">
        <v>550</v>
      </c>
      <c r="O68" s="94"/>
      <c r="P68" s="96"/>
      <c r="Q68" s="96"/>
      <c r="R68" s="95" t="s">
        <v>73</v>
      </c>
    </row>
    <row r="69" spans="1:18" ht="12" customHeight="1">
      <c r="A69" s="68" t="s">
        <v>558</v>
      </c>
      <c r="B69" s="3" t="s">
        <v>4</v>
      </c>
      <c r="C69" s="3" t="s">
        <v>4</v>
      </c>
      <c r="D69" s="3" t="s">
        <v>214</v>
      </c>
      <c r="E69" s="92" t="s">
        <v>71</v>
      </c>
      <c r="F69" s="93">
        <v>2615</v>
      </c>
      <c r="G69" s="93"/>
      <c r="H69" s="66">
        <v>27188</v>
      </c>
      <c r="I69" s="93"/>
      <c r="J69" s="93"/>
      <c r="K69" s="66">
        <v>40599</v>
      </c>
      <c r="L69" s="23" t="s">
        <v>700</v>
      </c>
      <c r="M69" s="93"/>
      <c r="N69" s="94" t="s">
        <v>61</v>
      </c>
      <c r="O69" s="94"/>
      <c r="P69" s="96"/>
      <c r="Q69" s="96"/>
      <c r="R69" s="95" t="s">
        <v>73</v>
      </c>
    </row>
    <row r="70" spans="1:18">
      <c r="A70" s="68" t="s">
        <v>218</v>
      </c>
      <c r="B70" s="3" t="s">
        <v>4</v>
      </c>
      <c r="C70" s="3" t="s">
        <v>4</v>
      </c>
      <c r="D70" s="3" t="s">
        <v>219</v>
      </c>
      <c r="E70" s="92" t="s">
        <v>71</v>
      </c>
      <c r="F70" s="93">
        <v>8071</v>
      </c>
      <c r="G70" s="66">
        <v>818900</v>
      </c>
      <c r="H70" s="93"/>
      <c r="I70" s="93"/>
      <c r="J70" s="93"/>
      <c r="K70" s="66">
        <v>115417</v>
      </c>
      <c r="L70" s="23" t="s">
        <v>745</v>
      </c>
      <c r="M70" s="93"/>
      <c r="N70" s="94" t="s">
        <v>61</v>
      </c>
      <c r="O70" s="94"/>
      <c r="P70" s="96"/>
      <c r="Q70" s="96"/>
      <c r="R70" s="95" t="s">
        <v>73</v>
      </c>
    </row>
    <row r="71" spans="1:18">
      <c r="A71" s="68" t="s">
        <v>221</v>
      </c>
      <c r="B71" s="3" t="s">
        <v>4</v>
      </c>
      <c r="C71" s="3" t="s">
        <v>4</v>
      </c>
      <c r="D71" s="3" t="s">
        <v>222</v>
      </c>
      <c r="E71" s="92" t="s">
        <v>148</v>
      </c>
      <c r="F71" s="93">
        <v>1972</v>
      </c>
      <c r="G71" s="66">
        <v>312000</v>
      </c>
      <c r="H71" s="93"/>
      <c r="I71" s="93"/>
      <c r="J71" s="93"/>
      <c r="K71" s="66">
        <v>36988</v>
      </c>
      <c r="L71" s="23" t="s">
        <v>746</v>
      </c>
      <c r="M71" s="93"/>
      <c r="N71" s="94" t="s">
        <v>61</v>
      </c>
      <c r="O71" s="94"/>
      <c r="P71" s="96"/>
      <c r="Q71" s="96"/>
      <c r="R71" s="95" t="s">
        <v>73</v>
      </c>
    </row>
    <row r="72" spans="1:18">
      <c r="A72" s="68" t="s">
        <v>224</v>
      </c>
      <c r="B72" s="3" t="s">
        <v>4</v>
      </c>
      <c r="C72" s="3" t="s">
        <v>4</v>
      </c>
      <c r="D72" s="3" t="s">
        <v>225</v>
      </c>
      <c r="E72" s="92" t="s">
        <v>76</v>
      </c>
      <c r="F72" s="93">
        <v>8383</v>
      </c>
      <c r="G72" s="66">
        <v>813800</v>
      </c>
      <c r="H72" s="93"/>
      <c r="I72" s="93"/>
      <c r="J72" s="93"/>
      <c r="K72" s="66">
        <v>163361</v>
      </c>
      <c r="L72" s="96" t="s">
        <v>747</v>
      </c>
      <c r="M72" s="93"/>
      <c r="N72" s="94" t="s">
        <v>61</v>
      </c>
      <c r="O72" s="94"/>
      <c r="P72" s="96"/>
      <c r="Q72" s="96"/>
      <c r="R72" s="95" t="s">
        <v>77</v>
      </c>
    </row>
    <row r="73" spans="1:18">
      <c r="A73" s="68" t="s">
        <v>226</v>
      </c>
      <c r="B73" s="3" t="s">
        <v>4</v>
      </c>
      <c r="C73" s="3" t="s">
        <v>4</v>
      </c>
      <c r="D73" s="3" t="s">
        <v>227</v>
      </c>
      <c r="E73" s="92" t="s">
        <v>228</v>
      </c>
      <c r="F73" s="93">
        <v>1709</v>
      </c>
      <c r="G73" s="93"/>
      <c r="H73" s="66">
        <v>8452</v>
      </c>
      <c r="I73" s="93"/>
      <c r="J73" s="93"/>
      <c r="K73" s="66">
        <v>4707</v>
      </c>
      <c r="L73" s="23" t="s">
        <v>700</v>
      </c>
      <c r="M73" s="93"/>
      <c r="N73" s="94" t="s">
        <v>61</v>
      </c>
      <c r="O73" s="94"/>
      <c r="P73" s="96"/>
      <c r="Q73" s="96"/>
      <c r="R73" s="95" t="s">
        <v>77</v>
      </c>
    </row>
    <row r="74" spans="1:18">
      <c r="A74" s="68" t="s">
        <v>229</v>
      </c>
      <c r="B74" s="3" t="s">
        <v>4</v>
      </c>
      <c r="C74" s="3" t="s">
        <v>4</v>
      </c>
      <c r="D74" s="3" t="s">
        <v>230</v>
      </c>
      <c r="E74" s="92" t="s">
        <v>156</v>
      </c>
      <c r="F74" s="93">
        <v>3071</v>
      </c>
      <c r="G74" s="93"/>
      <c r="H74" s="66">
        <v>23950</v>
      </c>
      <c r="I74" s="93"/>
      <c r="J74" s="93"/>
      <c r="K74" s="66">
        <v>36014</v>
      </c>
      <c r="L74" s="96" t="s">
        <v>748</v>
      </c>
      <c r="M74" s="93"/>
      <c r="N74" s="94" t="s">
        <v>61</v>
      </c>
      <c r="O74" s="94"/>
      <c r="P74" s="96"/>
      <c r="Q74" s="96"/>
      <c r="R74" s="95" t="s">
        <v>77</v>
      </c>
    </row>
    <row r="75" spans="1:18">
      <c r="A75" s="68" t="s">
        <v>232</v>
      </c>
      <c r="B75" s="3" t="s">
        <v>4</v>
      </c>
      <c r="C75" s="3" t="s">
        <v>4</v>
      </c>
      <c r="D75" s="3" t="s">
        <v>233</v>
      </c>
      <c r="E75" s="92" t="s">
        <v>159</v>
      </c>
      <c r="F75" s="93">
        <v>3131</v>
      </c>
      <c r="G75" s="93"/>
      <c r="H75" s="66">
        <v>27661</v>
      </c>
      <c r="I75" s="93"/>
      <c r="J75" s="93"/>
      <c r="K75" s="66">
        <v>65281</v>
      </c>
      <c r="L75" s="23" t="s">
        <v>749</v>
      </c>
      <c r="M75" s="93"/>
      <c r="N75" s="94" t="s">
        <v>61</v>
      </c>
      <c r="O75" s="94"/>
      <c r="P75" s="96"/>
      <c r="Q75" s="96"/>
      <c r="R75" s="95" t="s">
        <v>77</v>
      </c>
    </row>
    <row r="76" spans="1:18">
      <c r="A76" s="97"/>
      <c r="B76" s="3"/>
      <c r="C76" s="3"/>
      <c r="D76" s="3"/>
      <c r="E76" s="92"/>
      <c r="F76" s="93"/>
      <c r="G76" s="93"/>
      <c r="H76" s="93"/>
      <c r="I76" s="93"/>
      <c r="J76" s="93"/>
      <c r="K76" s="93"/>
      <c r="L76" s="96"/>
      <c r="M76" s="93"/>
      <c r="N76" s="94"/>
      <c r="O76" s="94"/>
      <c r="P76" s="96"/>
      <c r="Q76" s="96"/>
      <c r="R76" s="95"/>
    </row>
    <row r="77" spans="1:18">
      <c r="A77" s="69" t="s">
        <v>559</v>
      </c>
      <c r="B77" s="94" t="s">
        <v>234</v>
      </c>
      <c r="C77" s="94" t="s">
        <v>511</v>
      </c>
      <c r="D77" s="94" t="s">
        <v>235</v>
      </c>
      <c r="E77" s="94" t="s">
        <v>513</v>
      </c>
      <c r="F77" s="2">
        <v>328</v>
      </c>
      <c r="G77" s="62">
        <v>42200</v>
      </c>
      <c r="H77" s="7"/>
      <c r="I77" s="7"/>
      <c r="J77" s="7"/>
      <c r="K77" s="62">
        <v>23354</v>
      </c>
      <c r="L77" s="50" t="s">
        <v>700</v>
      </c>
      <c r="M77" s="2"/>
      <c r="N77" s="94" t="s">
        <v>61</v>
      </c>
      <c r="O77" s="94"/>
      <c r="P77" s="2"/>
      <c r="Q77" s="2"/>
      <c r="R77" s="2"/>
    </row>
    <row r="78" spans="1:18">
      <c r="A78" s="69" t="s">
        <v>560</v>
      </c>
      <c r="B78" s="94" t="s">
        <v>234</v>
      </c>
      <c r="C78" s="94" t="s">
        <v>511</v>
      </c>
      <c r="D78" s="94" t="s">
        <v>512</v>
      </c>
      <c r="E78" s="94" t="s">
        <v>513</v>
      </c>
      <c r="F78" s="2">
        <v>59</v>
      </c>
      <c r="G78" s="62">
        <v>4860</v>
      </c>
      <c r="H78" s="7"/>
      <c r="I78" s="7"/>
      <c r="J78" s="7"/>
      <c r="K78" s="62">
        <v>1257</v>
      </c>
      <c r="L78" s="50" t="s">
        <v>700</v>
      </c>
      <c r="M78" s="2"/>
      <c r="N78" s="94" t="s">
        <v>61</v>
      </c>
      <c r="O78" s="94"/>
      <c r="P78" s="2"/>
      <c r="Q78" s="2"/>
      <c r="R78" s="2"/>
    </row>
    <row r="79" spans="1:18">
      <c r="A79" s="69" t="s">
        <v>561</v>
      </c>
      <c r="B79" s="94" t="s">
        <v>234</v>
      </c>
      <c r="C79" s="94" t="s">
        <v>511</v>
      </c>
      <c r="D79" s="94" t="s">
        <v>514</v>
      </c>
      <c r="E79" s="94" t="s">
        <v>513</v>
      </c>
      <c r="F79" s="2">
        <v>58</v>
      </c>
      <c r="G79" s="62">
        <v>11300</v>
      </c>
      <c r="H79" s="7"/>
      <c r="I79" s="7"/>
      <c r="J79" s="7"/>
      <c r="K79" s="62">
        <v>4030</v>
      </c>
      <c r="L79" s="50" t="s">
        <v>700</v>
      </c>
      <c r="M79" s="2"/>
      <c r="N79" s="94" t="s">
        <v>61</v>
      </c>
      <c r="O79" s="94"/>
      <c r="P79" s="2"/>
      <c r="Q79" s="2"/>
      <c r="R79" s="2"/>
    </row>
    <row r="80" spans="1:18">
      <c r="A80" s="68" t="s">
        <v>237</v>
      </c>
      <c r="B80" s="3" t="s">
        <v>234</v>
      </c>
      <c r="C80" s="3" t="s">
        <v>8</v>
      </c>
      <c r="D80" s="3" t="s">
        <v>238</v>
      </c>
      <c r="E80" s="92" t="s">
        <v>52</v>
      </c>
      <c r="F80" s="93">
        <v>1051</v>
      </c>
      <c r="G80" s="66">
        <v>105900</v>
      </c>
      <c r="H80" s="93"/>
      <c r="I80" s="93"/>
      <c r="J80" s="93"/>
      <c r="K80" s="66">
        <v>35064</v>
      </c>
      <c r="L80" s="19" t="s">
        <v>750</v>
      </c>
      <c r="M80" s="93">
        <v>83</v>
      </c>
      <c r="N80" s="94" t="s">
        <v>61</v>
      </c>
      <c r="O80" s="94"/>
      <c r="P80" s="19"/>
      <c r="Q80" s="19"/>
      <c r="R80" s="95" t="s">
        <v>57</v>
      </c>
    </row>
    <row r="81" spans="1:18">
      <c r="A81" s="68" t="s">
        <v>239</v>
      </c>
      <c r="B81" s="3" t="s">
        <v>234</v>
      </c>
      <c r="C81" s="3" t="s">
        <v>8</v>
      </c>
      <c r="D81" s="3" t="s">
        <v>240</v>
      </c>
      <c r="E81" s="92" t="s">
        <v>52</v>
      </c>
      <c r="F81" s="93">
        <v>364</v>
      </c>
      <c r="G81" s="3"/>
      <c r="H81" s="93"/>
      <c r="I81" s="93"/>
      <c r="J81" s="93"/>
      <c r="K81" s="99"/>
      <c r="L81" s="61" t="s">
        <v>751</v>
      </c>
      <c r="M81" s="25" t="s">
        <v>241</v>
      </c>
      <c r="N81" s="94" t="s">
        <v>61</v>
      </c>
      <c r="O81" s="94"/>
      <c r="P81" s="96"/>
      <c r="Q81" s="96"/>
      <c r="R81" s="95" t="s">
        <v>57</v>
      </c>
    </row>
    <row r="82" spans="1:18">
      <c r="A82" s="68" t="s">
        <v>562</v>
      </c>
      <c r="B82" s="3" t="s">
        <v>234</v>
      </c>
      <c r="C82" s="3" t="s">
        <v>8</v>
      </c>
      <c r="D82" s="3" t="s">
        <v>242</v>
      </c>
      <c r="E82" s="92" t="s">
        <v>52</v>
      </c>
      <c r="F82" s="93">
        <v>335</v>
      </c>
      <c r="G82" s="66">
        <v>126800</v>
      </c>
      <c r="H82" s="93"/>
      <c r="I82" s="93"/>
      <c r="J82" s="93"/>
      <c r="K82" s="66">
        <v>13306</v>
      </c>
      <c r="L82" s="23" t="s">
        <v>752</v>
      </c>
      <c r="M82" s="25" t="s">
        <v>241</v>
      </c>
      <c r="N82" s="94" t="s">
        <v>61</v>
      </c>
      <c r="O82" s="94"/>
      <c r="P82" s="96"/>
      <c r="Q82" s="96"/>
      <c r="R82" s="95" t="s">
        <v>57</v>
      </c>
    </row>
    <row r="83" spans="1:18">
      <c r="A83" s="68" t="s">
        <v>243</v>
      </c>
      <c r="B83" s="3" t="s">
        <v>236</v>
      </c>
      <c r="C83" s="3" t="s">
        <v>8</v>
      </c>
      <c r="D83" s="3" t="s">
        <v>244</v>
      </c>
      <c r="E83" s="92" t="s">
        <v>52</v>
      </c>
      <c r="F83" s="93">
        <v>1699</v>
      </c>
      <c r="G83" s="66">
        <v>225200</v>
      </c>
      <c r="H83" s="93"/>
      <c r="I83" s="93"/>
      <c r="J83" s="93"/>
      <c r="K83" s="66">
        <v>64250</v>
      </c>
      <c r="L83" s="19" t="s">
        <v>753</v>
      </c>
      <c r="M83" s="93">
        <v>106</v>
      </c>
      <c r="N83" s="94" t="s">
        <v>61</v>
      </c>
      <c r="O83" s="94"/>
      <c r="P83" s="19">
        <v>30180</v>
      </c>
      <c r="Q83" s="19">
        <v>678</v>
      </c>
      <c r="R83" s="95" t="s">
        <v>57</v>
      </c>
    </row>
    <row r="84" spans="1:18">
      <c r="A84" s="68" t="s">
        <v>247</v>
      </c>
      <c r="B84" s="3" t="s">
        <v>248</v>
      </c>
      <c r="C84" s="3" t="s">
        <v>8</v>
      </c>
      <c r="D84" s="3" t="s">
        <v>249</v>
      </c>
      <c r="E84" s="92" t="s">
        <v>52</v>
      </c>
      <c r="F84" s="93">
        <v>516</v>
      </c>
      <c r="G84" s="66">
        <v>43800</v>
      </c>
      <c r="H84" s="93"/>
      <c r="I84" s="93"/>
      <c r="J84" s="93"/>
      <c r="K84" s="66">
        <v>30625</v>
      </c>
      <c r="L84" s="23" t="s">
        <v>717</v>
      </c>
      <c r="M84" s="93">
        <v>56</v>
      </c>
      <c r="N84" s="94" t="s">
        <v>61</v>
      </c>
      <c r="O84" s="94"/>
      <c r="P84" s="96"/>
      <c r="Q84" s="96"/>
      <c r="R84" s="95" t="s">
        <v>57</v>
      </c>
    </row>
    <row r="85" spans="1:18">
      <c r="A85" s="68" t="s">
        <v>254</v>
      </c>
      <c r="B85" s="3" t="s">
        <v>236</v>
      </c>
      <c r="C85" s="3" t="s">
        <v>8</v>
      </c>
      <c r="D85" s="3" t="s">
        <v>255</v>
      </c>
      <c r="E85" s="92" t="s">
        <v>65</v>
      </c>
      <c r="F85" s="93">
        <v>379</v>
      </c>
      <c r="G85" s="93"/>
      <c r="H85" s="93"/>
      <c r="I85" s="66">
        <v>1922</v>
      </c>
      <c r="J85" s="93"/>
      <c r="K85" s="66">
        <v>13553</v>
      </c>
      <c r="L85" s="71" t="s">
        <v>754</v>
      </c>
      <c r="M85" s="93">
        <v>36</v>
      </c>
      <c r="N85" s="94" t="s">
        <v>550</v>
      </c>
      <c r="O85" s="94"/>
      <c r="P85" s="96">
        <v>27069</v>
      </c>
      <c r="Q85" s="96">
        <v>19664</v>
      </c>
      <c r="R85" s="95" t="s">
        <v>54</v>
      </c>
    </row>
    <row r="86" spans="1:18">
      <c r="A86" s="68" t="s">
        <v>256</v>
      </c>
      <c r="B86" s="3" t="s">
        <v>248</v>
      </c>
      <c r="C86" s="3" t="s">
        <v>8</v>
      </c>
      <c r="D86" s="3" t="s">
        <v>257</v>
      </c>
      <c r="E86" s="92" t="s">
        <v>71</v>
      </c>
      <c r="F86" s="93">
        <v>248</v>
      </c>
      <c r="G86" s="66">
        <v>25230</v>
      </c>
      <c r="H86" s="93"/>
      <c r="I86" s="93"/>
      <c r="J86" s="93"/>
      <c r="K86" s="66">
        <v>11080</v>
      </c>
      <c r="L86" s="19" t="s">
        <v>755</v>
      </c>
      <c r="M86" s="93">
        <v>20</v>
      </c>
      <c r="N86" s="94" t="s">
        <v>61</v>
      </c>
      <c r="O86" s="94"/>
      <c r="P86" s="19"/>
      <c r="Q86" s="19"/>
      <c r="R86" s="95" t="s">
        <v>73</v>
      </c>
    </row>
    <row r="87" spans="1:18">
      <c r="A87" s="68" t="s">
        <v>563</v>
      </c>
      <c r="B87" s="3" t="s">
        <v>236</v>
      </c>
      <c r="C87" s="3" t="s">
        <v>8</v>
      </c>
      <c r="D87" s="3" t="s">
        <v>258</v>
      </c>
      <c r="E87" s="92" t="s">
        <v>71</v>
      </c>
      <c r="F87" s="93">
        <v>1248</v>
      </c>
      <c r="G87" s="93"/>
      <c r="H87" s="66">
        <v>10934</v>
      </c>
      <c r="I87" s="93"/>
      <c r="J87" s="93"/>
      <c r="K87" s="66">
        <v>18879</v>
      </c>
      <c r="L87" s="19" t="s">
        <v>756</v>
      </c>
      <c r="M87" s="93">
        <v>84</v>
      </c>
      <c r="N87" s="94" t="s">
        <v>61</v>
      </c>
      <c r="O87" s="94"/>
      <c r="P87" s="19">
        <v>70426</v>
      </c>
      <c r="Q87" s="19">
        <v>24079</v>
      </c>
      <c r="R87" s="95" t="s">
        <v>73</v>
      </c>
    </row>
    <row r="88" spans="1:18">
      <c r="A88" s="68" t="s">
        <v>633</v>
      </c>
      <c r="B88" s="3" t="s">
        <v>266</v>
      </c>
      <c r="C88" s="3" t="s">
        <v>8</v>
      </c>
      <c r="D88" s="3" t="s">
        <v>260</v>
      </c>
      <c r="E88" s="92" t="s">
        <v>71</v>
      </c>
      <c r="F88" s="93">
        <v>1011</v>
      </c>
      <c r="G88" s="93"/>
      <c r="H88" s="66">
        <v>15234</v>
      </c>
      <c r="I88" s="93"/>
      <c r="J88" s="93"/>
      <c r="K88" s="66">
        <v>75069</v>
      </c>
      <c r="L88" s="23" t="s">
        <v>757</v>
      </c>
      <c r="M88" s="93">
        <v>53</v>
      </c>
      <c r="N88" s="94" t="s">
        <v>61</v>
      </c>
      <c r="O88" s="94"/>
      <c r="P88" s="96"/>
      <c r="Q88" s="96"/>
      <c r="R88" s="95" t="s">
        <v>73</v>
      </c>
    </row>
    <row r="89" spans="1:18" ht="12" customHeight="1">
      <c r="A89" s="68" t="s">
        <v>261</v>
      </c>
      <c r="B89" s="3" t="s">
        <v>262</v>
      </c>
      <c r="C89" s="3" t="s">
        <v>8</v>
      </c>
      <c r="D89" s="3" t="s">
        <v>263</v>
      </c>
      <c r="E89" s="92" t="s">
        <v>71</v>
      </c>
      <c r="F89" s="93">
        <v>623</v>
      </c>
      <c r="G89" s="66">
        <v>75800</v>
      </c>
      <c r="H89" s="93"/>
      <c r="I89" s="93"/>
      <c r="J89" s="93"/>
      <c r="K89" s="66">
        <v>26804</v>
      </c>
      <c r="L89" s="19" t="s">
        <v>758</v>
      </c>
      <c r="M89" s="93">
        <v>52</v>
      </c>
      <c r="N89" s="94" t="s">
        <v>61</v>
      </c>
      <c r="O89" s="94"/>
      <c r="P89" s="19"/>
      <c r="Q89" s="19"/>
      <c r="R89" s="95" t="s">
        <v>73</v>
      </c>
    </row>
    <row r="90" spans="1:18">
      <c r="A90" s="68" t="s">
        <v>265</v>
      </c>
      <c r="B90" s="3" t="s">
        <v>266</v>
      </c>
      <c r="C90" s="3" t="s">
        <v>8</v>
      </c>
      <c r="D90" s="3" t="s">
        <v>267</v>
      </c>
      <c r="E90" s="92" t="s">
        <v>71</v>
      </c>
      <c r="F90" s="93">
        <v>1346</v>
      </c>
      <c r="G90" s="93"/>
      <c r="H90" s="66">
        <v>15444</v>
      </c>
      <c r="I90" s="93"/>
      <c r="J90" s="93"/>
      <c r="K90" s="66">
        <v>20384</v>
      </c>
      <c r="L90" s="19" t="s">
        <v>759</v>
      </c>
      <c r="M90" s="93"/>
      <c r="N90" s="94"/>
      <c r="O90" s="94"/>
      <c r="P90" s="23"/>
      <c r="Q90" s="19"/>
      <c r="R90" s="95"/>
    </row>
    <row r="91" spans="1:18">
      <c r="A91" s="68" t="s">
        <v>268</v>
      </c>
      <c r="B91" s="3" t="s">
        <v>269</v>
      </c>
      <c r="C91" s="3" t="s">
        <v>8</v>
      </c>
      <c r="D91" s="3" t="s">
        <v>270</v>
      </c>
      <c r="E91" s="92" t="s">
        <v>76</v>
      </c>
      <c r="F91" s="93">
        <v>201</v>
      </c>
      <c r="G91" s="66">
        <v>24900</v>
      </c>
      <c r="H91" s="93"/>
      <c r="I91" s="93"/>
      <c r="J91" s="93"/>
      <c r="K91" s="66">
        <v>22301</v>
      </c>
      <c r="L91" s="23" t="s">
        <v>740</v>
      </c>
      <c r="M91" s="93">
        <v>7</v>
      </c>
      <c r="N91" s="94" t="s">
        <v>61</v>
      </c>
      <c r="O91" s="94">
        <v>16</v>
      </c>
      <c r="P91" s="96"/>
      <c r="Q91" s="96"/>
      <c r="R91" s="95" t="s">
        <v>77</v>
      </c>
    </row>
    <row r="92" spans="1:18">
      <c r="A92" s="70" t="s">
        <v>516</v>
      </c>
      <c r="B92" s="2"/>
      <c r="C92" s="94" t="s">
        <v>511</v>
      </c>
      <c r="D92" s="2" t="s">
        <v>564</v>
      </c>
      <c r="E92" s="2" t="s">
        <v>76</v>
      </c>
      <c r="F92" s="7">
        <v>1490</v>
      </c>
      <c r="G92" s="7"/>
      <c r="H92" s="62">
        <v>16502</v>
      </c>
      <c r="I92" s="7"/>
      <c r="J92" s="7"/>
      <c r="K92" s="62">
        <v>288928</v>
      </c>
      <c r="L92" s="50" t="s">
        <v>700</v>
      </c>
      <c r="M92" s="2"/>
      <c r="N92" s="94" t="s">
        <v>61</v>
      </c>
      <c r="O92" s="94"/>
      <c r="P92" s="2"/>
      <c r="Q92" s="2"/>
      <c r="R92" s="2"/>
    </row>
    <row r="93" spans="1:18">
      <c r="A93" s="97"/>
      <c r="B93" s="3"/>
      <c r="C93" s="3"/>
      <c r="D93" s="3"/>
      <c r="E93" s="92"/>
      <c r="F93" s="93"/>
      <c r="G93" s="93"/>
      <c r="H93" s="93"/>
      <c r="I93" s="93"/>
      <c r="J93" s="93"/>
      <c r="K93" s="93"/>
      <c r="L93" s="19"/>
      <c r="M93" s="93"/>
      <c r="N93" s="94"/>
      <c r="O93" s="94"/>
      <c r="P93" s="19"/>
      <c r="Q93" s="19"/>
      <c r="R93" s="95"/>
    </row>
    <row r="94" spans="1:18">
      <c r="A94" s="68" t="s">
        <v>431</v>
      </c>
      <c r="B94" s="3" t="s">
        <v>432</v>
      </c>
      <c r="C94" s="3" t="s">
        <v>11</v>
      </c>
      <c r="D94" s="3" t="s">
        <v>433</v>
      </c>
      <c r="E94" s="92" t="s">
        <v>52</v>
      </c>
      <c r="F94" s="67">
        <v>259</v>
      </c>
      <c r="G94" s="93"/>
      <c r="H94" s="93"/>
      <c r="I94" s="93"/>
      <c r="J94" s="93"/>
      <c r="K94" s="66">
        <v>15107</v>
      </c>
      <c r="L94" s="19" t="s">
        <v>760</v>
      </c>
      <c r="M94" s="93">
        <v>23</v>
      </c>
      <c r="N94" s="94" t="s">
        <v>550</v>
      </c>
      <c r="O94" s="94"/>
      <c r="P94" s="19"/>
      <c r="Q94" s="19"/>
      <c r="R94" s="95" t="s">
        <v>96</v>
      </c>
    </row>
    <row r="95" spans="1:18">
      <c r="A95" s="68" t="s">
        <v>271</v>
      </c>
      <c r="B95" s="3" t="s">
        <v>272</v>
      </c>
      <c r="C95" s="3" t="s">
        <v>11</v>
      </c>
      <c r="D95" s="3" t="s">
        <v>204</v>
      </c>
      <c r="E95" s="92" t="s">
        <v>65</v>
      </c>
      <c r="F95" s="93">
        <v>1710</v>
      </c>
      <c r="G95" s="93"/>
      <c r="H95" s="66">
        <v>16785</v>
      </c>
      <c r="I95" s="93"/>
      <c r="J95" s="93"/>
      <c r="K95" s="66">
        <v>10380</v>
      </c>
      <c r="L95" s="19" t="s">
        <v>761</v>
      </c>
      <c r="M95" s="93"/>
      <c r="N95" s="94" t="s">
        <v>61</v>
      </c>
      <c r="O95" s="94"/>
      <c r="P95" s="19"/>
      <c r="Q95" s="19"/>
      <c r="R95" s="95"/>
    </row>
    <row r="96" spans="1:18">
      <c r="A96" s="68" t="s">
        <v>678</v>
      </c>
      <c r="B96" s="3" t="s">
        <v>168</v>
      </c>
      <c r="C96" s="3" t="s">
        <v>11</v>
      </c>
      <c r="D96" s="3" t="s">
        <v>434</v>
      </c>
      <c r="E96" s="92" t="s">
        <v>65</v>
      </c>
      <c r="F96" s="67">
        <v>130</v>
      </c>
      <c r="G96" s="93"/>
      <c r="H96" s="93"/>
      <c r="I96" s="93"/>
      <c r="J96" s="93"/>
      <c r="K96" s="93"/>
      <c r="L96" s="23" t="s">
        <v>679</v>
      </c>
      <c r="M96" s="93"/>
      <c r="N96" s="94" t="s">
        <v>550</v>
      </c>
      <c r="O96" s="94"/>
      <c r="P96" s="96"/>
      <c r="Q96" s="96"/>
      <c r="R96" s="95" t="s">
        <v>77</v>
      </c>
    </row>
    <row r="97" spans="1:18">
      <c r="A97" s="97"/>
      <c r="B97" s="3"/>
      <c r="C97" s="3"/>
      <c r="D97" s="3"/>
      <c r="E97" s="92"/>
      <c r="F97" s="93"/>
      <c r="G97" s="93"/>
      <c r="H97" s="93"/>
      <c r="I97" s="93"/>
      <c r="J97" s="93"/>
      <c r="K97" s="93"/>
      <c r="L97" s="23"/>
      <c r="M97" s="93"/>
      <c r="N97" s="94"/>
      <c r="O97" s="94"/>
      <c r="P97" s="96"/>
      <c r="Q97" s="96"/>
      <c r="R97" s="95"/>
    </row>
    <row r="98" spans="1:18">
      <c r="A98" s="68" t="s">
        <v>283</v>
      </c>
      <c r="B98" s="3" t="s">
        <v>284</v>
      </c>
      <c r="C98" s="3" t="s">
        <v>6</v>
      </c>
      <c r="D98" s="3" t="s">
        <v>285</v>
      </c>
      <c r="E98" s="92" t="s">
        <v>52</v>
      </c>
      <c r="F98" s="93">
        <v>1575</v>
      </c>
      <c r="G98" s="93"/>
      <c r="H98" s="66">
        <v>15172</v>
      </c>
      <c r="I98" s="66">
        <v>3002</v>
      </c>
      <c r="J98" s="93"/>
      <c r="K98" s="66">
        <v>42396</v>
      </c>
      <c r="L98" s="19" t="s">
        <v>762</v>
      </c>
      <c r="M98" s="93">
        <v>82</v>
      </c>
      <c r="N98" s="94" t="s">
        <v>61</v>
      </c>
      <c r="O98" s="94"/>
      <c r="P98" s="19" t="s">
        <v>287</v>
      </c>
      <c r="Q98" s="19">
        <v>32300</v>
      </c>
      <c r="R98" s="95" t="s">
        <v>57</v>
      </c>
    </row>
    <row r="99" spans="1:18" s="72" customFormat="1">
      <c r="A99" s="68" t="s">
        <v>288</v>
      </c>
      <c r="B99" s="3" t="s">
        <v>289</v>
      </c>
      <c r="C99" s="3" t="s">
        <v>6</v>
      </c>
      <c r="D99" s="3" t="s">
        <v>290</v>
      </c>
      <c r="E99" s="92" t="s">
        <v>52</v>
      </c>
      <c r="F99" s="67"/>
      <c r="G99" s="93"/>
      <c r="H99" s="93"/>
      <c r="I99" s="93"/>
      <c r="J99" s="93"/>
      <c r="K99" s="66">
        <v>7894</v>
      </c>
      <c r="L99" s="71" t="s">
        <v>763</v>
      </c>
      <c r="M99" s="67"/>
      <c r="N99" s="80"/>
      <c r="O99" s="80"/>
      <c r="P99" s="79"/>
      <c r="Q99" s="79"/>
      <c r="R99" s="78"/>
    </row>
    <row r="100" spans="1:18">
      <c r="A100" s="68" t="s">
        <v>293</v>
      </c>
      <c r="B100" s="3" t="s">
        <v>294</v>
      </c>
      <c r="C100" s="3" t="s">
        <v>6</v>
      </c>
      <c r="D100" s="3" t="s">
        <v>295</v>
      </c>
      <c r="E100" s="92" t="s">
        <v>52</v>
      </c>
      <c r="F100" s="93">
        <v>1559</v>
      </c>
      <c r="G100" s="93"/>
      <c r="H100" s="93"/>
      <c r="I100" s="66">
        <v>3029</v>
      </c>
      <c r="J100" s="93"/>
      <c r="K100" s="66">
        <v>20626</v>
      </c>
      <c r="L100" s="19" t="s">
        <v>764</v>
      </c>
      <c r="M100" s="93">
        <v>61</v>
      </c>
      <c r="N100" s="94" t="s">
        <v>61</v>
      </c>
      <c r="O100" s="94"/>
      <c r="P100" s="19"/>
      <c r="Q100" s="19">
        <v>4390</v>
      </c>
      <c r="R100" s="95" t="s">
        <v>77</v>
      </c>
    </row>
    <row r="101" spans="1:18">
      <c r="A101" s="68" t="s">
        <v>297</v>
      </c>
      <c r="B101" s="3" t="s">
        <v>298</v>
      </c>
      <c r="C101" s="3" t="s">
        <v>6</v>
      </c>
      <c r="D101" s="3" t="s">
        <v>299</v>
      </c>
      <c r="E101" s="92" t="s">
        <v>52</v>
      </c>
      <c r="F101" s="93">
        <v>52</v>
      </c>
      <c r="G101" s="66">
        <v>3140</v>
      </c>
      <c r="H101" s="93"/>
      <c r="I101" s="93"/>
      <c r="J101" s="93"/>
      <c r="K101" s="93"/>
      <c r="L101" s="23" t="s">
        <v>700</v>
      </c>
      <c r="M101" s="93"/>
      <c r="N101" s="94" t="s">
        <v>61</v>
      </c>
      <c r="O101" s="94"/>
      <c r="P101" s="96">
        <v>692</v>
      </c>
      <c r="Q101" s="96"/>
      <c r="R101" s="95" t="s">
        <v>57</v>
      </c>
    </row>
    <row r="102" spans="1:18" s="72" customFormat="1">
      <c r="A102" s="68" t="s">
        <v>305</v>
      </c>
      <c r="B102" s="3" t="s">
        <v>284</v>
      </c>
      <c r="C102" s="3" t="s">
        <v>6</v>
      </c>
      <c r="D102" s="3" t="s">
        <v>306</v>
      </c>
      <c r="E102" s="92" t="s">
        <v>52</v>
      </c>
      <c r="F102" s="67">
        <v>218</v>
      </c>
      <c r="G102" s="93"/>
      <c r="H102" s="93"/>
      <c r="I102" s="93"/>
      <c r="J102" s="93"/>
      <c r="K102" s="66">
        <v>1393</v>
      </c>
      <c r="L102" s="71" t="s">
        <v>765</v>
      </c>
      <c r="M102" s="67"/>
      <c r="N102" s="80"/>
      <c r="O102" s="80"/>
      <c r="P102" s="79"/>
      <c r="Q102" s="79"/>
      <c r="R102" s="78" t="s">
        <v>96</v>
      </c>
    </row>
    <row r="103" spans="1:18" s="72" customFormat="1">
      <c r="A103" s="68" t="s">
        <v>307</v>
      </c>
      <c r="B103" s="3" t="s">
        <v>284</v>
      </c>
      <c r="C103" s="3" t="s">
        <v>6</v>
      </c>
      <c r="D103" s="3" t="s">
        <v>308</v>
      </c>
      <c r="E103" s="92" t="s">
        <v>110</v>
      </c>
      <c r="F103" s="67">
        <v>219</v>
      </c>
      <c r="G103" s="93"/>
      <c r="H103" s="93"/>
      <c r="I103" s="93"/>
      <c r="J103" s="93"/>
      <c r="K103" s="66">
        <v>1887</v>
      </c>
      <c r="L103" s="71" t="s">
        <v>766</v>
      </c>
      <c r="M103" s="67"/>
      <c r="N103" s="80"/>
      <c r="O103" s="80"/>
      <c r="P103" s="79"/>
      <c r="Q103" s="79"/>
      <c r="R103" s="78" t="s">
        <v>96</v>
      </c>
    </row>
    <row r="104" spans="1:18">
      <c r="A104" s="68" t="s">
        <v>311</v>
      </c>
      <c r="B104" s="3" t="s">
        <v>168</v>
      </c>
      <c r="C104" s="3" t="s">
        <v>6</v>
      </c>
      <c r="D104" s="3" t="s">
        <v>312</v>
      </c>
      <c r="E104" s="92" t="s">
        <v>110</v>
      </c>
      <c r="F104" s="93">
        <v>235</v>
      </c>
      <c r="G104" s="93"/>
      <c r="H104" s="66">
        <v>1526</v>
      </c>
      <c r="I104" s="93"/>
      <c r="J104" s="93"/>
      <c r="K104" s="66">
        <v>853</v>
      </c>
      <c r="L104" s="23" t="s">
        <v>740</v>
      </c>
      <c r="M104" s="93">
        <v>14</v>
      </c>
      <c r="N104" s="94" t="s">
        <v>61</v>
      </c>
      <c r="O104" s="94"/>
      <c r="P104" s="34">
        <v>-2836</v>
      </c>
      <c r="Q104" s="96">
        <v>1529</v>
      </c>
      <c r="R104" s="95" t="s">
        <v>96</v>
      </c>
    </row>
    <row r="105" spans="1:18">
      <c r="A105" s="68" t="s">
        <v>314</v>
      </c>
      <c r="B105" s="3" t="s">
        <v>315</v>
      </c>
      <c r="C105" s="3" t="s">
        <v>6</v>
      </c>
      <c r="D105" s="3" t="s">
        <v>316</v>
      </c>
      <c r="E105" s="92" t="s">
        <v>65</v>
      </c>
      <c r="F105" s="93">
        <v>545</v>
      </c>
      <c r="G105" s="93"/>
      <c r="H105" s="66">
        <v>4837</v>
      </c>
      <c r="I105" s="93"/>
      <c r="J105" s="93"/>
      <c r="K105" s="66">
        <v>8458</v>
      </c>
      <c r="L105" s="19" t="s">
        <v>767</v>
      </c>
      <c r="M105" s="93">
        <v>60</v>
      </c>
      <c r="N105" s="94" t="s">
        <v>61</v>
      </c>
      <c r="O105" s="94"/>
      <c r="P105" s="19">
        <v>23671</v>
      </c>
      <c r="Q105" s="19">
        <v>9383</v>
      </c>
      <c r="R105" s="95" t="s">
        <v>96</v>
      </c>
    </row>
    <row r="106" spans="1:18">
      <c r="A106" s="68" t="s">
        <v>324</v>
      </c>
      <c r="B106" s="3" t="s">
        <v>315</v>
      </c>
      <c r="C106" s="3" t="s">
        <v>6</v>
      </c>
      <c r="D106" s="3" t="s">
        <v>325</v>
      </c>
      <c r="E106" s="92" t="s">
        <v>65</v>
      </c>
      <c r="F106" s="93">
        <v>248</v>
      </c>
      <c r="G106" s="93"/>
      <c r="H106" s="66">
        <v>2614</v>
      </c>
      <c r="I106" s="93"/>
      <c r="J106" s="93"/>
      <c r="K106" s="66">
        <v>6155</v>
      </c>
      <c r="L106" s="19" t="s">
        <v>768</v>
      </c>
      <c r="M106" s="93">
        <v>19</v>
      </c>
      <c r="N106" s="94" t="s">
        <v>61</v>
      </c>
      <c r="O106" s="94"/>
      <c r="P106" s="19">
        <v>21754</v>
      </c>
      <c r="Q106" s="19">
        <v>5649</v>
      </c>
      <c r="R106" s="95" t="s">
        <v>54</v>
      </c>
    </row>
    <row r="107" spans="1:18" s="72" customFormat="1">
      <c r="A107" s="68" t="s">
        <v>330</v>
      </c>
      <c r="B107" s="97" t="s">
        <v>289</v>
      </c>
      <c r="C107" s="3" t="s">
        <v>6</v>
      </c>
      <c r="D107" s="3" t="s">
        <v>331</v>
      </c>
      <c r="E107" s="92" t="s">
        <v>65</v>
      </c>
      <c r="F107" s="67">
        <v>314</v>
      </c>
      <c r="G107" s="93"/>
      <c r="H107" s="93"/>
      <c r="I107" s="93"/>
      <c r="J107" s="93"/>
      <c r="K107" s="66">
        <v>11674</v>
      </c>
      <c r="L107" s="71" t="s">
        <v>769</v>
      </c>
      <c r="M107" s="67"/>
      <c r="N107" s="80"/>
      <c r="O107" s="80"/>
      <c r="P107" s="79"/>
      <c r="Q107" s="79">
        <v>7027</v>
      </c>
      <c r="R107" s="78" t="s">
        <v>66</v>
      </c>
    </row>
    <row r="108" spans="1:18">
      <c r="A108" s="68" t="s">
        <v>332</v>
      </c>
      <c r="B108" s="3" t="s">
        <v>284</v>
      </c>
      <c r="C108" s="3" t="s">
        <v>6</v>
      </c>
      <c r="D108" s="3" t="s">
        <v>333</v>
      </c>
      <c r="E108" s="92" t="s">
        <v>65</v>
      </c>
      <c r="F108" s="67">
        <v>276</v>
      </c>
      <c r="G108" s="93"/>
      <c r="H108" s="93"/>
      <c r="I108" s="93"/>
      <c r="J108" s="93"/>
      <c r="K108" s="66">
        <v>28122</v>
      </c>
      <c r="L108" s="19" t="s">
        <v>770</v>
      </c>
      <c r="M108" s="93">
        <v>76</v>
      </c>
      <c r="N108" s="94" t="s">
        <v>61</v>
      </c>
      <c r="O108" s="94"/>
      <c r="P108" s="19"/>
      <c r="Q108" s="19">
        <v>10509</v>
      </c>
      <c r="R108" s="95" t="s">
        <v>66</v>
      </c>
    </row>
    <row r="109" spans="1:18">
      <c r="A109" s="68" t="s">
        <v>336</v>
      </c>
      <c r="B109" s="3" t="s">
        <v>315</v>
      </c>
      <c r="C109" s="3" t="s">
        <v>6</v>
      </c>
      <c r="D109" s="3" t="s">
        <v>337</v>
      </c>
      <c r="E109" s="92" t="s">
        <v>65</v>
      </c>
      <c r="F109" s="93">
        <v>290</v>
      </c>
      <c r="G109" s="66">
        <v>33000</v>
      </c>
      <c r="H109" s="93"/>
      <c r="I109" s="93"/>
      <c r="J109" s="93"/>
      <c r="K109" s="66">
        <v>5631</v>
      </c>
      <c r="L109" s="19" t="s">
        <v>771</v>
      </c>
      <c r="M109" s="93">
        <v>25</v>
      </c>
      <c r="N109" s="94" t="s">
        <v>61</v>
      </c>
      <c r="O109" s="94"/>
      <c r="P109" s="19">
        <v>6445</v>
      </c>
      <c r="Q109" s="19">
        <v>19633</v>
      </c>
      <c r="R109" s="95" t="s">
        <v>54</v>
      </c>
    </row>
    <row r="110" spans="1:18" s="98" customFormat="1">
      <c r="A110" s="68" t="s">
        <v>338</v>
      </c>
      <c r="B110" s="97" t="s">
        <v>297</v>
      </c>
      <c r="C110" s="3" t="s">
        <v>6</v>
      </c>
      <c r="D110" s="3" t="s">
        <v>339</v>
      </c>
      <c r="E110" s="92" t="s">
        <v>65</v>
      </c>
      <c r="F110" s="67">
        <v>80</v>
      </c>
      <c r="G110" s="93"/>
      <c r="H110" s="93"/>
      <c r="I110" s="93"/>
      <c r="J110" s="93"/>
      <c r="K110" s="66">
        <v>0</v>
      </c>
      <c r="L110" s="71" t="s">
        <v>772</v>
      </c>
      <c r="M110" s="93"/>
      <c r="N110" s="94" t="s">
        <v>550</v>
      </c>
      <c r="O110" s="94"/>
      <c r="P110" s="96"/>
      <c r="Q110" s="96"/>
      <c r="R110" s="95" t="s">
        <v>77</v>
      </c>
    </row>
    <row r="111" spans="1:18">
      <c r="A111" s="68" t="s">
        <v>340</v>
      </c>
      <c r="B111" s="97" t="s">
        <v>298</v>
      </c>
      <c r="C111" s="3" t="s">
        <v>6</v>
      </c>
      <c r="D111" s="3" t="s">
        <v>341</v>
      </c>
      <c r="E111" s="92" t="s">
        <v>65</v>
      </c>
      <c r="F111" s="93">
        <v>10</v>
      </c>
      <c r="G111" s="93"/>
      <c r="H111" s="66">
        <v>1079</v>
      </c>
      <c r="I111" s="93"/>
      <c r="J111" s="93"/>
      <c r="K111" s="66">
        <v>1819</v>
      </c>
      <c r="L111" s="23" t="s">
        <v>700</v>
      </c>
      <c r="M111" s="93">
        <v>2</v>
      </c>
      <c r="N111" s="94" t="s">
        <v>61</v>
      </c>
      <c r="O111" s="94"/>
      <c r="P111" s="96">
        <v>10775</v>
      </c>
      <c r="Q111" s="96">
        <v>2555</v>
      </c>
      <c r="R111" s="95" t="s">
        <v>66</v>
      </c>
    </row>
    <row r="112" spans="1:18">
      <c r="A112" s="68" t="s">
        <v>298</v>
      </c>
      <c r="B112" s="97" t="s">
        <v>298</v>
      </c>
      <c r="C112" s="3" t="s">
        <v>6</v>
      </c>
      <c r="D112" s="3" t="s">
        <v>495</v>
      </c>
      <c r="E112" s="92" t="s">
        <v>65</v>
      </c>
      <c r="F112" s="93">
        <v>25</v>
      </c>
      <c r="G112" s="66">
        <v>0</v>
      </c>
      <c r="H112" s="93"/>
      <c r="I112" s="93"/>
      <c r="J112" s="93"/>
      <c r="K112" s="66">
        <v>681</v>
      </c>
      <c r="L112" s="23" t="s">
        <v>700</v>
      </c>
      <c r="M112" s="93"/>
      <c r="N112" s="94" t="s">
        <v>61</v>
      </c>
      <c r="O112" s="94"/>
      <c r="P112" s="96"/>
      <c r="Q112" s="96"/>
      <c r="R112" s="95" t="s">
        <v>66</v>
      </c>
    </row>
    <row r="113" spans="1:18" s="72" customFormat="1">
      <c r="A113" s="68" t="s">
        <v>348</v>
      </c>
      <c r="B113" s="3" t="s">
        <v>289</v>
      </c>
      <c r="C113" s="3" t="s">
        <v>6</v>
      </c>
      <c r="D113" s="3" t="s">
        <v>349</v>
      </c>
      <c r="E113" s="92" t="s">
        <v>71</v>
      </c>
      <c r="F113" s="67"/>
      <c r="G113" s="93"/>
      <c r="H113" s="93"/>
      <c r="I113" s="93"/>
      <c r="J113" s="93"/>
      <c r="K113" s="66">
        <v>6160</v>
      </c>
      <c r="L113" s="71" t="s">
        <v>773</v>
      </c>
      <c r="M113" s="67"/>
      <c r="N113" s="80"/>
      <c r="O113" s="80"/>
      <c r="P113" s="79"/>
      <c r="Q113" s="79"/>
      <c r="R113" s="78"/>
    </row>
    <row r="114" spans="1:18">
      <c r="A114" s="68" t="s">
        <v>346</v>
      </c>
      <c r="B114" s="3" t="s">
        <v>284</v>
      </c>
      <c r="C114" s="3" t="s">
        <v>6</v>
      </c>
      <c r="D114" s="3" t="s">
        <v>347</v>
      </c>
      <c r="E114" s="92" t="s">
        <v>71</v>
      </c>
      <c r="F114" s="93">
        <v>160</v>
      </c>
      <c r="G114" s="93"/>
      <c r="H114" s="66">
        <v>2922</v>
      </c>
      <c r="I114" s="93"/>
      <c r="J114" s="93"/>
      <c r="K114" s="66">
        <v>5910</v>
      </c>
      <c r="L114" s="19" t="s">
        <v>774</v>
      </c>
      <c r="M114" s="93">
        <v>74</v>
      </c>
      <c r="N114" s="94" t="s">
        <v>61</v>
      </c>
      <c r="O114" s="94"/>
      <c r="P114" s="19">
        <v>5416</v>
      </c>
      <c r="Q114" s="34">
        <v>-338</v>
      </c>
      <c r="R114" s="95" t="s">
        <v>73</v>
      </c>
    </row>
    <row r="115" spans="1:18">
      <c r="A115" s="68" t="s">
        <v>360</v>
      </c>
      <c r="B115" s="3" t="s">
        <v>361</v>
      </c>
      <c r="C115" s="3" t="s">
        <v>6</v>
      </c>
      <c r="D115" s="3" t="s">
        <v>362</v>
      </c>
      <c r="E115" s="92" t="s">
        <v>76</v>
      </c>
      <c r="F115" s="93">
        <v>259</v>
      </c>
      <c r="G115" s="66">
        <v>29900</v>
      </c>
      <c r="H115" s="93"/>
      <c r="I115" s="93"/>
      <c r="J115" s="93"/>
      <c r="K115" s="66">
        <v>5096</v>
      </c>
      <c r="L115" s="23" t="s">
        <v>713</v>
      </c>
      <c r="M115" s="93">
        <v>16</v>
      </c>
      <c r="N115" s="94" t="s">
        <v>61</v>
      </c>
      <c r="O115" s="94"/>
      <c r="P115" s="96"/>
      <c r="Q115" s="96"/>
      <c r="R115" s="95" t="s">
        <v>77</v>
      </c>
    </row>
    <row r="116" spans="1:18">
      <c r="A116" s="68" t="s">
        <v>457</v>
      </c>
      <c r="B116" s="3" t="s">
        <v>297</v>
      </c>
      <c r="C116" s="3" t="s">
        <v>6</v>
      </c>
      <c r="D116" s="3" t="s">
        <v>458</v>
      </c>
      <c r="E116" s="92" t="s">
        <v>76</v>
      </c>
      <c r="F116" s="67">
        <v>8</v>
      </c>
      <c r="G116" s="93"/>
      <c r="H116" s="93"/>
      <c r="I116" s="93"/>
      <c r="J116" s="93"/>
      <c r="K116" s="66">
        <v>0</v>
      </c>
      <c r="L116" s="23" t="s">
        <v>717</v>
      </c>
      <c r="M116" s="93"/>
      <c r="N116" s="94"/>
      <c r="O116" s="94"/>
      <c r="P116" s="96"/>
      <c r="Q116" s="96"/>
      <c r="R116" s="95" t="s">
        <v>77</v>
      </c>
    </row>
    <row r="117" spans="1:18">
      <c r="A117" s="68" t="s">
        <v>365</v>
      </c>
      <c r="B117" s="3" t="s">
        <v>294</v>
      </c>
      <c r="C117" s="3" t="s">
        <v>6</v>
      </c>
      <c r="D117" s="3" t="s">
        <v>366</v>
      </c>
      <c r="E117" s="92" t="s">
        <v>76</v>
      </c>
      <c r="F117" s="93">
        <v>1127</v>
      </c>
      <c r="G117" s="93"/>
      <c r="H117" s="66">
        <v>6384</v>
      </c>
      <c r="I117" s="93"/>
      <c r="J117" s="93"/>
      <c r="K117" s="66">
        <v>5856</v>
      </c>
      <c r="L117" s="23" t="s">
        <v>699</v>
      </c>
      <c r="M117" s="93"/>
      <c r="N117" s="94" t="s">
        <v>61</v>
      </c>
      <c r="O117" s="94"/>
      <c r="P117" s="96">
        <v>21991</v>
      </c>
      <c r="Q117" s="96"/>
      <c r="R117" s="95" t="s">
        <v>77</v>
      </c>
    </row>
    <row r="118" spans="1:18">
      <c r="A118" s="97"/>
      <c r="B118" s="29"/>
      <c r="C118" s="3"/>
      <c r="D118" s="29"/>
      <c r="E118" s="30"/>
      <c r="F118" s="93"/>
      <c r="G118" s="93"/>
      <c r="H118" s="93"/>
      <c r="I118" s="93"/>
      <c r="J118" s="93"/>
      <c r="K118" s="93"/>
      <c r="L118" s="19"/>
      <c r="M118" s="93"/>
      <c r="N118" s="94"/>
      <c r="O118" s="94"/>
      <c r="P118" s="96"/>
      <c r="Q118" s="96"/>
      <c r="R118" s="95"/>
    </row>
    <row r="119" spans="1:18">
      <c r="A119" s="68" t="s">
        <v>184</v>
      </c>
      <c r="B119" s="3" t="s">
        <v>470</v>
      </c>
      <c r="C119" s="3" t="s">
        <v>10</v>
      </c>
      <c r="D119" s="3" t="s">
        <v>186</v>
      </c>
      <c r="E119" s="92" t="s">
        <v>52</v>
      </c>
      <c r="F119" s="93">
        <v>865</v>
      </c>
      <c r="G119" s="66">
        <v>103000</v>
      </c>
      <c r="H119" s="93"/>
      <c r="I119" s="93"/>
      <c r="J119" s="93"/>
      <c r="K119" s="66">
        <v>2563</v>
      </c>
      <c r="L119" s="23" t="s">
        <v>775</v>
      </c>
      <c r="M119" s="93">
        <v>116</v>
      </c>
      <c r="N119" s="94" t="s">
        <v>61</v>
      </c>
      <c r="O119" s="94"/>
      <c r="P119" s="19"/>
      <c r="Q119" s="19"/>
      <c r="R119" s="95" t="s">
        <v>62</v>
      </c>
    </row>
    <row r="120" spans="1:18">
      <c r="A120" s="68" t="s">
        <v>416</v>
      </c>
      <c r="B120" s="3" t="s">
        <v>168</v>
      </c>
      <c r="C120" s="3" t="s">
        <v>10</v>
      </c>
      <c r="D120" s="3" t="s">
        <v>435</v>
      </c>
      <c r="E120" s="92" t="s">
        <v>52</v>
      </c>
      <c r="F120" s="67">
        <v>138</v>
      </c>
      <c r="G120" s="93"/>
      <c r="H120" s="93"/>
      <c r="I120" s="93"/>
      <c r="J120" s="93"/>
      <c r="K120" s="66">
        <v>15636</v>
      </c>
      <c r="L120" s="23" t="s">
        <v>776</v>
      </c>
      <c r="M120" s="93"/>
      <c r="N120" s="94" t="s">
        <v>550</v>
      </c>
      <c r="O120" s="94"/>
      <c r="P120" s="96"/>
      <c r="Q120" s="96"/>
      <c r="R120" s="95" t="s">
        <v>54</v>
      </c>
    </row>
    <row r="121" spans="1:18">
      <c r="A121" s="68" t="s">
        <v>369</v>
      </c>
      <c r="B121" s="3" t="s">
        <v>370</v>
      </c>
      <c r="C121" s="3" t="s">
        <v>10</v>
      </c>
      <c r="D121" s="3" t="s">
        <v>371</v>
      </c>
      <c r="E121" s="92" t="s">
        <v>52</v>
      </c>
      <c r="F121" s="93">
        <v>1259</v>
      </c>
      <c r="G121" s="66">
        <v>158600</v>
      </c>
      <c r="H121" s="93"/>
      <c r="I121" s="93"/>
      <c r="J121" s="93"/>
      <c r="K121" s="66">
        <v>103587</v>
      </c>
      <c r="L121" s="23" t="s">
        <v>777</v>
      </c>
      <c r="M121" s="93">
        <v>118</v>
      </c>
      <c r="N121" s="94" t="s">
        <v>61</v>
      </c>
      <c r="O121" s="94"/>
      <c r="P121" s="19"/>
      <c r="Q121" s="19"/>
      <c r="R121" s="95" t="s">
        <v>57</v>
      </c>
    </row>
    <row r="122" spans="1:18">
      <c r="A122" s="68" t="s">
        <v>373</v>
      </c>
      <c r="B122" s="3" t="s">
        <v>374</v>
      </c>
      <c r="C122" s="3" t="s">
        <v>10</v>
      </c>
      <c r="D122" s="3" t="s">
        <v>375</v>
      </c>
      <c r="E122" s="92" t="s">
        <v>52</v>
      </c>
      <c r="F122" s="93">
        <v>1559</v>
      </c>
      <c r="G122" s="66">
        <v>147300</v>
      </c>
      <c r="H122" s="93"/>
      <c r="I122" s="93"/>
      <c r="J122" s="93"/>
      <c r="K122" s="66">
        <v>79757</v>
      </c>
      <c r="L122" s="23" t="s">
        <v>778</v>
      </c>
      <c r="M122" s="93">
        <v>103</v>
      </c>
      <c r="N122" s="94" t="s">
        <v>61</v>
      </c>
      <c r="O122" s="94"/>
      <c r="P122" s="96"/>
      <c r="Q122" s="96"/>
      <c r="R122" s="95" t="s">
        <v>57</v>
      </c>
    </row>
    <row r="123" spans="1:18">
      <c r="A123" s="68" t="s">
        <v>377</v>
      </c>
      <c r="B123" s="3" t="s">
        <v>374</v>
      </c>
      <c r="C123" s="3" t="s">
        <v>10</v>
      </c>
      <c r="D123" s="3" t="s">
        <v>378</v>
      </c>
      <c r="E123" s="92" t="s">
        <v>52</v>
      </c>
      <c r="F123" s="93">
        <v>2407</v>
      </c>
      <c r="G123" s="66">
        <v>205300</v>
      </c>
      <c r="H123" s="93"/>
      <c r="I123" s="93"/>
      <c r="J123" s="93"/>
      <c r="K123" s="66">
        <v>66058</v>
      </c>
      <c r="L123" s="19" t="s">
        <v>779</v>
      </c>
      <c r="M123" s="93">
        <v>110</v>
      </c>
      <c r="N123" s="94" t="s">
        <v>61</v>
      </c>
      <c r="O123" s="94"/>
      <c r="P123" s="19"/>
      <c r="Q123" s="19"/>
      <c r="R123" s="95" t="s">
        <v>54</v>
      </c>
    </row>
    <row r="124" spans="1:18">
      <c r="A124" s="68" t="s">
        <v>380</v>
      </c>
      <c r="B124" s="3" t="s">
        <v>381</v>
      </c>
      <c r="C124" s="3" t="s">
        <v>10</v>
      </c>
      <c r="D124" s="3" t="s">
        <v>382</v>
      </c>
      <c r="E124" s="92" t="s">
        <v>52</v>
      </c>
      <c r="F124" s="93">
        <v>206</v>
      </c>
      <c r="G124" s="66">
        <v>31500</v>
      </c>
      <c r="H124" s="93"/>
      <c r="I124" s="93"/>
      <c r="J124" s="93"/>
      <c r="K124" s="66">
        <v>3460</v>
      </c>
      <c r="L124" s="23" t="s">
        <v>780</v>
      </c>
      <c r="M124" s="93">
        <v>9</v>
      </c>
      <c r="N124" s="94" t="s">
        <v>246</v>
      </c>
      <c r="O124" s="94" t="s">
        <v>383</v>
      </c>
      <c r="P124" s="96"/>
      <c r="Q124" s="96"/>
      <c r="R124" s="95" t="s">
        <v>96</v>
      </c>
    </row>
    <row r="125" spans="1:18">
      <c r="A125" s="68" t="s">
        <v>384</v>
      </c>
      <c r="B125" s="3" t="s">
        <v>168</v>
      </c>
      <c r="C125" s="3" t="s">
        <v>10</v>
      </c>
      <c r="D125" s="3" t="s">
        <v>385</v>
      </c>
      <c r="E125" s="92" t="s">
        <v>52</v>
      </c>
      <c r="F125" s="93">
        <v>407</v>
      </c>
      <c r="G125" s="66">
        <v>52200</v>
      </c>
      <c r="H125" s="93"/>
      <c r="I125" s="93"/>
      <c r="J125" s="93"/>
      <c r="K125" s="66">
        <v>16067</v>
      </c>
      <c r="L125" s="36" t="s">
        <v>781</v>
      </c>
      <c r="M125" s="93">
        <v>49</v>
      </c>
      <c r="N125" s="94" t="s">
        <v>61</v>
      </c>
      <c r="O125" s="94"/>
      <c r="P125" s="36"/>
      <c r="Q125" s="36"/>
      <c r="R125" s="95" t="s">
        <v>57</v>
      </c>
    </row>
    <row r="126" spans="1:18">
      <c r="A126" s="68" t="s">
        <v>386</v>
      </c>
      <c r="B126" s="3" t="s">
        <v>374</v>
      </c>
      <c r="C126" s="3" t="s">
        <v>10</v>
      </c>
      <c r="D126" s="3" t="s">
        <v>387</v>
      </c>
      <c r="E126" s="92" t="s">
        <v>108</v>
      </c>
      <c r="F126" s="93">
        <v>904</v>
      </c>
      <c r="G126" s="93"/>
      <c r="H126" s="66">
        <v>12425</v>
      </c>
      <c r="I126" s="93"/>
      <c r="J126" s="93"/>
      <c r="K126" s="66">
        <v>27242</v>
      </c>
      <c r="L126" s="23" t="s">
        <v>713</v>
      </c>
      <c r="M126" s="93">
        <v>88</v>
      </c>
      <c r="N126" s="94" t="s">
        <v>61</v>
      </c>
      <c r="O126" s="94"/>
      <c r="P126" s="19"/>
      <c r="Q126" s="19"/>
      <c r="R126" s="95" t="s">
        <v>96</v>
      </c>
    </row>
    <row r="127" spans="1:18">
      <c r="A127" s="68" t="s">
        <v>388</v>
      </c>
      <c r="B127" s="3" t="s">
        <v>374</v>
      </c>
      <c r="C127" s="3" t="s">
        <v>10</v>
      </c>
      <c r="D127" s="3" t="s">
        <v>389</v>
      </c>
      <c r="E127" s="92" t="s">
        <v>110</v>
      </c>
      <c r="F127" s="93">
        <v>1580</v>
      </c>
      <c r="G127" s="93"/>
      <c r="H127" s="66">
        <v>16847</v>
      </c>
      <c r="I127" s="93"/>
      <c r="J127" s="93"/>
      <c r="K127" s="66">
        <v>64624</v>
      </c>
      <c r="L127" s="19" t="s">
        <v>782</v>
      </c>
      <c r="M127" s="93">
        <v>108</v>
      </c>
      <c r="N127" s="94" t="s">
        <v>61</v>
      </c>
      <c r="O127" s="94"/>
      <c r="P127" s="19"/>
      <c r="Q127" s="19"/>
      <c r="R127" s="95" t="s">
        <v>96</v>
      </c>
    </row>
    <row r="128" spans="1:18">
      <c r="A128" s="68" t="s">
        <v>390</v>
      </c>
      <c r="B128" s="3" t="s">
        <v>374</v>
      </c>
      <c r="C128" s="3" t="s">
        <v>10</v>
      </c>
      <c r="D128" s="3" t="s">
        <v>391</v>
      </c>
      <c r="E128" s="92" t="s">
        <v>110</v>
      </c>
      <c r="F128" s="93">
        <v>190</v>
      </c>
      <c r="G128" s="93"/>
      <c r="H128" s="66">
        <v>2458</v>
      </c>
      <c r="I128" s="93"/>
      <c r="J128" s="93"/>
      <c r="K128" s="66">
        <v>1667</v>
      </c>
      <c r="L128" s="19" t="s">
        <v>783</v>
      </c>
      <c r="M128" s="93">
        <v>24</v>
      </c>
      <c r="N128" s="94" t="s">
        <v>61</v>
      </c>
      <c r="O128" s="94"/>
      <c r="P128" s="19"/>
      <c r="Q128" s="19"/>
      <c r="R128" s="95" t="s">
        <v>96</v>
      </c>
    </row>
    <row r="129" spans="1:18">
      <c r="A129" s="68" t="s">
        <v>392</v>
      </c>
      <c r="B129" s="3" t="s">
        <v>374</v>
      </c>
      <c r="C129" s="3" t="s">
        <v>10</v>
      </c>
      <c r="D129" s="3" t="s">
        <v>393</v>
      </c>
      <c r="E129" s="92" t="s">
        <v>65</v>
      </c>
      <c r="F129" s="93">
        <v>771</v>
      </c>
      <c r="G129" s="93"/>
      <c r="H129" s="66">
        <v>12601</v>
      </c>
      <c r="I129" s="93"/>
      <c r="J129" s="93"/>
      <c r="K129" s="66">
        <v>59560</v>
      </c>
      <c r="L129" s="19" t="s">
        <v>784</v>
      </c>
      <c r="M129" s="93">
        <v>79</v>
      </c>
      <c r="N129" s="94" t="s">
        <v>566</v>
      </c>
      <c r="O129" s="94"/>
      <c r="P129" s="19"/>
      <c r="Q129" s="19"/>
      <c r="R129" s="95" t="s">
        <v>66</v>
      </c>
    </row>
    <row r="130" spans="1:18">
      <c r="A130" s="68" t="s">
        <v>670</v>
      </c>
      <c r="B130" s="3" t="s">
        <v>374</v>
      </c>
      <c r="C130" s="3" t="s">
        <v>10</v>
      </c>
      <c r="D130" s="3" t="s">
        <v>671</v>
      </c>
      <c r="E130" s="92" t="s">
        <v>65</v>
      </c>
      <c r="F130" s="93">
        <v>2858</v>
      </c>
      <c r="G130" s="66">
        <v>451200</v>
      </c>
      <c r="H130" s="93"/>
      <c r="I130" s="93"/>
      <c r="J130" s="93"/>
      <c r="K130" s="66">
        <v>144368</v>
      </c>
      <c r="L130" s="23" t="s">
        <v>713</v>
      </c>
      <c r="M130" s="93"/>
      <c r="N130" s="94" t="s">
        <v>61</v>
      </c>
      <c r="O130" s="94"/>
      <c r="P130" s="96"/>
      <c r="Q130" s="96"/>
      <c r="R130" s="95" t="s">
        <v>66</v>
      </c>
    </row>
    <row r="131" spans="1:18">
      <c r="A131" s="68" t="s">
        <v>395</v>
      </c>
      <c r="B131" s="3" t="s">
        <v>374</v>
      </c>
      <c r="C131" s="3" t="s">
        <v>10</v>
      </c>
      <c r="D131" s="3" t="s">
        <v>396</v>
      </c>
      <c r="E131" s="92" t="s">
        <v>65</v>
      </c>
      <c r="F131" s="93">
        <v>1613</v>
      </c>
      <c r="G131" s="93"/>
      <c r="H131" s="66">
        <v>40832</v>
      </c>
      <c r="I131" s="93"/>
      <c r="J131" s="93"/>
      <c r="K131" s="66">
        <v>91660</v>
      </c>
      <c r="L131" s="23" t="s">
        <v>717</v>
      </c>
      <c r="M131" s="93"/>
      <c r="N131" s="94" t="s">
        <v>61</v>
      </c>
      <c r="O131" s="94"/>
      <c r="P131" s="96"/>
      <c r="Q131" s="96"/>
      <c r="R131" s="95" t="s">
        <v>66</v>
      </c>
    </row>
    <row r="132" spans="1:18">
      <c r="A132" s="68" t="s">
        <v>399</v>
      </c>
      <c r="B132" s="3" t="s">
        <v>381</v>
      </c>
      <c r="C132" s="3" t="s">
        <v>10</v>
      </c>
      <c r="D132" s="3" t="s">
        <v>400</v>
      </c>
      <c r="E132" s="92" t="s">
        <v>71</v>
      </c>
      <c r="F132" s="93">
        <v>700</v>
      </c>
      <c r="G132" s="93"/>
      <c r="H132" s="66">
        <v>14260</v>
      </c>
      <c r="I132" s="93"/>
      <c r="J132" s="93"/>
      <c r="K132" s="66">
        <v>9229</v>
      </c>
      <c r="L132" s="28" t="s">
        <v>713</v>
      </c>
      <c r="M132" s="93"/>
      <c r="N132" s="94" t="s">
        <v>61</v>
      </c>
      <c r="O132" s="94"/>
      <c r="P132" s="96"/>
      <c r="Q132" s="96"/>
      <c r="R132" s="95" t="s">
        <v>73</v>
      </c>
    </row>
    <row r="133" spans="1:18">
      <c r="A133" s="70" t="s">
        <v>402</v>
      </c>
      <c r="B133" s="3" t="s">
        <v>381</v>
      </c>
      <c r="C133" s="3" t="s">
        <v>10</v>
      </c>
      <c r="D133" s="3" t="s">
        <v>403</v>
      </c>
      <c r="E133" s="92" t="s">
        <v>71</v>
      </c>
      <c r="F133" s="93">
        <v>1898</v>
      </c>
      <c r="G133" s="66">
        <v>191900</v>
      </c>
      <c r="H133" s="93"/>
      <c r="I133" s="93"/>
      <c r="J133" s="93"/>
      <c r="K133" s="66">
        <v>49753</v>
      </c>
      <c r="L133" s="37" t="s">
        <v>785</v>
      </c>
      <c r="M133" s="93">
        <v>71</v>
      </c>
      <c r="N133" s="94" t="s">
        <v>61</v>
      </c>
      <c r="O133" s="94"/>
      <c r="P133" s="100"/>
      <c r="Q133" s="100"/>
      <c r="R133" s="95" t="s">
        <v>73</v>
      </c>
    </row>
    <row r="134" spans="1:18">
      <c r="A134" s="70" t="s">
        <v>405</v>
      </c>
      <c r="B134" s="3" t="s">
        <v>252</v>
      </c>
      <c r="C134" s="3" t="s">
        <v>10</v>
      </c>
      <c r="D134" s="3" t="s">
        <v>406</v>
      </c>
      <c r="E134" s="92" t="s">
        <v>71</v>
      </c>
      <c r="F134" s="93">
        <v>694</v>
      </c>
      <c r="G134" s="66">
        <v>72910</v>
      </c>
      <c r="H134" s="93"/>
      <c r="I134" s="93"/>
      <c r="J134" s="93"/>
      <c r="K134" s="66">
        <v>4708</v>
      </c>
      <c r="L134" s="37" t="s">
        <v>786</v>
      </c>
      <c r="M134" s="93">
        <v>72</v>
      </c>
      <c r="N134" s="94" t="s">
        <v>61</v>
      </c>
      <c r="O134" s="94"/>
      <c r="P134" s="37"/>
      <c r="Q134" s="37"/>
      <c r="R134" s="95" t="s">
        <v>73</v>
      </c>
    </row>
    <row r="135" spans="1:18">
      <c r="A135" s="68" t="s">
        <v>408</v>
      </c>
      <c r="B135" s="3" t="s">
        <v>374</v>
      </c>
      <c r="C135" s="3" t="s">
        <v>10</v>
      </c>
      <c r="D135" s="3" t="s">
        <v>409</v>
      </c>
      <c r="E135" s="92" t="s">
        <v>71</v>
      </c>
      <c r="F135" s="93">
        <v>2563</v>
      </c>
      <c r="G135" s="93"/>
      <c r="H135" s="66">
        <v>28142</v>
      </c>
      <c r="I135" s="93"/>
      <c r="J135" s="93"/>
      <c r="K135" s="66">
        <v>145689</v>
      </c>
      <c r="L135" s="23" t="s">
        <v>713</v>
      </c>
      <c r="M135" s="93"/>
      <c r="N135" s="94" t="s">
        <v>61</v>
      </c>
      <c r="O135" s="94"/>
      <c r="P135" s="96"/>
      <c r="Q135" s="96"/>
      <c r="R135" s="95" t="s">
        <v>73</v>
      </c>
    </row>
    <row r="136" spans="1:18" s="27" customFormat="1">
      <c r="A136" s="68" t="s">
        <v>411</v>
      </c>
      <c r="B136" s="3" t="s">
        <v>374</v>
      </c>
      <c r="C136" s="3" t="s">
        <v>10</v>
      </c>
      <c r="D136" s="3" t="s">
        <v>412</v>
      </c>
      <c r="E136" s="92" t="s">
        <v>76</v>
      </c>
      <c r="F136" s="93">
        <v>398</v>
      </c>
      <c r="G136" s="83">
        <v>58900</v>
      </c>
      <c r="H136" s="93"/>
      <c r="I136" s="93"/>
      <c r="J136" s="93"/>
      <c r="K136" s="66">
        <v>32405</v>
      </c>
      <c r="L136" s="23" t="s">
        <v>717</v>
      </c>
      <c r="M136" s="25"/>
      <c r="N136" s="94" t="s">
        <v>61</v>
      </c>
      <c r="O136" s="26"/>
      <c r="P136" s="19"/>
      <c r="Q136" s="19"/>
      <c r="R136" s="24" t="s">
        <v>77</v>
      </c>
    </row>
    <row r="137" spans="1:18">
      <c r="A137" s="68" t="s">
        <v>416</v>
      </c>
      <c r="B137" s="3" t="s">
        <v>168</v>
      </c>
      <c r="C137" s="3" t="s">
        <v>10</v>
      </c>
      <c r="D137" s="3" t="s">
        <v>417</v>
      </c>
      <c r="E137" s="92" t="s">
        <v>76</v>
      </c>
      <c r="F137" s="93">
        <v>1555</v>
      </c>
      <c r="G137" s="66">
        <v>133600</v>
      </c>
      <c r="H137" s="93"/>
      <c r="I137" s="93"/>
      <c r="J137" s="93"/>
      <c r="K137" s="66">
        <v>21214</v>
      </c>
      <c r="L137" s="23" t="s">
        <v>717</v>
      </c>
      <c r="M137" s="93"/>
      <c r="N137" s="94" t="s">
        <v>61</v>
      </c>
      <c r="O137" s="94"/>
      <c r="P137" s="96"/>
      <c r="Q137" s="96"/>
      <c r="R137" s="95" t="s">
        <v>77</v>
      </c>
    </row>
    <row r="138" spans="1:18" s="27" customFormat="1">
      <c r="A138" s="68" t="s">
        <v>418</v>
      </c>
      <c r="B138" s="3" t="s">
        <v>374</v>
      </c>
      <c r="C138" s="3" t="s">
        <v>10</v>
      </c>
      <c r="D138" s="3" t="s">
        <v>419</v>
      </c>
      <c r="E138" s="92" t="s">
        <v>76</v>
      </c>
      <c r="F138" s="93">
        <v>942</v>
      </c>
      <c r="G138" s="66">
        <v>59900</v>
      </c>
      <c r="H138" s="93"/>
      <c r="I138" s="93"/>
      <c r="J138" s="93"/>
      <c r="K138" s="66">
        <v>107828</v>
      </c>
      <c r="L138" s="23" t="s">
        <v>717</v>
      </c>
      <c r="M138" s="25"/>
      <c r="N138" s="26"/>
      <c r="O138" s="26"/>
      <c r="P138" s="19"/>
      <c r="Q138" s="19"/>
      <c r="R138" s="24" t="s">
        <v>77</v>
      </c>
    </row>
    <row r="139" spans="1:18">
      <c r="A139" s="68" t="s">
        <v>420</v>
      </c>
      <c r="B139" s="3" t="s">
        <v>374</v>
      </c>
      <c r="C139" s="3" t="s">
        <v>10</v>
      </c>
      <c r="D139" s="3" t="s">
        <v>421</v>
      </c>
      <c r="E139" s="92" t="s">
        <v>159</v>
      </c>
      <c r="F139" s="93">
        <v>1834</v>
      </c>
      <c r="G139" s="93"/>
      <c r="H139" s="66">
        <v>33754</v>
      </c>
      <c r="I139" s="93"/>
      <c r="J139" s="93"/>
      <c r="K139" s="66">
        <v>83140</v>
      </c>
      <c r="L139" s="23" t="s">
        <v>717</v>
      </c>
      <c r="M139" s="93"/>
      <c r="N139" s="94" t="s">
        <v>61</v>
      </c>
      <c r="O139" s="94"/>
      <c r="P139" s="96"/>
      <c r="Q139" s="96"/>
      <c r="R139" s="95" t="s">
        <v>77</v>
      </c>
    </row>
    <row r="140" spans="1:18">
      <c r="A140" s="97"/>
      <c r="B140" s="3"/>
      <c r="C140" s="3"/>
      <c r="D140" s="3"/>
      <c r="E140" s="92"/>
      <c r="F140" s="93"/>
      <c r="G140" s="93"/>
      <c r="H140" s="93"/>
      <c r="I140" s="93"/>
      <c r="J140" s="93"/>
      <c r="K140" s="93"/>
      <c r="L140" s="96"/>
      <c r="M140" s="93"/>
      <c r="N140" s="94"/>
      <c r="O140" s="94"/>
      <c r="P140" s="96"/>
      <c r="Q140" s="96"/>
      <c r="R140" s="95"/>
    </row>
    <row r="141" spans="1:18">
      <c r="A141" s="94"/>
      <c r="B141" s="94"/>
      <c r="C141" s="94"/>
      <c r="D141" s="94"/>
      <c r="E141" s="94"/>
      <c r="F141" s="2"/>
      <c r="G141" s="6"/>
      <c r="H141" s="6"/>
      <c r="I141" s="6"/>
      <c r="J141" s="6"/>
      <c r="K141" s="101"/>
      <c r="L141" s="6"/>
      <c r="M141" s="6"/>
      <c r="P141" s="6"/>
      <c r="Q141" s="6"/>
      <c r="R141" s="6"/>
    </row>
    <row r="142" spans="1:18">
      <c r="A142" s="3" t="s">
        <v>13</v>
      </c>
      <c r="B142" s="2"/>
      <c r="C142" s="2"/>
      <c r="D142" s="2"/>
      <c r="E142" s="2"/>
      <c r="F142" s="62">
        <v>2751910</v>
      </c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5" spans="1:18">
      <c r="A145" s="2" t="s">
        <v>517</v>
      </c>
      <c r="B145" s="103" t="s">
        <v>518</v>
      </c>
      <c r="C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1:18">
      <c r="A146" s="2" t="s">
        <v>519</v>
      </c>
      <c r="B146" s="48">
        <v>20994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1:18">
      <c r="A147" s="2" t="s">
        <v>520</v>
      </c>
      <c r="B147" s="48">
        <v>329053</v>
      </c>
      <c r="C147" s="4"/>
      <c r="D147" s="4"/>
      <c r="E147" s="4"/>
      <c r="F147" s="104"/>
      <c r="G147" s="104"/>
      <c r="H147" s="4"/>
      <c r="I147" s="4"/>
      <c r="J147" s="104"/>
      <c r="K147" s="4"/>
      <c r="L147" s="4"/>
      <c r="M147" s="4"/>
      <c r="N147" s="4"/>
      <c r="O147" s="4"/>
      <c r="P147" s="4"/>
    </row>
    <row r="148" spans="1:18">
      <c r="A148" s="2" t="s">
        <v>521</v>
      </c>
      <c r="B148" s="43">
        <v>0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1:18">
      <c r="A149" s="2" t="s">
        <v>522</v>
      </c>
      <c r="B149" s="48">
        <v>75562</v>
      </c>
      <c r="C149" s="4"/>
      <c r="D149" s="4"/>
      <c r="E149" s="4"/>
      <c r="F149" s="104"/>
      <c r="G149" s="104"/>
      <c r="H149" s="104"/>
      <c r="I149" s="104"/>
      <c r="J149" s="104"/>
      <c r="K149" s="4"/>
      <c r="L149" s="4"/>
      <c r="M149" s="4"/>
      <c r="N149" s="4"/>
      <c r="O149" s="4"/>
      <c r="P149" s="4"/>
    </row>
    <row r="150" spans="1:18">
      <c r="A150" s="2"/>
      <c r="B150" s="10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1:18">
      <c r="A151" s="2" t="s">
        <v>523</v>
      </c>
      <c r="B151" s="48">
        <f>SUM(B146,B148)</f>
        <v>20994</v>
      </c>
      <c r="C151" s="4"/>
      <c r="D151" s="4"/>
      <c r="E151" s="4"/>
      <c r="F151" s="10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1:18">
      <c r="A152" s="2" t="s">
        <v>524</v>
      </c>
      <c r="B152" s="48">
        <f>SUM(B147,B149)</f>
        <v>404615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1:18">
      <c r="A153" s="2"/>
      <c r="B153" s="2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1:18">
      <c r="A154" s="2" t="s">
        <v>14</v>
      </c>
      <c r="B154" s="2" t="s">
        <v>525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1:18">
      <c r="A155" s="2" t="s">
        <v>526</v>
      </c>
      <c r="B155" s="64">
        <v>2458655</v>
      </c>
      <c r="C155" s="4"/>
      <c r="D155" s="4"/>
      <c r="E155" s="4"/>
      <c r="F155" s="104"/>
      <c r="G155" s="4"/>
      <c r="H155" s="4"/>
      <c r="I155" s="105"/>
      <c r="J155" s="4"/>
      <c r="K155" s="4"/>
      <c r="L155" s="4"/>
      <c r="M155" s="4"/>
      <c r="N155" s="4"/>
      <c r="O155" s="4"/>
      <c r="P155" s="4"/>
    </row>
    <row r="160" spans="1:18">
      <c r="A160" s="2" t="s">
        <v>15</v>
      </c>
      <c r="B160" s="2" t="s">
        <v>527</v>
      </c>
      <c r="C160" s="2" t="s">
        <v>528</v>
      </c>
      <c r="D160" s="2" t="s">
        <v>529</v>
      </c>
      <c r="E160" s="2" t="s">
        <v>530</v>
      </c>
      <c r="F160" s="2" t="s">
        <v>531</v>
      </c>
      <c r="G160" s="2" t="s">
        <v>532</v>
      </c>
      <c r="H160" s="2" t="s">
        <v>533</v>
      </c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>
      <c r="A161" s="3" t="s">
        <v>5</v>
      </c>
      <c r="B161" s="43">
        <f>SUM(F2:F9)</f>
        <v>16134</v>
      </c>
      <c r="C161" s="43">
        <f>SUM(G2:G9)</f>
        <v>1475993</v>
      </c>
      <c r="D161" s="43">
        <f>SUM(H2:H9)</f>
        <v>20331</v>
      </c>
      <c r="E161" s="43">
        <f>SUM(I2:I9)</f>
        <v>0</v>
      </c>
      <c r="F161" s="43">
        <f>SUM(J2:J9)</f>
        <v>0</v>
      </c>
      <c r="G161" s="43">
        <f>SUM(F2:F9)</f>
        <v>16134</v>
      </c>
      <c r="H161" s="43">
        <f>SUM(K2:K9)</f>
        <v>656280</v>
      </c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>
      <c r="A162" s="3" t="s">
        <v>7</v>
      </c>
      <c r="B162" s="43">
        <f>SUM(F11:F21,F23:F39,F41:F42)</f>
        <v>13282</v>
      </c>
      <c r="C162" s="43">
        <f>SUM(G11:G21,G23:G42)</f>
        <v>568778</v>
      </c>
      <c r="D162" s="43">
        <f>SUM(H11:H21,H23:H42)</f>
        <v>88316</v>
      </c>
      <c r="E162" s="43">
        <f>SUM(I11:I21,I23:I42)</f>
        <v>10572</v>
      </c>
      <c r="F162" s="43">
        <f>SUM(J11:J21,J23:J42)</f>
        <v>0</v>
      </c>
      <c r="G162" s="43">
        <f>SUM(F11:F42)</f>
        <v>13508</v>
      </c>
      <c r="H162" s="43">
        <f>SUM(K11:K42)</f>
        <v>399770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>
      <c r="A163" s="3" t="s">
        <v>12</v>
      </c>
      <c r="B163" s="43">
        <f>SUM(F44:F45)</f>
        <v>684</v>
      </c>
      <c r="C163" s="43">
        <f>SUM(G44:G45)</f>
        <v>0</v>
      </c>
      <c r="D163" s="43">
        <f>SUM(H44:H45)</f>
        <v>8462</v>
      </c>
      <c r="E163" s="43">
        <f>SUM(I44:I45)</f>
        <v>0</v>
      </c>
      <c r="F163" s="43">
        <f>SUM(J44:J45)</f>
        <v>0</v>
      </c>
      <c r="G163" s="43">
        <f>SUM(F44:F45)</f>
        <v>684</v>
      </c>
      <c r="H163" s="43">
        <f>SUM(K44:K45)</f>
        <v>10854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>
      <c r="A164" s="3" t="s">
        <v>9</v>
      </c>
      <c r="B164" s="43">
        <f>SUM(F47:F52)</f>
        <v>4516</v>
      </c>
      <c r="C164" s="43">
        <f>SUM(G47:G52)</f>
        <v>285506</v>
      </c>
      <c r="D164" s="43">
        <f>SUM(H47:H52)</f>
        <v>13823</v>
      </c>
      <c r="E164" s="43">
        <f>SUM(I47:I52)</f>
        <v>0</v>
      </c>
      <c r="F164" s="43">
        <f>SUM(J47:J52)</f>
        <v>0</v>
      </c>
      <c r="G164" s="43">
        <f>SUM(F47:F53)</f>
        <v>6936</v>
      </c>
      <c r="H164" s="43">
        <f>SUM(K47:K53)</f>
        <v>224249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>
      <c r="A165" s="3" t="s">
        <v>4</v>
      </c>
      <c r="B165" s="43">
        <f>SUM(F55:F75)</f>
        <v>104843</v>
      </c>
      <c r="C165" s="43">
        <f>SUM(G55:G75)</f>
        <v>6330894</v>
      </c>
      <c r="D165" s="43">
        <f>SUM(H55:H75)</f>
        <v>310330</v>
      </c>
      <c r="E165" s="43">
        <f>SUM(I55:I75)</f>
        <v>0</v>
      </c>
      <c r="F165" s="43">
        <f>SUM(J55:J75)</f>
        <v>477500</v>
      </c>
      <c r="G165" s="43">
        <f>SUM(F55:F75)</f>
        <v>104843</v>
      </c>
      <c r="H165" s="43">
        <f>SUM(K55:K75)</f>
        <v>1850649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>
      <c r="A166" s="3" t="s">
        <v>8</v>
      </c>
      <c r="B166" s="43">
        <f>SUM(F77:F92)</f>
        <v>10956</v>
      </c>
      <c r="C166" s="43">
        <f>SUM(G77:G92)</f>
        <v>685990</v>
      </c>
      <c r="D166" s="43">
        <f>SUM(H77:H92)</f>
        <v>58114</v>
      </c>
      <c r="E166" s="43">
        <f>SUM(I77:I92)</f>
        <v>1922</v>
      </c>
      <c r="F166" s="43">
        <f>SUM(J77:J92)</f>
        <v>0</v>
      </c>
      <c r="G166" s="43">
        <f>SUM(F77:F92)</f>
        <v>10956</v>
      </c>
      <c r="H166" s="43">
        <f>SUM(K77:K92)</f>
        <v>648884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>
      <c r="A167" s="3" t="s">
        <v>11</v>
      </c>
      <c r="B167" s="43">
        <f>SUM(F95)</f>
        <v>1710</v>
      </c>
      <c r="C167" s="43">
        <f>SUM(G95)</f>
        <v>0</v>
      </c>
      <c r="D167" s="43">
        <f>SUM(H95)</f>
        <v>16785</v>
      </c>
      <c r="E167" s="43">
        <f>SUM(I95)</f>
        <v>0</v>
      </c>
      <c r="F167" s="43">
        <f>SUM(J95)</f>
        <v>0</v>
      </c>
      <c r="G167" s="43">
        <f xml:space="preserve"> SUM(F94:F96)</f>
        <v>2099</v>
      </c>
      <c r="H167" s="43">
        <f xml:space="preserve"> SUM(K94:K96)</f>
        <v>25487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>
      <c r="A168" s="3" t="s">
        <v>10</v>
      </c>
      <c r="B168" s="43">
        <f>SUM(F119,F121:F139)</f>
        <v>25203</v>
      </c>
      <c r="C168" s="43">
        <f>SUM(G119,G121:G139)</f>
        <v>1666310</v>
      </c>
      <c r="D168" s="43">
        <f>SUM(H119,H121:H139)</f>
        <v>161319</v>
      </c>
      <c r="E168" s="43">
        <f>SUM(I119,I121:I139)</f>
        <v>0</v>
      </c>
      <c r="F168" s="43">
        <f>SUM(J119,J121:J139)</f>
        <v>0</v>
      </c>
      <c r="G168" s="43">
        <f>SUM(F119:F139)</f>
        <v>25341</v>
      </c>
      <c r="H168" s="43">
        <f>SUM(K119:K139)</f>
        <v>1130215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>
      <c r="A169" s="3" t="s">
        <v>16</v>
      </c>
      <c r="B169" s="43">
        <f t="shared" ref="B169:G169" si="0">SUM(B161:B168)</f>
        <v>177328</v>
      </c>
      <c r="C169" s="43">
        <f>SUM(C161:C168)</f>
        <v>11013471</v>
      </c>
      <c r="D169" s="43">
        <f>SUM(D161:D168)</f>
        <v>677480</v>
      </c>
      <c r="E169" s="43">
        <f>SUM(E161:E168)</f>
        <v>12494</v>
      </c>
      <c r="F169" s="43">
        <f>SUM(F161:F168)</f>
        <v>477500</v>
      </c>
      <c r="G169" s="43">
        <f t="shared" si="0"/>
        <v>180501</v>
      </c>
      <c r="H169" s="43">
        <f>SUM(H161:H168)</f>
        <v>4946388</v>
      </c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>
      <c r="A170" s="3"/>
      <c r="B170" s="7"/>
      <c r="C170" s="7"/>
      <c r="D170" s="7"/>
      <c r="E170" s="7"/>
      <c r="F170" s="7"/>
      <c r="G170" s="7"/>
      <c r="H170" s="7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>
      <c r="A171" s="3" t="s">
        <v>6</v>
      </c>
      <c r="B171" s="2"/>
      <c r="C171" s="43">
        <f>SUM(G98:G117)</f>
        <v>66040</v>
      </c>
      <c r="D171" s="43">
        <f>SUM(H98:H117)</f>
        <v>34534</v>
      </c>
      <c r="E171" s="43">
        <f>SUM(I98:I117)</f>
        <v>6031</v>
      </c>
      <c r="F171" s="43">
        <f>SUM(J98:J117)</f>
        <v>0</v>
      </c>
      <c r="G171" s="43"/>
      <c r="H171" s="43">
        <f>SUM(K98:K117)</f>
        <v>160611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8">
      <c r="A174" s="2" t="s">
        <v>15</v>
      </c>
      <c r="B174" s="2" t="s">
        <v>17</v>
      </c>
      <c r="C174" s="2" t="s">
        <v>18</v>
      </c>
      <c r="D174" s="4"/>
      <c r="E174" s="4"/>
      <c r="F174" s="2" t="s">
        <v>15</v>
      </c>
      <c r="G174" s="2" t="s">
        <v>30</v>
      </c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8">
      <c r="A175" s="3" t="s">
        <v>5</v>
      </c>
      <c r="B175" s="59">
        <f t="shared" ref="B175:B182" si="1">(C161+((D161*39.7)/3.6)+((E161*35.9)/3.6))/B161</f>
        <v>105.37986550142556</v>
      </c>
      <c r="C175" s="59">
        <f t="shared" ref="C175:C182" si="2">H161/G161</f>
        <v>40.676831535886947</v>
      </c>
      <c r="D175" s="4"/>
      <c r="E175" s="4"/>
      <c r="F175" s="3" t="s">
        <v>5</v>
      </c>
      <c r="G175" s="43">
        <f>(C161+((D161*39.7)/3.6)+((E161*35.9)/3.6))</f>
        <v>1700198.75</v>
      </c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8">
      <c r="A176" s="3" t="s">
        <v>7</v>
      </c>
      <c r="B176" s="59">
        <f t="shared" si="1"/>
        <v>124.08775452157472</v>
      </c>
      <c r="C176" s="59">
        <f t="shared" si="2"/>
        <v>29.595054782351198</v>
      </c>
      <c r="D176" s="4"/>
      <c r="E176" s="4"/>
      <c r="F176" s="3" t="s">
        <v>7</v>
      </c>
      <c r="G176" s="43">
        <f t="shared" ref="G176:G182" si="3">(C162+((D162*39.7)/3.6)+((E162*35.9)/3.6))</f>
        <v>1648133.5555555555</v>
      </c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>
      <c r="A177" s="3" t="s">
        <v>12</v>
      </c>
      <c r="B177" s="59">
        <f t="shared" si="1"/>
        <v>136.42844379467186</v>
      </c>
      <c r="C177" s="59">
        <f t="shared" si="2"/>
        <v>15.868421052631579</v>
      </c>
      <c r="D177" s="4"/>
      <c r="E177" s="4"/>
      <c r="F177" s="3" t="s">
        <v>12</v>
      </c>
      <c r="G177" s="43">
        <f t="shared" si="3"/>
        <v>93317.055555555562</v>
      </c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>
      <c r="A178" s="3" t="s">
        <v>9</v>
      </c>
      <c r="B178" s="59">
        <f t="shared" si="1"/>
        <v>96.975857445133357</v>
      </c>
      <c r="C178" s="59">
        <f t="shared" si="2"/>
        <v>32.331170703575545</v>
      </c>
      <c r="D178" s="4"/>
      <c r="E178" s="4"/>
      <c r="F178" s="3" t="s">
        <v>9</v>
      </c>
      <c r="G178" s="43">
        <f t="shared" si="3"/>
        <v>437942.97222222225</v>
      </c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>
      <c r="A179" s="3" t="s">
        <v>4</v>
      </c>
      <c r="B179" s="59">
        <f>(C165+F165+((D165*39.7)/3.6)+((E165*35.9)/3.6))/B165</f>
        <v>97.580613658306021</v>
      </c>
      <c r="C179" s="59">
        <f>H165/G165</f>
        <v>17.651621949009471</v>
      </c>
      <c r="D179" s="4"/>
      <c r="E179" s="4"/>
      <c r="F179" s="3" t="s">
        <v>4</v>
      </c>
      <c r="G179" s="43">
        <f>(C165+F165+((D165*39.7)/3.6)+((E165*35.9)/3.6))</f>
        <v>10230644.277777778</v>
      </c>
      <c r="H179" s="106"/>
      <c r="I179" s="107"/>
      <c r="J179" s="108"/>
      <c r="K179" s="4"/>
      <c r="L179" s="4"/>
      <c r="M179" s="4"/>
      <c r="N179" s="4"/>
      <c r="O179" s="4"/>
      <c r="P179" s="4"/>
      <c r="Q179" s="4"/>
    </row>
    <row r="180" spans="1:17">
      <c r="A180" s="3" t="s">
        <v>8</v>
      </c>
      <c r="B180" s="59">
        <f t="shared" si="1"/>
        <v>122.85732830311144</v>
      </c>
      <c r="C180" s="59">
        <f t="shared" si="2"/>
        <v>59.22635998539613</v>
      </c>
      <c r="D180" s="4"/>
      <c r="E180" s="4"/>
      <c r="F180" s="3" t="s">
        <v>8</v>
      </c>
      <c r="G180" s="43">
        <f t="shared" si="3"/>
        <v>1346024.888888889</v>
      </c>
      <c r="H180" s="6"/>
      <c r="I180" s="109"/>
      <c r="J180" s="108"/>
      <c r="K180" s="4"/>
      <c r="L180" s="4"/>
      <c r="M180" s="4"/>
      <c r="N180" s="4"/>
      <c r="O180" s="4"/>
      <c r="P180" s="4"/>
      <c r="Q180" s="4"/>
    </row>
    <row r="181" spans="1:17">
      <c r="A181" s="3" t="s">
        <v>11</v>
      </c>
      <c r="B181" s="59">
        <f t="shared" si="1"/>
        <v>108.24634502923976</v>
      </c>
      <c r="C181" s="59">
        <f t="shared" si="2"/>
        <v>12.142448785135779</v>
      </c>
      <c r="D181" s="4"/>
      <c r="E181" s="4"/>
      <c r="F181" s="3" t="s">
        <v>11</v>
      </c>
      <c r="G181" s="43">
        <f t="shared" si="3"/>
        <v>185101.25</v>
      </c>
      <c r="H181" s="6"/>
      <c r="I181" s="109"/>
      <c r="J181" s="108"/>
      <c r="K181" s="4"/>
      <c r="L181" s="4"/>
      <c r="M181" s="4"/>
      <c r="N181" s="4"/>
      <c r="O181" s="4"/>
      <c r="P181" s="4"/>
      <c r="Q181" s="4"/>
    </row>
    <row r="182" spans="1:17">
      <c r="A182" s="3" t="s">
        <v>10</v>
      </c>
      <c r="B182" s="59">
        <f t="shared" si="1"/>
        <v>136.70198322950972</v>
      </c>
      <c r="C182" s="59">
        <f t="shared" si="2"/>
        <v>44.600252555147783</v>
      </c>
      <c r="D182" s="4"/>
      <c r="E182" s="4"/>
      <c r="F182" s="3" t="s">
        <v>10</v>
      </c>
      <c r="G182" s="43">
        <f t="shared" si="3"/>
        <v>3445300.0833333335</v>
      </c>
      <c r="H182" s="6"/>
      <c r="I182" s="109"/>
      <c r="J182" s="108"/>
      <c r="K182" s="4"/>
      <c r="L182" s="4"/>
      <c r="M182" s="4"/>
      <c r="N182" s="4"/>
      <c r="O182" s="4"/>
      <c r="P182" s="4"/>
      <c r="Q182" s="4"/>
    </row>
    <row r="183" spans="1:17">
      <c r="A183" s="3"/>
      <c r="B183" s="59"/>
      <c r="C183" s="59"/>
      <c r="D183" s="4"/>
      <c r="E183" s="4"/>
      <c r="F183" s="3"/>
      <c r="G183" s="47"/>
      <c r="H183" s="6"/>
      <c r="I183" s="110"/>
      <c r="J183" s="108"/>
      <c r="K183" s="4"/>
      <c r="L183" s="4"/>
      <c r="M183" s="4"/>
      <c r="N183" s="4"/>
      <c r="O183" s="4"/>
      <c r="P183" s="4"/>
      <c r="Q183" s="4"/>
    </row>
    <row r="184" spans="1:17">
      <c r="A184" s="3" t="s">
        <v>16</v>
      </c>
      <c r="B184" s="59">
        <f>(C169+F169+((D169*39.7)/3.6)+((E169*35.9)/3.6))/B169</f>
        <v>107.63479446750277</v>
      </c>
      <c r="C184" s="59">
        <f>H169/G169</f>
        <v>27.403659813519038</v>
      </c>
      <c r="D184" s="4"/>
      <c r="E184" s="4" t="s">
        <v>787</v>
      </c>
      <c r="F184" s="3" t="s">
        <v>16</v>
      </c>
      <c r="G184" s="43">
        <f>(C169+((D169*39.7)/3.6)+((E169*35.9)/3.6))</f>
        <v>18609162.833333332</v>
      </c>
      <c r="H184" s="6"/>
      <c r="I184" s="109"/>
      <c r="J184" s="108"/>
      <c r="K184" s="4"/>
      <c r="L184" s="4"/>
      <c r="M184" s="4"/>
      <c r="N184" s="4"/>
      <c r="O184" s="4"/>
      <c r="P184" s="4"/>
      <c r="Q184" s="4"/>
    </row>
    <row r="185" spans="1:17">
      <c r="A185" s="5"/>
      <c r="B185" s="6"/>
      <c r="C185" s="6"/>
      <c r="D185" s="4"/>
      <c r="E185" s="104">
        <v>42651</v>
      </c>
      <c r="F185" s="4"/>
      <c r="G185" s="104"/>
      <c r="H185" s="6"/>
      <c r="I185" s="110"/>
      <c r="J185" s="108"/>
      <c r="K185" s="4"/>
      <c r="L185" s="4"/>
      <c r="M185" s="4"/>
      <c r="N185" s="4"/>
      <c r="O185" s="4"/>
      <c r="P185" s="4"/>
      <c r="Q185" s="4"/>
    </row>
    <row r="186" spans="1:17">
      <c r="A186" s="2"/>
      <c r="B186" s="2" t="s">
        <v>19</v>
      </c>
      <c r="C186" s="2" t="s">
        <v>20</v>
      </c>
      <c r="D186" s="4"/>
      <c r="E186" s="4"/>
      <c r="F186" s="3" t="s">
        <v>6</v>
      </c>
      <c r="G186" s="43">
        <f>(C171+((D171*39.7)/3.6)+((E171*35.9)/3.6))</f>
        <v>507015.75</v>
      </c>
      <c r="H186" s="6"/>
      <c r="I186" s="110"/>
      <c r="J186" s="108"/>
      <c r="K186" s="4"/>
      <c r="L186" s="4"/>
      <c r="M186" s="4"/>
      <c r="N186" s="4"/>
      <c r="O186" s="4"/>
      <c r="P186" s="4"/>
      <c r="Q186" s="4"/>
    </row>
    <row r="187" spans="1:17">
      <c r="A187" s="3" t="s">
        <v>6</v>
      </c>
      <c r="B187" s="59">
        <f>(C171+((D171*39.7)/3.6)+((E171*35.9)/3.6))/E185</f>
        <v>11.887546599141873</v>
      </c>
      <c r="C187" s="59">
        <f>H171/E185</f>
        <v>3.7657030315819089</v>
      </c>
      <c r="D187" s="4"/>
      <c r="E187" s="4"/>
      <c r="F187" s="4"/>
      <c r="G187" s="4"/>
      <c r="H187" s="6"/>
      <c r="I187" s="110"/>
      <c r="J187" s="108"/>
      <c r="K187" s="4"/>
      <c r="L187" s="4"/>
      <c r="M187" s="4"/>
      <c r="N187" s="4"/>
      <c r="O187" s="4"/>
      <c r="P187" s="4"/>
      <c r="Q187" s="4"/>
    </row>
    <row r="188" spans="1:17">
      <c r="A188" s="3" t="s">
        <v>13</v>
      </c>
      <c r="B188" s="59"/>
      <c r="C188" s="59">
        <f>F142/E185</f>
        <v>64.521582143443297</v>
      </c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>
      <c r="A191" s="4" t="s">
        <v>535</v>
      </c>
      <c r="B191" s="4" t="s">
        <v>536</v>
      </c>
      <c r="C191" s="4" t="s">
        <v>537</v>
      </c>
      <c r="D191" s="4" t="s">
        <v>538</v>
      </c>
      <c r="E191" s="4" t="s">
        <v>539</v>
      </c>
      <c r="F191" s="4" t="s">
        <v>540</v>
      </c>
      <c r="G191" s="4" t="s">
        <v>541</v>
      </c>
      <c r="H191" s="4" t="s">
        <v>542</v>
      </c>
      <c r="I191" s="4"/>
      <c r="J191" s="4"/>
      <c r="K191" s="4"/>
      <c r="L191" s="4"/>
      <c r="M191" s="4"/>
      <c r="N191" s="4"/>
      <c r="O191" s="4"/>
      <c r="P191" s="4"/>
      <c r="Q191" s="4"/>
    </row>
    <row r="192" spans="1:17">
      <c r="A192" s="4"/>
      <c r="B192" s="4">
        <v>270</v>
      </c>
      <c r="C192" s="4">
        <v>2245</v>
      </c>
      <c r="D192" s="4">
        <v>2650</v>
      </c>
      <c r="E192" s="4">
        <v>473</v>
      </c>
      <c r="F192" s="4">
        <v>2400</v>
      </c>
      <c r="G192" s="4">
        <v>2650</v>
      </c>
      <c r="H192" s="4">
        <v>164</v>
      </c>
      <c r="I192" s="4"/>
      <c r="J192" s="4"/>
      <c r="K192" s="4"/>
      <c r="L192" s="4"/>
      <c r="M192" s="4"/>
      <c r="N192" s="4"/>
      <c r="O192" s="4"/>
      <c r="P192" s="4"/>
      <c r="Q192" s="4"/>
    </row>
    <row r="193" spans="1:17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>
      <c r="A195" s="2" t="s">
        <v>688</v>
      </c>
      <c r="B195" s="2" t="s">
        <v>21</v>
      </c>
      <c r="C195" s="2" t="s">
        <v>22</v>
      </c>
      <c r="D195" s="2" t="s">
        <v>23</v>
      </c>
      <c r="E195" s="104" t="s">
        <v>543</v>
      </c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>
      <c r="A196" s="2" t="s">
        <v>24</v>
      </c>
      <c r="B196" s="47">
        <f>SUM(B197:B204)</f>
        <v>6996.2553939999989</v>
      </c>
      <c r="C196" s="47">
        <f>(B196/E196)*1000</f>
        <v>38.760202957324331</v>
      </c>
      <c r="D196" s="47">
        <f>B196/E185*1000</f>
        <v>164.0349673864622</v>
      </c>
      <c r="E196" s="104">
        <v>180501</v>
      </c>
      <c r="F196" s="6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>
      <c r="A197" s="3" t="s">
        <v>5</v>
      </c>
      <c r="B197" s="47">
        <f>((H161*E192)+(C161*B192)+(E161*D192)+(D161*C192))/1000000</f>
        <v>754.58164499999998</v>
      </c>
      <c r="C197" s="47">
        <f t="shared" ref="C197:C204" si="4">(B197/E197)*1000</f>
        <v>46.769656935663818</v>
      </c>
      <c r="D197" s="47">
        <f>B197/E185*1000</f>
        <v>17.692003587254693</v>
      </c>
      <c r="E197" s="104">
        <v>16134</v>
      </c>
      <c r="F197" s="63" t="s">
        <v>788</v>
      </c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>
      <c r="A198" s="3" t="s">
        <v>7</v>
      </c>
      <c r="B198" s="47">
        <f>((H162*E192)+(C162*B192)+(E162*D192)+(D162*C192))/1000000</f>
        <v>568.94649000000004</v>
      </c>
      <c r="C198" s="47">
        <f t="shared" si="4"/>
        <v>42.119224903760738</v>
      </c>
      <c r="D198" s="47">
        <f>B198/E185*1000</f>
        <v>13.339581486952241</v>
      </c>
      <c r="E198" s="104">
        <v>13508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>
      <c r="A199" s="3" t="s">
        <v>12</v>
      </c>
      <c r="B199" s="47">
        <f>((H163*E192)+(C163*B192)+(E163*D192)+(D163*C192))/1000000</f>
        <v>24.131132000000001</v>
      </c>
      <c r="C199" s="47">
        <f t="shared" si="4"/>
        <v>35.279432748538014</v>
      </c>
      <c r="D199" s="47">
        <f>B199/E185*1000</f>
        <v>0.56578115401749085</v>
      </c>
      <c r="E199" s="104">
        <v>684</v>
      </c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>
      <c r="A200" s="3" t="s">
        <v>9</v>
      </c>
      <c r="B200" s="47">
        <f>((H164*E192)+(C164*B192)+(E164*D192)+(D164*C192))/1000000</f>
        <v>214.189032</v>
      </c>
      <c r="C200" s="47">
        <f t="shared" si="4"/>
        <v>30.880771626297577</v>
      </c>
      <c r="D200" s="47">
        <f>B200/E185*1000</f>
        <v>5.0218994161918831</v>
      </c>
      <c r="E200" s="104">
        <v>6936</v>
      </c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>
      <c r="A201" s="3" t="s">
        <v>4</v>
      </c>
      <c r="B201" s="47">
        <f>((H165*E192)+(C165*B192)+(E165*D192)+(D165*C192)+(F165*B192))/1000000</f>
        <v>3410.3142069999999</v>
      </c>
      <c r="C201" s="47">
        <f t="shared" si="4"/>
        <v>32.527819759068322</v>
      </c>
      <c r="D201" s="47">
        <f>B201/E185*1000</f>
        <v>79.95859902464187</v>
      </c>
      <c r="E201" s="104">
        <v>104843</v>
      </c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>
      <c r="A202" s="3" t="s">
        <v>8</v>
      </c>
      <c r="B202" s="47">
        <f>((H166*E192)+(C166*B192)+(E166*D192)+(D166*C192))/1000000</f>
        <v>627.69866200000001</v>
      </c>
      <c r="C202" s="47">
        <f t="shared" si="4"/>
        <v>57.292685469149326</v>
      </c>
      <c r="D202" s="47">
        <f>B202/E185*1000</f>
        <v>14.717091322595017</v>
      </c>
      <c r="E202" s="104">
        <v>10956</v>
      </c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>
      <c r="A203" s="3" t="s">
        <v>11</v>
      </c>
      <c r="B203" s="47">
        <f>((H167*E192)+(C167*B192)+(E167*D192)+(D167*C192))/1000000</f>
        <v>49.737676</v>
      </c>
      <c r="C203" s="47">
        <f t="shared" si="4"/>
        <v>23.695891376846117</v>
      </c>
      <c r="D203" s="47">
        <f>B203/E185*1000</f>
        <v>1.1661549787812713</v>
      </c>
      <c r="E203" s="104">
        <v>2099</v>
      </c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>
      <c r="A204" s="3" t="s">
        <v>10</v>
      </c>
      <c r="B204" s="47">
        <f>((H168*E192)+(C168*B192)+(E168*D192)+(D168*C192))/1000000</f>
        <v>1346.6565499999999</v>
      </c>
      <c r="C204" s="47">
        <f t="shared" si="4"/>
        <v>53.141413124975337</v>
      </c>
      <c r="D204" s="47">
        <f>B204/E185*1000</f>
        <v>31.573856416027759</v>
      </c>
      <c r="E204" s="104">
        <v>25341</v>
      </c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>
      <c r="A205" s="3"/>
      <c r="B205" s="111"/>
      <c r="C205" s="111"/>
      <c r="D205" s="111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>
      <c r="A206" s="3" t="s">
        <v>25</v>
      </c>
      <c r="B206" s="47">
        <f>SUM(B207:B208)</f>
        <v>1488.964213</v>
      </c>
      <c r="C206" s="111"/>
      <c r="D206" s="47">
        <f>B206/E185*1000</f>
        <v>34.910417411080637</v>
      </c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>
      <c r="A207" s="3" t="s">
        <v>6</v>
      </c>
      <c r="B207" s="47">
        <f>((H171*E192)+(C171*B192)+(E171*D192)+(D171*C192))/1000000</f>
        <v>187.31078299999999</v>
      </c>
      <c r="C207" s="111"/>
      <c r="D207" s="47">
        <f>B207/E185*1000</f>
        <v>4.3917090572319522</v>
      </c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>
      <c r="A208" s="3" t="s">
        <v>13</v>
      </c>
      <c r="B208" s="47">
        <f>(F142*E192)/1000000</f>
        <v>1301.6534300000001</v>
      </c>
      <c r="C208" s="111"/>
      <c r="D208" s="47">
        <f>B208/E185*1000</f>
        <v>30.51870835384868</v>
      </c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>
      <c r="A209" s="2"/>
      <c r="B209" s="111"/>
      <c r="C209" s="111"/>
      <c r="D209" s="47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>
      <c r="A210" s="3" t="s">
        <v>26</v>
      </c>
      <c r="B210" s="47">
        <f>SUM(B211:B213)</f>
        <v>1525.8347699999999</v>
      </c>
      <c r="C210" s="111"/>
      <c r="D210" s="47">
        <f>B210/E185*1000</f>
        <v>35.774888513751144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>
      <c r="A211" s="3" t="s">
        <v>27</v>
      </c>
      <c r="B211" s="47">
        <f>(B151*F192)/1000000</f>
        <v>50.385599999999997</v>
      </c>
      <c r="C211" s="111"/>
      <c r="D211" s="47">
        <f>B211/E185*1000</f>
        <v>1.1813462755855666</v>
      </c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>
      <c r="A212" s="3" t="s">
        <v>28</v>
      </c>
      <c r="B212" s="47">
        <f>(B152*G192)/1000000</f>
        <v>1072.22975</v>
      </c>
      <c r="C212" s="111"/>
      <c r="D212" s="47">
        <f>B212/E185*1000</f>
        <v>25.13961571827155</v>
      </c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>
      <c r="A213" s="3" t="s">
        <v>14</v>
      </c>
      <c r="B213" s="47">
        <f>(B155*H192)/1000000</f>
        <v>403.21942000000001</v>
      </c>
      <c r="C213" s="111"/>
      <c r="D213" s="47">
        <f>B213/E185*1000</f>
        <v>9.4539265198940239</v>
      </c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>
      <c r="A214" s="2"/>
      <c r="B214" s="111"/>
      <c r="C214" s="111"/>
      <c r="D214" s="111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>
      <c r="A215" s="3" t="s">
        <v>29</v>
      </c>
      <c r="B215" s="47">
        <f>SUM(B196,B206,B210)</f>
        <v>10011.054376999999</v>
      </c>
      <c r="C215" s="47"/>
      <c r="D215" s="47">
        <f>B215/E185*1000</f>
        <v>234.72027331129397</v>
      </c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22.5">
      <c r="A219" s="112" t="s">
        <v>792</v>
      </c>
      <c r="B219" s="2" t="s">
        <v>21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>
      <c r="A220" s="2" t="s">
        <v>528</v>
      </c>
      <c r="B220" s="111">
        <f>(C169*B192)/1000000</f>
        <v>2973.63717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>
      <c r="A221" s="2" t="s">
        <v>545</v>
      </c>
      <c r="B221" s="111">
        <f>(D169*C192)/1000000</f>
        <v>1520.9426000000001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>
      <c r="A222" s="2" t="s">
        <v>546</v>
      </c>
      <c r="B222" s="111">
        <f>(E169*D192)/1000000</f>
        <v>33.109099999999998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>
      <c r="A223" s="2" t="s">
        <v>547</v>
      </c>
      <c r="B223" s="111">
        <f>(H169*E192)/1000000</f>
        <v>2339.6415240000001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>
      <c r="A224" s="2" t="s">
        <v>531</v>
      </c>
      <c r="B224" s="111">
        <f>(F169*B192)/1000000</f>
        <v>128.92500000000001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2">
      <c r="A225" s="2" t="s">
        <v>548</v>
      </c>
      <c r="B225" s="111">
        <f>SUM(B220:B224)</f>
        <v>6996.2553940000007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12 uden Forsyning - 13</vt:lpstr>
      <vt:lpstr>CO2 beregning 12 uden Forsyning</vt:lpstr>
      <vt:lpstr>CO2 12 uden Forsyning</vt:lpstr>
      <vt:lpstr>CO2 13</vt:lpstr>
      <vt:lpstr>CO2 beregning 13</vt:lpstr>
    </vt:vector>
  </TitlesOfParts>
  <Company>Vejen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Marcussen</dc:creator>
  <cp:lastModifiedBy>bm9cm</cp:lastModifiedBy>
  <dcterms:created xsi:type="dcterms:W3CDTF">2011-03-31T15:01:32Z</dcterms:created>
  <dcterms:modified xsi:type="dcterms:W3CDTF">2014-04-03T11:53:28Z</dcterms:modified>
</cp:coreProperties>
</file>