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<sst xmlns="http://schemas.openxmlformats.org/spreadsheetml/2006/main" count="66" uniqueCount="57">
  <si>
    <t>Område/delområde</t>
  </si>
  <si>
    <r>
      <t>Total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</t>
    </r>
  </si>
  <si>
    <t>ændring kg/år</t>
  </si>
  <si>
    <t>bemærkning</t>
  </si>
  <si>
    <t xml:space="preserve"> (08 til 09)</t>
  </si>
  <si>
    <t>Energiforbrug i kommunale bygninger i alt</t>
  </si>
  <si>
    <t>administrationsbygninger</t>
  </si>
  <si>
    <t>skoler</t>
  </si>
  <si>
    <t>daginstitutioner</t>
  </si>
  <si>
    <t>ældrepleje</t>
  </si>
  <si>
    <t>andre bygninger</t>
  </si>
  <si>
    <t>Transport i alt</t>
  </si>
  <si>
    <t>plejepersonalekørsel (hjemmepleje mv)</t>
  </si>
  <si>
    <t xml:space="preserve"> </t>
  </si>
  <si>
    <t>park og vej</t>
  </si>
  <si>
    <t>2009-tal er fiktive</t>
  </si>
  <si>
    <t>forvaltningers kørsel</t>
  </si>
  <si>
    <t>anden tjenestekørsel (private biler)</t>
  </si>
  <si>
    <t>Offentlig transport i alt</t>
  </si>
  <si>
    <t>offentlige busser</t>
  </si>
  <si>
    <t>færger</t>
  </si>
  <si>
    <t>skolebusser</t>
  </si>
  <si>
    <t>samling af specialklasser</t>
  </si>
  <si>
    <t>Vejbelysning</t>
  </si>
  <si>
    <t>Idrætsanlæg i alt</t>
  </si>
  <si>
    <t>udendørs boldbaner</t>
  </si>
  <si>
    <t>*</t>
  </si>
  <si>
    <t>sportshaller</t>
  </si>
  <si>
    <t>svømmehaller</t>
  </si>
  <si>
    <t>udendørssvømmebassiner</t>
  </si>
  <si>
    <t>skøjtehaller</t>
  </si>
  <si>
    <t>andre</t>
  </si>
  <si>
    <t>Fællesforbrug ved kommunalt boligbyggeri</t>
  </si>
  <si>
    <t>Affald i alt</t>
  </si>
  <si>
    <t>indsamling af husholdninsaaffald</t>
  </si>
  <si>
    <t>brændstof</t>
  </si>
  <si>
    <t>behandling af husholdningsaffald</t>
  </si>
  <si>
    <t>Tekniske anlæg i alt</t>
  </si>
  <si>
    <t>vandværker 1)</t>
  </si>
  <si>
    <t>elforbrug</t>
  </si>
  <si>
    <t>lufthavn</t>
  </si>
  <si>
    <t>beredskab</t>
  </si>
  <si>
    <t>Brændstof biler</t>
  </si>
  <si>
    <t>I alt (hele kommunen)</t>
  </si>
  <si>
    <t>I alt (hele kommunen) ændring i %</t>
  </si>
  <si>
    <t>1) Vandværkerne i Vesthimmerlands Vand A/S</t>
  </si>
  <si>
    <t>2) renseanlæggene i Vesthimmerlands Vand A/S</t>
  </si>
  <si>
    <t>* Tallent er for 2009 indeholdt i "andre kommunale bygninger" der sker opsplitning af forbrug iht. skema fra 2010.</t>
  </si>
  <si>
    <t>Bemærkninger til tallene i skamaet:</t>
  </si>
  <si>
    <t xml:space="preserve">linie 4-9: kommunale bygninger. Den primære årsag til faldet i energiforbruget er at de enkelte serviceledere er blevet obs. På forbruget, samt at der </t>
  </si>
  <si>
    <t>er påbegyndt energiforbedringer af de tekniske installationer i bygningerne, samt bygningsforbedringer nye vinduer, efterisolering mv.</t>
  </si>
  <si>
    <t>linie 10-14: transport. Tallene er beregnet i forhold til de kørte km. I de enkelte afdelinger. Og kun opgjort for 2009</t>
  </si>
  <si>
    <t>linie 15-18: offentlig transport. Ny færge i 2008 - skolebusdriften er udvidet på grund af samling af specialklasserne</t>
  </si>
  <si>
    <t>linie 19: vejbelysning. Der er pt. Et arbejde i gang for at udarbejde en samlet vedligeholdelses- og udskiftningsplan med store besparelser til følge</t>
  </si>
  <si>
    <t>linie 20-26: idrætsanlæg mv. her laves en opsplitning i de enkelte punkter, fra opgørelse 2010 og fremad</t>
  </si>
  <si>
    <t>Generelt vil tallene for CO2 udledningen være faldende fra 2010 opgørelsen og fremad, da resultaterne fra energispareindsatsen her vil blive synlig.</t>
  </si>
  <si>
    <t>renseanlæg 2)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</si>
</sst>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3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right"/>
    </xf>
    <xf numFmtId="3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35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173" fontId="0" fillId="33" borderId="10" xfId="15" applyNumberFormat="1" applyFont="1" applyFill="1" applyBorder="1" applyAlignment="1">
      <alignment/>
    </xf>
    <xf numFmtId="10" fontId="0" fillId="0" borderId="10" xfId="55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j\Local%20Settings\Temporary%20Internet%20Files\OLK29\DN-ark%20me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orer"/>
      <sheetName val="teknik"/>
      <sheetName val="affald"/>
      <sheetName val="kom byg"/>
      <sheetName val="transport"/>
      <sheetName val="total"/>
      <sheetName val="pr borger"/>
      <sheetName val="pr m2"/>
    </sheetNames>
    <sheetDataSet>
      <sheetData sheetId="1">
        <row r="3">
          <cell r="N3">
            <v>15814.845000000001</v>
          </cell>
        </row>
      </sheetData>
      <sheetData sheetId="2">
        <row r="2">
          <cell r="I2">
            <v>129516.09999999999</v>
          </cell>
        </row>
        <row r="3">
          <cell r="I3">
            <v>22336.85</v>
          </cell>
        </row>
      </sheetData>
      <sheetData sheetId="3">
        <row r="4">
          <cell r="F4">
            <v>1146198.888</v>
          </cell>
          <cell r="K4">
            <v>970207.683</v>
          </cell>
        </row>
        <row r="5">
          <cell r="F5">
            <v>5483665.282</v>
          </cell>
          <cell r="K5">
            <v>5155577.891</v>
          </cell>
        </row>
        <row r="6">
          <cell r="F6">
            <v>1833331.592</v>
          </cell>
          <cell r="K6">
            <v>1875457.3310000002</v>
          </cell>
        </row>
        <row r="7">
          <cell r="F7">
            <v>4491552.607</v>
          </cell>
          <cell r="K7">
            <v>4394192.303</v>
          </cell>
        </row>
        <row r="8">
          <cell r="F8">
            <v>7566321.506999999</v>
          </cell>
          <cell r="K8">
            <v>5904880.376</v>
          </cell>
        </row>
      </sheetData>
      <sheetData sheetId="4">
        <row r="3">
          <cell r="K3">
            <v>267952.1</v>
          </cell>
        </row>
        <row r="4">
          <cell r="G4">
            <v>171720</v>
          </cell>
        </row>
        <row r="5">
          <cell r="K5">
            <v>101760</v>
          </cell>
        </row>
        <row r="6">
          <cell r="K6">
            <v>670800</v>
          </cell>
        </row>
        <row r="7">
          <cell r="D7">
            <v>789700</v>
          </cell>
          <cell r="G7">
            <v>800300</v>
          </cell>
          <cell r="K7">
            <v>797650</v>
          </cell>
        </row>
        <row r="8">
          <cell r="D8">
            <v>466818.7</v>
          </cell>
          <cell r="G8">
            <v>444248.64999999997</v>
          </cell>
          <cell r="K8">
            <v>439558.14999999997</v>
          </cell>
        </row>
        <row r="9">
          <cell r="D9">
            <v>508999.9277777777</v>
          </cell>
          <cell r="G9">
            <v>520257.83505154646</v>
          </cell>
          <cell r="K9">
            <v>666990.2777777778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7">
      <selection activeCell="F37" sqref="F37"/>
    </sheetView>
  </sheetViews>
  <sheetFormatPr defaultColWidth="9.140625" defaultRowHeight="12.75"/>
  <cols>
    <col min="1" max="1" width="40.57421875" style="0" customWidth="1"/>
    <col min="2" max="2" width="9.8515625" style="0" customWidth="1"/>
    <col min="3" max="5" width="12.140625" style="0" customWidth="1"/>
    <col min="6" max="6" width="13.140625" style="0" customWidth="1"/>
    <col min="7" max="7" width="24.57421875" style="0" customWidth="1"/>
  </cols>
  <sheetData>
    <row r="1" spans="1:6" ht="21">
      <c r="A1" s="1" t="s">
        <v>0</v>
      </c>
      <c r="B1" s="24" t="s">
        <v>1</v>
      </c>
      <c r="C1" s="24"/>
      <c r="D1" s="24"/>
      <c r="E1" s="24"/>
      <c r="F1" s="24"/>
    </row>
    <row r="2" spans="1:7" ht="15.75">
      <c r="A2" s="1"/>
      <c r="B2" s="2">
        <v>2007</v>
      </c>
      <c r="C2" s="2">
        <v>2008</v>
      </c>
      <c r="D2" s="2">
        <v>2009</v>
      </c>
      <c r="E2" s="2">
        <v>2010</v>
      </c>
      <c r="F2" s="2" t="s">
        <v>2</v>
      </c>
      <c r="G2" t="s">
        <v>3</v>
      </c>
    </row>
    <row r="3" spans="1:6" ht="12.75">
      <c r="A3" s="3"/>
      <c r="B3" s="3"/>
      <c r="C3" s="3"/>
      <c r="D3" s="3"/>
      <c r="E3" s="3"/>
      <c r="F3" s="3" t="s">
        <v>4</v>
      </c>
    </row>
    <row r="4" spans="1:6" ht="12.75">
      <c r="A4" s="4" t="s">
        <v>5</v>
      </c>
      <c r="B4" s="5"/>
      <c r="C4" s="6">
        <f>C5+C6+C7+C8+C9</f>
        <v>20521069.876</v>
      </c>
      <c r="D4" s="6">
        <f>D5+D6+D7+D8+D9</f>
        <v>18300315.584</v>
      </c>
      <c r="E4" s="6"/>
      <c r="F4" s="6">
        <f aca="true" t="shared" si="0" ref="F4:F9">D4-C4</f>
        <v>-2220754.2919999994</v>
      </c>
    </row>
    <row r="5" spans="1:6" ht="12.75">
      <c r="A5" s="8" t="s">
        <v>6</v>
      </c>
      <c r="B5" s="5"/>
      <c r="C5" s="7">
        <f>'[1]kom byg'!F4</f>
        <v>1146198.888</v>
      </c>
      <c r="D5" s="7">
        <f>'[1]kom byg'!K4</f>
        <v>970207.683</v>
      </c>
      <c r="E5" s="7"/>
      <c r="F5" s="7">
        <f t="shared" si="0"/>
        <v>-175991.20500000007</v>
      </c>
    </row>
    <row r="6" spans="1:6" ht="12.75">
      <c r="A6" s="8" t="s">
        <v>7</v>
      </c>
      <c r="B6" s="5"/>
      <c r="C6" s="7">
        <f>'[1]kom byg'!F5</f>
        <v>5483665.282</v>
      </c>
      <c r="D6" s="7">
        <f>'[1]kom byg'!K5</f>
        <v>5155577.891</v>
      </c>
      <c r="E6" s="7"/>
      <c r="F6" s="7">
        <f t="shared" si="0"/>
        <v>-328087.3909999998</v>
      </c>
    </row>
    <row r="7" spans="1:6" ht="12.75">
      <c r="A7" s="8" t="s">
        <v>8</v>
      </c>
      <c r="B7" s="5"/>
      <c r="C7" s="7">
        <f>'[1]kom byg'!F6</f>
        <v>1833331.592</v>
      </c>
      <c r="D7" s="7">
        <f>'[1]kom byg'!K6</f>
        <v>1875457.3310000002</v>
      </c>
      <c r="E7" s="7"/>
      <c r="F7" s="7">
        <f t="shared" si="0"/>
        <v>42125.73900000029</v>
      </c>
    </row>
    <row r="8" spans="1:6" ht="12.75">
      <c r="A8" s="8" t="s">
        <v>9</v>
      </c>
      <c r="B8" s="5"/>
      <c r="C8" s="7">
        <f>'[1]kom byg'!F7</f>
        <v>4491552.607</v>
      </c>
      <c r="D8" s="7">
        <f>'[1]kom byg'!K7</f>
        <v>4394192.303</v>
      </c>
      <c r="E8" s="7"/>
      <c r="F8" s="7">
        <f t="shared" si="0"/>
        <v>-97360.30399999954</v>
      </c>
    </row>
    <row r="9" spans="1:6" ht="12.75">
      <c r="A9" s="8" t="s">
        <v>10</v>
      </c>
      <c r="B9" s="5"/>
      <c r="C9" s="7">
        <f>'[1]kom byg'!F8</f>
        <v>7566321.506999999</v>
      </c>
      <c r="D9" s="7">
        <f>'[1]kom byg'!K8</f>
        <v>5904880.376</v>
      </c>
      <c r="E9" s="7"/>
      <c r="F9" s="7">
        <f t="shared" si="0"/>
        <v>-1661441.1309999991</v>
      </c>
    </row>
    <row r="10" spans="1:6" ht="12.75">
      <c r="A10" s="4" t="s">
        <v>11</v>
      </c>
      <c r="B10" s="5"/>
      <c r="C10" s="7"/>
      <c r="D10" s="6">
        <f>D11+D12+D13+D14</f>
        <v>1212232.1</v>
      </c>
      <c r="E10" s="6"/>
      <c r="F10" s="7">
        <v>0</v>
      </c>
    </row>
    <row r="11" spans="1:6" ht="12.75">
      <c r="A11" s="8" t="s">
        <v>12</v>
      </c>
      <c r="B11" s="5"/>
      <c r="C11" s="7"/>
      <c r="D11" s="7">
        <f>'[1]transport'!K3</f>
        <v>267952.1</v>
      </c>
      <c r="E11" s="7"/>
      <c r="F11" s="7" t="s">
        <v>13</v>
      </c>
    </row>
    <row r="12" spans="1:7" ht="12.75">
      <c r="A12" s="8" t="s">
        <v>14</v>
      </c>
      <c r="B12" s="5"/>
      <c r="C12" s="7">
        <f>'[1]transport'!G4</f>
        <v>171720</v>
      </c>
      <c r="D12" s="7">
        <f>C12</f>
        <v>171720</v>
      </c>
      <c r="E12" s="7"/>
      <c r="F12" s="7" t="s">
        <v>13</v>
      </c>
      <c r="G12" t="s">
        <v>15</v>
      </c>
    </row>
    <row r="13" spans="1:6" ht="12.75">
      <c r="A13" s="8" t="s">
        <v>16</v>
      </c>
      <c r="B13" s="5"/>
      <c r="C13" s="7"/>
      <c r="D13" s="7">
        <f>'[1]transport'!K5</f>
        <v>101760</v>
      </c>
      <c r="E13" s="7"/>
      <c r="F13" s="7" t="s">
        <v>13</v>
      </c>
    </row>
    <row r="14" spans="1:6" ht="12.75">
      <c r="A14" s="8" t="s">
        <v>17</v>
      </c>
      <c r="B14" s="5"/>
      <c r="C14" s="7"/>
      <c r="D14" s="7">
        <f>'[1]transport'!K6</f>
        <v>670800</v>
      </c>
      <c r="E14" s="7"/>
      <c r="F14" s="7" t="s">
        <v>13</v>
      </c>
    </row>
    <row r="15" spans="1:6" ht="12.75">
      <c r="A15" s="9" t="s">
        <v>18</v>
      </c>
      <c r="B15" s="10">
        <f>B16+B17+B18</f>
        <v>1765518.6277777776</v>
      </c>
      <c r="C15" s="11">
        <f>C16+C17+C18</f>
        <v>1764806.4850515462</v>
      </c>
      <c r="D15" s="11">
        <f>D16+D17+D18</f>
        <v>1904198.4277777777</v>
      </c>
      <c r="E15" s="11"/>
      <c r="F15" s="11">
        <f>D15-C15</f>
        <v>139391.9427262314</v>
      </c>
    </row>
    <row r="16" spans="1:6" ht="12.75">
      <c r="A16" s="12" t="s">
        <v>19</v>
      </c>
      <c r="B16" s="5">
        <f>'[1]transport'!D7</f>
        <v>789700</v>
      </c>
      <c r="C16" s="13">
        <f>'[1]transport'!G7</f>
        <v>800300</v>
      </c>
      <c r="D16" s="13">
        <f>'[1]transport'!K7</f>
        <v>797650</v>
      </c>
      <c r="E16" s="13"/>
      <c r="F16" s="13">
        <f>D16-C16</f>
        <v>-2650</v>
      </c>
    </row>
    <row r="17" spans="1:6" ht="12.75">
      <c r="A17" s="12" t="s">
        <v>20</v>
      </c>
      <c r="B17" s="5">
        <f>'[1]transport'!D8</f>
        <v>466818.7</v>
      </c>
      <c r="C17" s="13">
        <f>'[1]transport'!G8</f>
        <v>444248.64999999997</v>
      </c>
      <c r="D17" s="13">
        <f>'[1]transport'!K8</f>
        <v>439558.14999999997</v>
      </c>
      <c r="E17" s="13"/>
      <c r="F17" s="13">
        <f>D17-C17</f>
        <v>-4690.5</v>
      </c>
    </row>
    <row r="18" spans="1:7" ht="12.75">
      <c r="A18" s="12" t="s">
        <v>21</v>
      </c>
      <c r="B18" s="5">
        <f>'[1]transport'!D9</f>
        <v>508999.9277777777</v>
      </c>
      <c r="C18" s="13">
        <f>'[1]transport'!G9</f>
        <v>520257.83505154646</v>
      </c>
      <c r="D18" s="13">
        <f>'[1]transport'!K9</f>
        <v>666990.2777777778</v>
      </c>
      <c r="E18" s="13"/>
      <c r="F18" s="13">
        <f>D18-C18</f>
        <v>146732.4427262313</v>
      </c>
      <c r="G18" t="s">
        <v>22</v>
      </c>
    </row>
    <row r="19" spans="1:6" ht="12.75">
      <c r="A19" s="9" t="s">
        <v>23</v>
      </c>
      <c r="B19" s="5"/>
      <c r="C19" s="13"/>
      <c r="D19" s="13">
        <v>1467470</v>
      </c>
      <c r="E19" s="13"/>
      <c r="F19" s="13">
        <v>0</v>
      </c>
    </row>
    <row r="20" spans="1:6" ht="12.75">
      <c r="A20" s="9" t="s">
        <v>24</v>
      </c>
      <c r="B20" s="5"/>
      <c r="C20" s="13"/>
      <c r="D20" s="13"/>
      <c r="E20" s="13"/>
      <c r="F20" s="13">
        <v>0</v>
      </c>
    </row>
    <row r="21" spans="1:6" ht="12.75">
      <c r="A21" s="12" t="s">
        <v>25</v>
      </c>
      <c r="B21" s="5"/>
      <c r="C21" s="13"/>
      <c r="D21" s="13" t="s">
        <v>26</v>
      </c>
      <c r="E21" s="13"/>
      <c r="F21" s="13"/>
    </row>
    <row r="22" spans="1:6" ht="12.75">
      <c r="A22" s="12" t="s">
        <v>27</v>
      </c>
      <c r="B22" s="5"/>
      <c r="C22" s="13"/>
      <c r="D22" s="13" t="s">
        <v>26</v>
      </c>
      <c r="E22" s="13"/>
      <c r="F22" s="13"/>
    </row>
    <row r="23" spans="1:6" ht="12.75">
      <c r="A23" s="12" t="s">
        <v>28</v>
      </c>
      <c r="B23" s="5"/>
      <c r="C23" s="13"/>
      <c r="D23" s="13" t="s">
        <v>26</v>
      </c>
      <c r="E23" s="13"/>
      <c r="F23" s="13"/>
    </row>
    <row r="24" spans="1:6" ht="12.75">
      <c r="A24" s="12" t="s">
        <v>29</v>
      </c>
      <c r="B24" s="5"/>
      <c r="C24" s="13"/>
      <c r="D24" s="13" t="s">
        <v>26</v>
      </c>
      <c r="E24" s="13"/>
      <c r="F24" s="13"/>
    </row>
    <row r="25" spans="1:6" ht="12.75">
      <c r="A25" s="12" t="s">
        <v>30</v>
      </c>
      <c r="B25" s="5"/>
      <c r="C25" s="13"/>
      <c r="D25" s="13" t="s">
        <v>26</v>
      </c>
      <c r="E25" s="13"/>
      <c r="F25" s="13"/>
    </row>
    <row r="26" spans="1:6" ht="12.75">
      <c r="A26" s="12" t="s">
        <v>31</v>
      </c>
      <c r="B26" s="5"/>
      <c r="C26" s="13"/>
      <c r="D26" s="13" t="s">
        <v>26</v>
      </c>
      <c r="E26" s="13"/>
      <c r="F26" s="13"/>
    </row>
    <row r="27" spans="1:6" ht="12.75">
      <c r="A27" s="14" t="s">
        <v>32</v>
      </c>
      <c r="B27" s="5"/>
      <c r="C27" s="13"/>
      <c r="D27" s="13"/>
      <c r="E27" s="13"/>
      <c r="F27" s="13">
        <v>0</v>
      </c>
    </row>
    <row r="28" spans="1:6" ht="12.75">
      <c r="A28" s="9" t="s">
        <v>33</v>
      </c>
      <c r="B28" s="5"/>
      <c r="C28" s="13"/>
      <c r="D28" s="11">
        <f>D29+D30</f>
        <v>151852.94999999998</v>
      </c>
      <c r="E28" s="11"/>
      <c r="F28" s="13">
        <v>0</v>
      </c>
    </row>
    <row r="29" spans="1:7" ht="12.75">
      <c r="A29" s="12" t="s">
        <v>34</v>
      </c>
      <c r="B29" s="5"/>
      <c r="C29" s="13"/>
      <c r="D29" s="13">
        <f>'[1]affald'!I2</f>
        <v>129516.09999999999</v>
      </c>
      <c r="E29" s="13"/>
      <c r="F29" s="13"/>
      <c r="G29" t="s">
        <v>35</v>
      </c>
    </row>
    <row r="30" spans="1:7" ht="12.75">
      <c r="A30" s="12" t="s">
        <v>36</v>
      </c>
      <c r="B30" s="5"/>
      <c r="C30" s="13"/>
      <c r="D30" s="13">
        <f>'[1]affald'!I3</f>
        <v>22336.85</v>
      </c>
      <c r="E30" s="13"/>
      <c r="F30" s="13"/>
      <c r="G30" t="s">
        <v>35</v>
      </c>
    </row>
    <row r="31" spans="1:6" ht="12.75">
      <c r="A31" s="9" t="s">
        <v>37</v>
      </c>
      <c r="B31" s="5"/>
      <c r="C31" s="13"/>
      <c r="D31" s="11">
        <f>D32+D34+D33+D35</f>
        <v>2204351.845</v>
      </c>
      <c r="E31" s="11"/>
      <c r="F31" s="13">
        <v>0</v>
      </c>
    </row>
    <row r="32" spans="1:7" ht="12.75">
      <c r="A32" s="12" t="s">
        <v>38</v>
      </c>
      <c r="B32" s="5"/>
      <c r="C32" s="13"/>
      <c r="D32" s="13">
        <f>'[1]teknik'!N3</f>
        <v>15814.845000000001</v>
      </c>
      <c r="E32" s="13"/>
      <c r="F32" s="13"/>
      <c r="G32" t="s">
        <v>39</v>
      </c>
    </row>
    <row r="33" spans="1:7" ht="12.75">
      <c r="A33" s="12" t="s">
        <v>56</v>
      </c>
      <c r="B33" s="5">
        <v>2349993</v>
      </c>
      <c r="C33" s="13">
        <v>2271573</v>
      </c>
      <c r="D33" s="19">
        <v>2182392</v>
      </c>
      <c r="E33" s="19">
        <v>2146372</v>
      </c>
      <c r="F33" s="13"/>
      <c r="G33" s="20"/>
    </row>
    <row r="34" spans="1:6" ht="12.75">
      <c r="A34" s="12" t="s">
        <v>40</v>
      </c>
      <c r="B34" s="5"/>
      <c r="C34" s="13"/>
      <c r="D34" s="13">
        <v>4849</v>
      </c>
      <c r="E34" s="13"/>
      <c r="F34" s="13"/>
    </row>
    <row r="35" spans="1:7" ht="12.75">
      <c r="A35" s="12" t="s">
        <v>41</v>
      </c>
      <c r="B35" s="5"/>
      <c r="C35" s="13"/>
      <c r="D35" s="13">
        <v>1296</v>
      </c>
      <c r="E35" s="13"/>
      <c r="F35" s="13"/>
      <c r="G35" t="s">
        <v>42</v>
      </c>
    </row>
    <row r="36" spans="1:6" ht="12.75">
      <c r="A36" s="15" t="s">
        <v>43</v>
      </c>
      <c r="B36" s="5">
        <f>SUM(B5:B35)</f>
        <v>5881030.255555555</v>
      </c>
      <c r="C36" s="7">
        <f>SUM(C5:C35)</f>
        <v>26493975.84610309</v>
      </c>
      <c r="D36" s="7">
        <f>SUM(D4+D10+D15+D19+D20+D27+D28+D31)</f>
        <v>25240420.906777777</v>
      </c>
      <c r="E36" s="7"/>
      <c r="F36" s="21">
        <f>SUM(C36-D36)</f>
        <v>1253554.939325314</v>
      </c>
    </row>
    <row r="37" spans="1:6" ht="12.75">
      <c r="A37" s="16" t="s">
        <v>44</v>
      </c>
      <c r="B37" s="17"/>
      <c r="C37" s="17"/>
      <c r="D37" s="17"/>
      <c r="E37" s="17"/>
      <c r="F37" s="22">
        <v>-0.0496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3" ht="12.75">
      <c r="A43" s="18" t="s">
        <v>48</v>
      </c>
    </row>
    <row r="44" spans="1:7" ht="12.75">
      <c r="A44" s="23" t="s">
        <v>49</v>
      </c>
      <c r="B44" s="23"/>
      <c r="C44" s="23"/>
      <c r="D44" s="23"/>
      <c r="E44" s="23"/>
      <c r="F44" s="23"/>
      <c r="G44" s="23"/>
    </row>
    <row r="45" spans="1:7" ht="12.75">
      <c r="A45" s="23" t="s">
        <v>50</v>
      </c>
      <c r="B45" s="23"/>
      <c r="C45" s="23"/>
      <c r="D45" s="23"/>
      <c r="E45" s="23"/>
      <c r="F45" s="23"/>
      <c r="G45" s="23"/>
    </row>
    <row r="47" spans="1:7" ht="12.75">
      <c r="A47" s="23" t="s">
        <v>51</v>
      </c>
      <c r="B47" s="23"/>
      <c r="C47" s="23"/>
      <c r="D47" s="23"/>
      <c r="E47" s="23"/>
      <c r="F47" s="23"/>
      <c r="G47" s="23"/>
    </row>
    <row r="49" spans="1:7" ht="12.75">
      <c r="A49" s="23" t="s">
        <v>52</v>
      </c>
      <c r="B49" s="23"/>
      <c r="C49" s="23"/>
      <c r="D49" s="23"/>
      <c r="E49" s="23"/>
      <c r="F49" s="23"/>
      <c r="G49" s="23"/>
    </row>
    <row r="51" spans="1:7" ht="12.75">
      <c r="A51" s="23" t="s">
        <v>53</v>
      </c>
      <c r="B51" s="23"/>
      <c r="C51" s="23"/>
      <c r="D51" s="23"/>
      <c r="E51" s="23"/>
      <c r="F51" s="23"/>
      <c r="G51" s="23"/>
    </row>
    <row r="53" ht="12.75">
      <c r="A53" t="s">
        <v>54</v>
      </c>
    </row>
    <row r="55" spans="1:7" ht="12.75">
      <c r="A55" s="23" t="s">
        <v>55</v>
      </c>
      <c r="B55" s="23"/>
      <c r="C55" s="23"/>
      <c r="D55" s="23"/>
      <c r="E55" s="23"/>
      <c r="F55" s="23"/>
      <c r="G55" s="23"/>
    </row>
  </sheetData>
  <sheetProtection/>
  <mergeCells count="7">
    <mergeCell ref="A49:G49"/>
    <mergeCell ref="A51:G51"/>
    <mergeCell ref="A55:G55"/>
    <mergeCell ref="B1:F1"/>
    <mergeCell ref="A44:G44"/>
    <mergeCell ref="A45:G45"/>
    <mergeCell ref="A47:G47"/>
  </mergeCells>
  <printOptions/>
  <pageMargins left="0.75" right="0.75" top="1" bottom="1" header="0" footer="0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Vesthimmerland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kej</dc:creator>
  <cp:keywords/>
  <dc:description/>
  <cp:lastModifiedBy>Gustav Brade</cp:lastModifiedBy>
  <cp:lastPrinted>2011-05-26T09:09:58Z</cp:lastPrinted>
  <dcterms:created xsi:type="dcterms:W3CDTF">2011-01-24T10:06:55Z</dcterms:created>
  <dcterms:modified xsi:type="dcterms:W3CDTF">2011-05-27T09:17:57Z</dcterms:modified>
  <cp:category/>
  <cp:version/>
  <cp:contentType/>
  <cp:contentStatus/>
</cp:coreProperties>
</file>