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<sst xmlns="http://schemas.openxmlformats.org/spreadsheetml/2006/main" count="52" uniqueCount="39">
  <si>
    <t>Område/delområde</t>
  </si>
  <si>
    <r>
      <t>Total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</t>
    </r>
  </si>
  <si>
    <t>ændring kg/år</t>
  </si>
  <si>
    <t>bemærkning</t>
  </si>
  <si>
    <t xml:space="preserve"> 2008 til 2009</t>
  </si>
  <si>
    <t>2009 til 2010</t>
  </si>
  <si>
    <t>2010 til 2011</t>
  </si>
  <si>
    <t>Energiforbrug i kommunale bygninger i alt</t>
  </si>
  <si>
    <t>administrationsbygninger</t>
  </si>
  <si>
    <t>skoler</t>
  </si>
  <si>
    <t>daginstitutioner</t>
  </si>
  <si>
    <t>ældrepleje</t>
  </si>
  <si>
    <t>andre bygninger</t>
  </si>
  <si>
    <t>Transport i alt</t>
  </si>
  <si>
    <t>plejepersonalekørsel (hjemmepleje mv)</t>
  </si>
  <si>
    <t>park og vej 5)</t>
  </si>
  <si>
    <t>forvaltningers kørsel</t>
  </si>
  <si>
    <t>anden tjenestekørsel (private biler)</t>
  </si>
  <si>
    <t>Offentlig transport i alt</t>
  </si>
  <si>
    <t>offentlige busser</t>
  </si>
  <si>
    <t>færger</t>
  </si>
  <si>
    <t>skolebusser 4)</t>
  </si>
  <si>
    <t xml:space="preserve"> </t>
  </si>
  <si>
    <t>Vejbelysning</t>
  </si>
  <si>
    <t>Affald i alt</t>
  </si>
  <si>
    <t>indsamling af husholdninsaaffald 3)</t>
  </si>
  <si>
    <t>behandling af husholdningsaffald</t>
  </si>
  <si>
    <t>Tekniske anlæg i alt</t>
  </si>
  <si>
    <t>vandværker 1)</t>
  </si>
  <si>
    <t>renseanlæg 2)</t>
  </si>
  <si>
    <t>I alt (hele kommunen)</t>
  </si>
  <si>
    <t>I alt (hele kommunen) ændring i %</t>
  </si>
  <si>
    <t>1) Vandværkerne i Vesthimmerlands Vand A/S</t>
  </si>
  <si>
    <t>2) renseanlæggene i Vesthimmerlands Vand A/S</t>
  </si>
  <si>
    <t>3) Renovest har overtaget hele indsamlingen i 2010. Tallene fra 2009 inkluderer ikke private vognmænd og er dermed for små</t>
  </si>
  <si>
    <t>4) specialklasser samlet i 2009. I 2010 er opgørelsesmetoden ændret</t>
  </si>
  <si>
    <t>5) 2009-tal er fiktive og åbenbart forkerte</t>
  </si>
  <si>
    <t>Etablering af lysstyring på gangarealer mv.</t>
  </si>
  <si>
    <t>Etablering af lysstyring i klasselokaler mv.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</si>
</sst>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3" fontId="0" fillId="34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3" fontId="4" fillId="35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knik%20og%20Beredskab\Knud%20Erik\Klima%20kommune\CO2regnskab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orer"/>
      <sheetName val="teknik"/>
      <sheetName val="affald"/>
      <sheetName val="kom byg"/>
      <sheetName val="transport"/>
      <sheetName val="total"/>
      <sheetName val="pr borger"/>
      <sheetName val="pr m2"/>
    </sheetNames>
    <sheetDataSet>
      <sheetData sheetId="1">
        <row r="3">
          <cell r="J3">
            <v>15814.845000000001</v>
          </cell>
        </row>
        <row r="4">
          <cell r="J4">
            <v>2078588.993</v>
          </cell>
        </row>
        <row r="5">
          <cell r="J5">
            <v>1390463.847</v>
          </cell>
        </row>
        <row r="9">
          <cell r="J9">
            <v>17359.839</v>
          </cell>
        </row>
        <row r="10">
          <cell r="J10">
            <v>2040456.3290000001</v>
          </cell>
        </row>
        <row r="11">
          <cell r="J11">
            <v>1273572.1530000002</v>
          </cell>
        </row>
      </sheetData>
      <sheetData sheetId="2">
        <row r="2">
          <cell r="J2">
            <v>129516.09999999999</v>
          </cell>
        </row>
        <row r="3">
          <cell r="J3">
            <v>366253.85</v>
          </cell>
        </row>
        <row r="5">
          <cell r="J5">
            <v>22336.85</v>
          </cell>
        </row>
        <row r="6">
          <cell r="J6">
            <v>34031.299999999996</v>
          </cell>
        </row>
      </sheetData>
      <sheetData sheetId="3">
        <row r="4">
          <cell r="F4">
            <v>1146198.888</v>
          </cell>
          <cell r="K4">
            <v>970207.683</v>
          </cell>
          <cell r="Q4">
            <v>979448</v>
          </cell>
        </row>
        <row r="5">
          <cell r="F5">
            <v>5483665.282</v>
          </cell>
          <cell r="K5">
            <v>5155577.891</v>
          </cell>
          <cell r="Q5">
            <v>5736139.433</v>
          </cell>
        </row>
        <row r="6">
          <cell r="F6">
            <v>1833331.592</v>
          </cell>
          <cell r="K6">
            <v>1875457.3310000002</v>
          </cell>
          <cell r="Q6">
            <v>1825958.294</v>
          </cell>
        </row>
        <row r="7">
          <cell r="F7">
            <v>4491552.607</v>
          </cell>
          <cell r="K7">
            <v>4394192.303</v>
          </cell>
          <cell r="Q7">
            <v>4466474.375</v>
          </cell>
        </row>
        <row r="8">
          <cell r="F8">
            <v>7566321.506999999</v>
          </cell>
          <cell r="K8">
            <v>5904880.376</v>
          </cell>
          <cell r="Q8">
            <v>6362747.495000001</v>
          </cell>
        </row>
      </sheetData>
      <sheetData sheetId="4">
        <row r="3">
          <cell r="L3">
            <v>267952.1</v>
          </cell>
          <cell r="Q3">
            <v>287156.8885</v>
          </cell>
        </row>
        <row r="4">
          <cell r="H4">
            <v>171720</v>
          </cell>
          <cell r="Q4">
            <v>549814.4</v>
          </cell>
        </row>
        <row r="5">
          <cell r="L5">
            <v>101760</v>
          </cell>
          <cell r="Q5">
            <v>205440</v>
          </cell>
        </row>
        <row r="6">
          <cell r="L6">
            <v>670800</v>
          </cell>
          <cell r="Q6">
            <v>612640</v>
          </cell>
        </row>
        <row r="7">
          <cell r="D7">
            <v>789700</v>
          </cell>
          <cell r="H7">
            <v>800300</v>
          </cell>
          <cell r="L7">
            <v>797650</v>
          </cell>
          <cell r="Q7">
            <v>660598.0998914223</v>
          </cell>
        </row>
        <row r="8">
          <cell r="D8">
            <v>466818.7</v>
          </cell>
          <cell r="H8">
            <v>444248.64999999997</v>
          </cell>
          <cell r="L8">
            <v>439558.14999999997</v>
          </cell>
          <cell r="Q8">
            <v>494839.8</v>
          </cell>
        </row>
        <row r="9">
          <cell r="D9">
            <v>636249.1</v>
          </cell>
          <cell r="H9">
            <v>649305.65</v>
          </cell>
          <cell r="L9">
            <v>833737.7</v>
          </cell>
        </row>
        <row r="65">
          <cell r="I65">
            <v>250879.07817589576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1.8515625" style="0" customWidth="1"/>
    <col min="2" max="2" width="10.28125" style="0" customWidth="1"/>
    <col min="3" max="4" width="11.7109375" style="0" customWidth="1"/>
    <col min="5" max="5" width="13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3.7109375" style="0" customWidth="1"/>
  </cols>
  <sheetData>
    <row r="1" spans="1:9" ht="21">
      <c r="A1" s="1" t="s">
        <v>0</v>
      </c>
      <c r="B1" s="30" t="s">
        <v>1</v>
      </c>
      <c r="C1" s="30"/>
      <c r="D1" s="30"/>
      <c r="E1" s="30"/>
      <c r="F1" s="31"/>
      <c r="G1" s="2"/>
      <c r="H1" s="3"/>
      <c r="I1" s="2"/>
    </row>
    <row r="2" spans="1:10" ht="15.75">
      <c r="A2" s="1"/>
      <c r="B2" s="4">
        <v>2007</v>
      </c>
      <c r="C2" s="4">
        <v>2008</v>
      </c>
      <c r="D2" s="4">
        <v>2009</v>
      </c>
      <c r="E2" s="5" t="s">
        <v>2</v>
      </c>
      <c r="F2" s="4">
        <v>2010</v>
      </c>
      <c r="G2" s="5" t="s">
        <v>2</v>
      </c>
      <c r="H2" s="4">
        <v>2011</v>
      </c>
      <c r="I2" s="5" t="s">
        <v>2</v>
      </c>
      <c r="J2" t="s">
        <v>3</v>
      </c>
    </row>
    <row r="3" spans="1:9" ht="12.75">
      <c r="A3" s="6"/>
      <c r="B3" s="6"/>
      <c r="C3" s="6"/>
      <c r="D3" s="6"/>
      <c r="E3" s="7" t="s">
        <v>4</v>
      </c>
      <c r="F3" s="8"/>
      <c r="G3" s="7" t="s">
        <v>5</v>
      </c>
      <c r="H3" s="8"/>
      <c r="I3" s="7" t="s">
        <v>6</v>
      </c>
    </row>
    <row r="4" spans="1:9" ht="12.75">
      <c r="A4" s="9" t="s">
        <v>7</v>
      </c>
      <c r="B4" s="10"/>
      <c r="C4" s="11">
        <f>C5+C6+C7+C8+C9</f>
        <v>20521069.876</v>
      </c>
      <c r="D4" s="11">
        <f>D5+D6+D7+D8+D9</f>
        <v>18300315.584</v>
      </c>
      <c r="E4" s="12">
        <f>C4-D4</f>
        <v>2220754.2919999994</v>
      </c>
      <c r="F4" s="11">
        <f>SUM(F5:F9)</f>
        <v>19370767.597000003</v>
      </c>
      <c r="G4" s="12">
        <f>D4-F4</f>
        <v>-1070452.013000004</v>
      </c>
      <c r="H4" s="11">
        <v>18294118</v>
      </c>
      <c r="I4" s="12">
        <f>F4-H4</f>
        <v>1076649.5970000029</v>
      </c>
    </row>
    <row r="5" spans="1:9" ht="12.75">
      <c r="A5" s="13" t="s">
        <v>8</v>
      </c>
      <c r="B5" s="10"/>
      <c r="C5" s="14">
        <f>'[1]kom byg'!F4</f>
        <v>1146198.888</v>
      </c>
      <c r="D5" s="14">
        <f>'[1]kom byg'!K4</f>
        <v>970207.683</v>
      </c>
      <c r="E5" s="15">
        <f aca="true" t="shared" si="0" ref="E5:E19">C5-D5</f>
        <v>175991.20500000007</v>
      </c>
      <c r="F5" s="14">
        <f>'[1]kom byg'!Q4</f>
        <v>979448</v>
      </c>
      <c r="G5" s="16">
        <f>D5-F5</f>
        <v>-9240.31700000004</v>
      </c>
      <c r="H5" s="14">
        <v>927388</v>
      </c>
      <c r="I5" s="16">
        <f>F5-H5</f>
        <v>52060</v>
      </c>
    </row>
    <row r="6" spans="1:10" ht="12.75">
      <c r="A6" s="13" t="s">
        <v>9</v>
      </c>
      <c r="B6" s="10"/>
      <c r="C6" s="14">
        <f>'[1]kom byg'!F5</f>
        <v>5483665.282</v>
      </c>
      <c r="D6" s="14">
        <f>'[1]kom byg'!K5</f>
        <v>5155577.891</v>
      </c>
      <c r="E6" s="15">
        <f t="shared" si="0"/>
        <v>328087.3909999998</v>
      </c>
      <c r="F6" s="14">
        <f>'[1]kom byg'!Q5</f>
        <v>5736139.433</v>
      </c>
      <c r="G6" s="16">
        <f aca="true" t="shared" si="1" ref="G6:I21">D6-F6</f>
        <v>-580561.5420000004</v>
      </c>
      <c r="H6" s="14">
        <v>5007964</v>
      </c>
      <c r="I6" s="16">
        <f t="shared" si="1"/>
        <v>728175.4330000002</v>
      </c>
      <c r="J6" t="s">
        <v>38</v>
      </c>
    </row>
    <row r="7" spans="1:9" ht="12.75">
      <c r="A7" s="13" t="s">
        <v>10</v>
      </c>
      <c r="B7" s="10"/>
      <c r="C7" s="14">
        <f>'[1]kom byg'!F6</f>
        <v>1833331.592</v>
      </c>
      <c r="D7" s="14">
        <f>'[1]kom byg'!K6</f>
        <v>1875457.3310000002</v>
      </c>
      <c r="E7" s="15">
        <f t="shared" si="0"/>
        <v>-42125.73900000029</v>
      </c>
      <c r="F7" s="14">
        <f>'[1]kom byg'!Q6</f>
        <v>1825958.294</v>
      </c>
      <c r="G7" s="16">
        <f t="shared" si="1"/>
        <v>49499.037000000244</v>
      </c>
      <c r="H7" s="14">
        <v>1779445</v>
      </c>
      <c r="I7" s="16">
        <f t="shared" si="1"/>
        <v>46513.293999999994</v>
      </c>
    </row>
    <row r="8" spans="1:9" ht="12.75">
      <c r="A8" s="13" t="s">
        <v>11</v>
      </c>
      <c r="B8" s="10"/>
      <c r="C8" s="14">
        <f>'[1]kom byg'!F7</f>
        <v>4491552.607</v>
      </c>
      <c r="D8" s="14">
        <f>'[1]kom byg'!K7</f>
        <v>4394192.303</v>
      </c>
      <c r="E8" s="15">
        <f t="shared" si="0"/>
        <v>97360.30399999954</v>
      </c>
      <c r="F8" s="14">
        <f>'[1]kom byg'!Q7</f>
        <v>4466474.375</v>
      </c>
      <c r="G8" s="16">
        <f t="shared" si="1"/>
        <v>-72282.0719999997</v>
      </c>
      <c r="H8" s="14">
        <v>4372114</v>
      </c>
      <c r="I8" s="16">
        <f t="shared" si="1"/>
        <v>94360.375</v>
      </c>
    </row>
    <row r="9" spans="1:10" ht="12.75">
      <c r="A9" s="13" t="s">
        <v>12</v>
      </c>
      <c r="B9" s="10"/>
      <c r="C9" s="14">
        <f>'[1]kom byg'!F8</f>
        <v>7566321.506999999</v>
      </c>
      <c r="D9" s="14">
        <f>'[1]kom byg'!K8</f>
        <v>5904880.376</v>
      </c>
      <c r="E9" s="15">
        <f t="shared" si="0"/>
        <v>1661441.1309999991</v>
      </c>
      <c r="F9" s="14">
        <f>'[1]kom byg'!Q8</f>
        <v>6362747.495000001</v>
      </c>
      <c r="G9" s="16">
        <f t="shared" si="1"/>
        <v>-457867.1190000009</v>
      </c>
      <c r="H9" s="14">
        <v>6207207</v>
      </c>
      <c r="I9" s="16">
        <f t="shared" si="1"/>
        <v>155540.49500000104</v>
      </c>
      <c r="J9" t="s">
        <v>37</v>
      </c>
    </row>
    <row r="10" spans="1:9" ht="12.75">
      <c r="A10" s="9" t="s">
        <v>13</v>
      </c>
      <c r="B10" s="10"/>
      <c r="C10" s="14"/>
      <c r="D10" s="11">
        <f>D11+D12+D13+D14</f>
        <v>1212232.1</v>
      </c>
      <c r="E10" s="12">
        <v>0</v>
      </c>
      <c r="F10" s="11">
        <f>F11+F12+F13+F14</f>
        <v>1655051.2885</v>
      </c>
      <c r="G10" s="12">
        <f t="shared" si="1"/>
        <v>-442819.18849999993</v>
      </c>
      <c r="H10" s="11">
        <v>1595784</v>
      </c>
      <c r="I10" s="12">
        <f t="shared" si="1"/>
        <v>59267.288500000024</v>
      </c>
    </row>
    <row r="11" spans="1:9" ht="12.75">
      <c r="A11" s="13" t="s">
        <v>14</v>
      </c>
      <c r="B11" s="10"/>
      <c r="C11" s="14"/>
      <c r="D11" s="14">
        <f>'[1]transport'!L3</f>
        <v>267952.1</v>
      </c>
      <c r="E11" s="15">
        <v>0</v>
      </c>
      <c r="F11" s="14">
        <f>'[1]transport'!Q3</f>
        <v>287156.8885</v>
      </c>
      <c r="G11" s="16">
        <f t="shared" si="1"/>
        <v>-19204.788500000024</v>
      </c>
      <c r="H11" s="14">
        <v>286441</v>
      </c>
      <c r="I11" s="16">
        <f t="shared" si="1"/>
        <v>715.8885000000009</v>
      </c>
    </row>
    <row r="12" spans="1:9" ht="12.75">
      <c r="A12" s="13" t="s">
        <v>15</v>
      </c>
      <c r="B12" s="10"/>
      <c r="C12" s="14">
        <f>'[1]transport'!H4</f>
        <v>171720</v>
      </c>
      <c r="D12" s="14">
        <f>C12</f>
        <v>171720</v>
      </c>
      <c r="E12" s="15">
        <f t="shared" si="0"/>
        <v>0</v>
      </c>
      <c r="F12" s="14">
        <f>'[1]transport'!Q4</f>
        <v>549814.4</v>
      </c>
      <c r="G12" s="16">
        <f t="shared" si="1"/>
        <v>-378094.4</v>
      </c>
      <c r="H12" s="14">
        <v>491223</v>
      </c>
      <c r="I12" s="16">
        <f t="shared" si="1"/>
        <v>58591.40000000002</v>
      </c>
    </row>
    <row r="13" spans="1:9" ht="12.75">
      <c r="A13" s="13" t="s">
        <v>16</v>
      </c>
      <c r="B13" s="10"/>
      <c r="C13" s="14"/>
      <c r="D13" s="14">
        <f>'[1]transport'!L5</f>
        <v>101760</v>
      </c>
      <c r="E13" s="12">
        <v>0</v>
      </c>
      <c r="F13" s="14">
        <f>'[1]transport'!Q5</f>
        <v>205440</v>
      </c>
      <c r="G13" s="16">
        <f t="shared" si="1"/>
        <v>-103680</v>
      </c>
      <c r="H13" s="14">
        <v>208675</v>
      </c>
      <c r="I13" s="16">
        <f t="shared" si="1"/>
        <v>-3235</v>
      </c>
    </row>
    <row r="14" spans="1:9" ht="12.75">
      <c r="A14" s="13" t="s">
        <v>17</v>
      </c>
      <c r="B14" s="10"/>
      <c r="C14" s="14"/>
      <c r="D14" s="14">
        <f>'[1]transport'!L6</f>
        <v>670800</v>
      </c>
      <c r="E14" s="12">
        <v>0</v>
      </c>
      <c r="F14" s="14">
        <f>'[1]transport'!Q6</f>
        <v>612640</v>
      </c>
      <c r="G14" s="16">
        <f t="shared" si="1"/>
        <v>58160</v>
      </c>
      <c r="H14" s="14">
        <v>609445</v>
      </c>
      <c r="I14" s="16">
        <f t="shared" si="1"/>
        <v>3195</v>
      </c>
    </row>
    <row r="15" spans="1:9" ht="12.75">
      <c r="A15" s="17" t="s">
        <v>18</v>
      </c>
      <c r="B15" s="18">
        <f>B16+B17+B18</f>
        <v>1892767.7999999998</v>
      </c>
      <c r="C15" s="19">
        <f>C16+C17+C18</f>
        <v>1893854.2999999998</v>
      </c>
      <c r="D15" s="19">
        <f>D16+D17+D18</f>
        <v>2070945.8499999999</v>
      </c>
      <c r="E15" s="12">
        <f t="shared" si="0"/>
        <v>-177091.55000000005</v>
      </c>
      <c r="F15" s="19">
        <f>F16+F17+F18</f>
        <v>1406316.9780673182</v>
      </c>
      <c r="G15" s="12">
        <f t="shared" si="1"/>
        <v>664628.8719326816</v>
      </c>
      <c r="H15" s="19">
        <v>1521011</v>
      </c>
      <c r="I15" s="12">
        <f t="shared" si="1"/>
        <v>-114694.02193268179</v>
      </c>
    </row>
    <row r="16" spans="1:9" ht="12.75">
      <c r="A16" s="20" t="s">
        <v>19</v>
      </c>
      <c r="B16" s="10">
        <f>'[1]transport'!D7</f>
        <v>789700</v>
      </c>
      <c r="C16" s="21">
        <f>'[1]transport'!H7</f>
        <v>800300</v>
      </c>
      <c r="D16" s="21">
        <f>'[1]transport'!L7</f>
        <v>797650</v>
      </c>
      <c r="E16" s="15">
        <f t="shared" si="0"/>
        <v>2650</v>
      </c>
      <c r="F16" s="21">
        <f>'[1]transport'!Q7</f>
        <v>660598.0998914223</v>
      </c>
      <c r="G16" s="16">
        <f t="shared" si="1"/>
        <v>137051.90010857768</v>
      </c>
      <c r="H16" s="21">
        <v>671532</v>
      </c>
      <c r="I16" s="16">
        <f t="shared" si="1"/>
        <v>-10933.900108577684</v>
      </c>
    </row>
    <row r="17" spans="1:9" ht="12.75">
      <c r="A17" s="20" t="s">
        <v>20</v>
      </c>
      <c r="B17" s="10">
        <f>'[1]transport'!D8</f>
        <v>466818.7</v>
      </c>
      <c r="C17" s="21">
        <f>'[1]transport'!H8</f>
        <v>444248.64999999997</v>
      </c>
      <c r="D17" s="21">
        <f>'[1]transport'!L8</f>
        <v>439558.14999999997</v>
      </c>
      <c r="E17" s="15">
        <f t="shared" si="0"/>
        <v>4690.5</v>
      </c>
      <c r="F17" s="21">
        <f>'[1]transport'!Q8</f>
        <v>494839.8</v>
      </c>
      <c r="G17" s="16">
        <f t="shared" si="1"/>
        <v>-55281.65000000002</v>
      </c>
      <c r="H17" s="21">
        <v>522307</v>
      </c>
      <c r="I17" s="16">
        <f t="shared" si="1"/>
        <v>-27467.20000000001</v>
      </c>
    </row>
    <row r="18" spans="1:10" ht="12.75">
      <c r="A18" s="20" t="s">
        <v>21</v>
      </c>
      <c r="B18" s="10">
        <f>'[1]transport'!D9</f>
        <v>636249.1</v>
      </c>
      <c r="C18" s="21">
        <f>'[1]transport'!H9</f>
        <v>649305.65</v>
      </c>
      <c r="D18" s="21">
        <f>'[1]transport'!L9</f>
        <v>833737.7</v>
      </c>
      <c r="E18" s="15">
        <f t="shared" si="0"/>
        <v>-184432.04999999993</v>
      </c>
      <c r="F18" s="21">
        <f>'[1]transport'!I65</f>
        <v>250879.07817589576</v>
      </c>
      <c r="G18" s="16">
        <f>D18-F18</f>
        <v>582858.6218241042</v>
      </c>
      <c r="H18" s="21">
        <v>327172</v>
      </c>
      <c r="I18" s="16">
        <f>F18-H18</f>
        <v>-76292.92182410424</v>
      </c>
      <c r="J18" t="s">
        <v>22</v>
      </c>
    </row>
    <row r="19" spans="1:9" ht="12.75">
      <c r="A19" s="17" t="s">
        <v>23</v>
      </c>
      <c r="B19" s="10"/>
      <c r="C19" s="21"/>
      <c r="D19" s="21">
        <f>'[1]teknik'!J5</f>
        <v>1390463.847</v>
      </c>
      <c r="E19" s="12">
        <f t="shared" si="0"/>
        <v>-1390463.847</v>
      </c>
      <c r="F19" s="19">
        <f>'[1]teknik'!J11</f>
        <v>1273572.1530000002</v>
      </c>
      <c r="G19" s="12">
        <f t="shared" si="1"/>
        <v>116891.6939999999</v>
      </c>
      <c r="H19" s="19">
        <v>1374350</v>
      </c>
      <c r="I19" s="12">
        <f t="shared" si="1"/>
        <v>-100777.84699999983</v>
      </c>
    </row>
    <row r="20" spans="1:9" ht="12.75">
      <c r="A20" s="17" t="s">
        <v>24</v>
      </c>
      <c r="B20" s="10"/>
      <c r="C20" s="21"/>
      <c r="D20" s="19">
        <f>D21+D22</f>
        <v>151852.94999999998</v>
      </c>
      <c r="E20" s="12">
        <v>0</v>
      </c>
      <c r="F20" s="19">
        <f>SUM(F21:F22)</f>
        <v>400285.14999999997</v>
      </c>
      <c r="G20" s="12">
        <f t="shared" si="1"/>
        <v>-248432.19999999998</v>
      </c>
      <c r="H20" s="19">
        <v>396774</v>
      </c>
      <c r="I20" s="12">
        <f t="shared" si="1"/>
        <v>3511.149999999965</v>
      </c>
    </row>
    <row r="21" spans="1:10" ht="12.75">
      <c r="A21" s="20" t="s">
        <v>25</v>
      </c>
      <c r="B21" s="10"/>
      <c r="C21" s="21"/>
      <c r="D21" s="21">
        <f>'[1]affald'!J2</f>
        <v>129516.09999999999</v>
      </c>
      <c r="E21" s="12" t="s">
        <v>22</v>
      </c>
      <c r="F21" s="21">
        <f>'[1]affald'!J3</f>
        <v>366253.85</v>
      </c>
      <c r="G21" s="16">
        <f t="shared" si="1"/>
        <v>-236737.75</v>
      </c>
      <c r="H21" s="21">
        <v>364748</v>
      </c>
      <c r="I21" s="16">
        <f t="shared" si="1"/>
        <v>1505.8499999999767</v>
      </c>
      <c r="J21" t="s">
        <v>22</v>
      </c>
    </row>
    <row r="22" spans="1:10" ht="12.75">
      <c r="A22" s="20" t="s">
        <v>26</v>
      </c>
      <c r="B22" s="10"/>
      <c r="C22" s="21"/>
      <c r="D22" s="21">
        <f>'[1]affald'!J5</f>
        <v>22336.85</v>
      </c>
      <c r="E22" s="12" t="s">
        <v>22</v>
      </c>
      <c r="F22" s="21">
        <f>'[1]affald'!J6</f>
        <v>34031.299999999996</v>
      </c>
      <c r="G22" s="16">
        <f aca="true" t="shared" si="2" ref="G22:I25">D22-F22</f>
        <v>-11694.449999999997</v>
      </c>
      <c r="H22" s="21">
        <v>32026</v>
      </c>
      <c r="I22" s="16">
        <f t="shared" si="2"/>
        <v>2005.2999999999956</v>
      </c>
      <c r="J22" t="s">
        <v>22</v>
      </c>
    </row>
    <row r="23" spans="1:9" ht="12.75">
      <c r="A23" s="17" t="s">
        <v>27</v>
      </c>
      <c r="B23" s="10"/>
      <c r="C23" s="21"/>
      <c r="D23" s="19">
        <f>D24+D25</f>
        <v>2094403.838</v>
      </c>
      <c r="E23" s="12">
        <v>0</v>
      </c>
      <c r="F23" s="19">
        <f>F24+F25</f>
        <v>2057816.168</v>
      </c>
      <c r="G23" s="12">
        <f t="shared" si="2"/>
        <v>36587.669999999925</v>
      </c>
      <c r="H23" s="19">
        <v>2021523</v>
      </c>
      <c r="I23" s="12">
        <f t="shared" si="2"/>
        <v>36293.16800000006</v>
      </c>
    </row>
    <row r="24" spans="1:10" ht="12.75">
      <c r="A24" s="20" t="s">
        <v>28</v>
      </c>
      <c r="B24" s="10"/>
      <c r="C24" s="21"/>
      <c r="D24" s="21">
        <f>'[1]teknik'!J3</f>
        <v>15814.845000000001</v>
      </c>
      <c r="E24" s="15" t="s">
        <v>22</v>
      </c>
      <c r="F24" s="21">
        <f>'[1]teknik'!J9</f>
        <v>17359.839</v>
      </c>
      <c r="G24" s="16">
        <f t="shared" si="2"/>
        <v>-1544.9939999999988</v>
      </c>
      <c r="H24" s="21">
        <v>17177</v>
      </c>
      <c r="I24" s="16">
        <f t="shared" si="2"/>
        <v>182.83899999999994</v>
      </c>
      <c r="J24" t="s">
        <v>22</v>
      </c>
    </row>
    <row r="25" spans="1:10" ht="12.75">
      <c r="A25" s="20" t="s">
        <v>29</v>
      </c>
      <c r="B25" s="10"/>
      <c r="C25" s="21"/>
      <c r="D25" s="21">
        <f>'[1]teknik'!J4</f>
        <v>2078588.993</v>
      </c>
      <c r="E25" s="15" t="s">
        <v>22</v>
      </c>
      <c r="F25" s="21">
        <f>'[1]teknik'!J10</f>
        <v>2040456.3290000001</v>
      </c>
      <c r="G25" s="16">
        <f t="shared" si="2"/>
        <v>38132.66399999987</v>
      </c>
      <c r="H25" s="21">
        <v>2004346</v>
      </c>
      <c r="I25" s="16">
        <f t="shared" si="2"/>
        <v>36110.32900000014</v>
      </c>
      <c r="J25" s="22"/>
    </row>
    <row r="26" spans="1:9" ht="12.75">
      <c r="A26" s="23" t="s">
        <v>30</v>
      </c>
      <c r="B26" s="10">
        <f>SUM(B5:B25)</f>
        <v>3785535.6</v>
      </c>
      <c r="C26" s="14">
        <f>C15+C10+C4</f>
        <v>22414924.176</v>
      </c>
      <c r="D26" s="14">
        <f>D15+D10+D4</f>
        <v>21583493.533999998</v>
      </c>
      <c r="E26" s="12">
        <f>C26-D26</f>
        <v>831430.6420000009</v>
      </c>
      <c r="F26" s="14">
        <f>F4+F10+F15+F19+F20+F23</f>
        <v>26163809.334567323</v>
      </c>
      <c r="G26" s="12">
        <f>D26-F26</f>
        <v>-4580315.800567325</v>
      </c>
      <c r="H26" s="14">
        <f>H4+H10+H15+H19+H20+H23</f>
        <v>25203560</v>
      </c>
      <c r="I26" s="12">
        <f>F26-H26</f>
        <v>960249.3345673233</v>
      </c>
    </row>
    <row r="27" spans="1:9" ht="12.75">
      <c r="A27" s="24" t="s">
        <v>31</v>
      </c>
      <c r="B27" s="25"/>
      <c r="C27" s="25"/>
      <c r="D27" s="26" t="s">
        <v>22</v>
      </c>
      <c r="E27" s="27">
        <f>E26/D26*100</f>
        <v>3.852159710337285</v>
      </c>
      <c r="F27" s="26"/>
      <c r="G27" s="28">
        <f>G26/D26*100</f>
        <v>-21.221382874612285</v>
      </c>
      <c r="H27" s="26"/>
      <c r="I27" s="28">
        <f>I26/F26*100</f>
        <v>3.6701434500160985</v>
      </c>
    </row>
    <row r="28" spans="7:9" ht="12.75">
      <c r="G28" s="29" t="s">
        <v>22</v>
      </c>
      <c r="I28" s="29" t="s">
        <v>22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22</v>
      </c>
    </row>
  </sheetData>
  <sheetProtection/>
  <mergeCells count="1">
    <mergeCell ref="B1:F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Vesthimmerland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</dc:creator>
  <cp:keywords/>
  <dc:description/>
  <cp:lastModifiedBy>Marc Eskelund</cp:lastModifiedBy>
  <dcterms:created xsi:type="dcterms:W3CDTF">2012-09-04T09:53:22Z</dcterms:created>
  <dcterms:modified xsi:type="dcterms:W3CDTF">2012-09-05T09:51:20Z</dcterms:modified>
  <cp:category/>
  <cp:version/>
  <cp:contentType/>
  <cp:contentStatus/>
</cp:coreProperties>
</file>