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4235" windowHeight="819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  <c r="E19" i="1" l="1"/>
  <c r="E13" i="1" l="1"/>
  <c r="E4" i="1"/>
  <c r="E16" i="1" l="1"/>
  <c r="E3" i="1" l="1"/>
  <c r="E9" i="1"/>
  <c r="E22" i="1"/>
  <c r="D22" i="1"/>
  <c r="D19" i="1"/>
  <c r="E14" i="1"/>
  <c r="D14" i="1"/>
  <c r="D9" i="1"/>
  <c r="E18" i="1"/>
  <c r="E25" i="1" l="1"/>
  <c r="F15" i="1"/>
  <c r="F24" i="1"/>
  <c r="F23" i="1"/>
  <c r="F22" i="1"/>
  <c r="F21" i="1"/>
  <c r="F20" i="1"/>
  <c r="F19" i="1"/>
  <c r="F18" i="1"/>
  <c r="F16" i="1"/>
  <c r="F14" i="1"/>
  <c r="F13" i="1"/>
  <c r="F12" i="1"/>
  <c r="F11" i="1"/>
  <c r="F10" i="1"/>
  <c r="F9" i="1"/>
  <c r="F4" i="1"/>
  <c r="D3" i="1" l="1"/>
  <c r="F3" i="1" s="1"/>
  <c r="B3" i="1"/>
  <c r="C22" i="1"/>
  <c r="C19" i="1"/>
  <c r="C14" i="1"/>
  <c r="C3" i="1"/>
  <c r="C9" i="1"/>
  <c r="C25" i="1" s="1"/>
  <c r="D25" i="1" l="1"/>
  <c r="F25" i="1" s="1"/>
  <c r="F26" i="1" s="1"/>
  <c r="B9" i="1"/>
  <c r="B14" i="1"/>
  <c r="B25" i="1" l="1"/>
</calcChain>
</file>

<file path=xl/sharedStrings.xml><?xml version="1.0" encoding="utf-8"?>
<sst xmlns="http://schemas.openxmlformats.org/spreadsheetml/2006/main" count="34" uniqueCount="31">
  <si>
    <t>ændring kg/år</t>
  </si>
  <si>
    <t>Område/delområde</t>
  </si>
  <si>
    <t>Energiforbrug i kommunale bygninger i alt</t>
  </si>
  <si>
    <t>administrationsbygninger</t>
  </si>
  <si>
    <t>skoler</t>
  </si>
  <si>
    <t>daginstitutioner</t>
  </si>
  <si>
    <t>ældrepleje</t>
  </si>
  <si>
    <t>andre bygninger</t>
  </si>
  <si>
    <t>Transport i alt</t>
  </si>
  <si>
    <t>plejepersonalekørsel (hjemmepleje mv)</t>
  </si>
  <si>
    <t>park og vej 5)</t>
  </si>
  <si>
    <t>forvaltningers kørsel</t>
  </si>
  <si>
    <t>anden tjenestekørsel (private biler)</t>
  </si>
  <si>
    <t>Offentlig transport i alt</t>
  </si>
  <si>
    <t>offentlige busser</t>
  </si>
  <si>
    <t>færger</t>
  </si>
  <si>
    <t>skolebusser 4)</t>
  </si>
  <si>
    <t>Vejbelysning</t>
  </si>
  <si>
    <t>Affald i alt</t>
  </si>
  <si>
    <t>behandling af husholdningsaffald</t>
  </si>
  <si>
    <t>Tekniske anlæg i alt</t>
  </si>
  <si>
    <t>vandværker 1)</t>
  </si>
  <si>
    <t>renseanlæg 2)</t>
  </si>
  <si>
    <t>I alt (hele kommunen)</t>
  </si>
  <si>
    <t>I alt (hele kommunen) ændring i %</t>
  </si>
  <si>
    <t>2012/2013</t>
  </si>
  <si>
    <t>-</t>
  </si>
  <si>
    <r>
      <t>Kg. CO</t>
    </r>
    <r>
      <rPr>
        <b/>
        <vertAlign val="subscript"/>
        <sz val="12"/>
        <rFont val="Arial"/>
        <family val="2"/>
      </rPr>
      <t>2</t>
    </r>
  </si>
  <si>
    <t>indsamling af husholdninsaffald 3)</t>
  </si>
  <si>
    <t>2013: incl. skolebuskørsel iht. Årsberetning 2013 fra NT</t>
  </si>
  <si>
    <t>2013: anslået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</si>
</sst>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2" fillId="3" borderId="1" xfId="0" applyNumberFormat="1" applyFont="1" applyFill="1" applyBorder="1"/>
    <xf numFmtId="3" fontId="2" fillId="2" borderId="1" xfId="0" applyNumberFormat="1" applyFont="1" applyFill="1" applyBorder="1"/>
    <xf numFmtId="3" fontId="0" fillId="3" borderId="1" xfId="0" applyNumberFormat="1" applyFill="1" applyBorder="1"/>
    <xf numFmtId="3" fontId="2" fillId="4" borderId="1" xfId="0" applyNumberFormat="1" applyFont="1" applyFill="1" applyBorder="1"/>
    <xf numFmtId="3" fontId="0" fillId="4" borderId="1" xfId="0" applyNumberFormat="1" applyFill="1" applyBorder="1"/>
    <xf numFmtId="4" fontId="0" fillId="0" borderId="1" xfId="0" applyNumberFormat="1" applyBorder="1"/>
    <xf numFmtId="164" fontId="2" fillId="0" borderId="1" xfId="0" applyNumberFormat="1" applyFont="1" applyFill="1" applyBorder="1"/>
    <xf numFmtId="0" fontId="3" fillId="0" borderId="1" xfId="0" applyFont="1" applyBorder="1"/>
    <xf numFmtId="0" fontId="2" fillId="3" borderId="1" xfId="0" applyFont="1" applyFill="1" applyBorder="1"/>
    <xf numFmtId="0" fontId="0" fillId="3" borderId="1" xfId="0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3" fontId="0" fillId="0" borderId="0" xfId="0" applyNumberFormat="1"/>
    <xf numFmtId="3" fontId="0" fillId="5" borderId="1" xfId="0" applyNumberFormat="1" applyFill="1" applyBorder="1"/>
    <xf numFmtId="3" fontId="1" fillId="5" borderId="0" xfId="0" applyNumberFormat="1" applyFont="1" applyFill="1"/>
    <xf numFmtId="3" fontId="0" fillId="4" borderId="1" xfId="0" quotePrefix="1" applyNumberFormat="1" applyFill="1" applyBorder="1" applyAlignment="1">
      <alignment horizontal="right"/>
    </xf>
    <xf numFmtId="3" fontId="1" fillId="5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E1" sqref="E1"/>
    </sheetView>
  </sheetViews>
  <sheetFormatPr defaultRowHeight="15" x14ac:dyDescent="0.25"/>
  <cols>
    <col min="1" max="1" width="40.28515625" customWidth="1"/>
    <col min="2" max="2" width="14.7109375" customWidth="1"/>
    <col min="3" max="5" width="14.42578125" customWidth="1"/>
    <col min="6" max="6" width="18.140625" customWidth="1"/>
    <col min="8" max="8" width="10.140625" bestFit="1" customWidth="1"/>
  </cols>
  <sheetData>
    <row r="1" spans="1:8" ht="18.75" x14ac:dyDescent="0.35">
      <c r="A1" s="12" t="s">
        <v>27</v>
      </c>
      <c r="B1" s="1">
        <v>2010</v>
      </c>
      <c r="C1" s="1">
        <v>2011</v>
      </c>
      <c r="D1" s="1">
        <v>2012</v>
      </c>
      <c r="E1" s="1">
        <v>2013</v>
      </c>
      <c r="F1" s="2" t="s">
        <v>0</v>
      </c>
    </row>
    <row r="2" spans="1:8" ht="15.75" x14ac:dyDescent="0.25">
      <c r="A2" s="12" t="s">
        <v>1</v>
      </c>
      <c r="B2" s="3"/>
      <c r="C2" s="3"/>
      <c r="D2" s="3"/>
      <c r="E2" s="3"/>
      <c r="F2" s="4" t="s">
        <v>25</v>
      </c>
    </row>
    <row r="3" spans="1:8" x14ac:dyDescent="0.25">
      <c r="A3" s="13" t="s">
        <v>2</v>
      </c>
      <c r="B3" s="5">
        <f>B4+B5+B6+B7+B8</f>
        <v>19370766</v>
      </c>
      <c r="C3" s="5">
        <f>C4+C5+C6+C7+C8</f>
        <v>18294118</v>
      </c>
      <c r="D3" s="21">
        <f>SUM(D4+D5+D6+D7+D8)</f>
        <v>17301940</v>
      </c>
      <c r="E3" s="23">
        <f>SUM(E4+E5+E6+E7+E8)</f>
        <v>16905941.82</v>
      </c>
      <c r="F3" s="6">
        <f>D3-E3</f>
        <v>395998.1799999997</v>
      </c>
    </row>
    <row r="4" spans="1:8" x14ac:dyDescent="0.25">
      <c r="A4" s="14" t="s">
        <v>3</v>
      </c>
      <c r="B4" s="7">
        <v>979448</v>
      </c>
      <c r="C4" s="7">
        <v>927388</v>
      </c>
      <c r="D4" s="7">
        <v>821442</v>
      </c>
      <c r="E4" s="20">
        <f>(956.258*270)+(363596*0.46)</f>
        <v>425443.82</v>
      </c>
      <c r="F4" s="6">
        <f t="shared" ref="F4:F25" si="0">D4-E4</f>
        <v>395998.18</v>
      </c>
      <c r="G4" s="19"/>
    </row>
    <row r="5" spans="1:8" x14ac:dyDescent="0.25">
      <c r="A5" s="14" t="s">
        <v>4</v>
      </c>
      <c r="B5" s="7">
        <v>5736139</v>
      </c>
      <c r="C5" s="7">
        <v>5007964</v>
      </c>
      <c r="D5" s="7">
        <v>4713216</v>
      </c>
      <c r="E5" s="7">
        <v>4713216</v>
      </c>
      <c r="F5" s="6">
        <f t="shared" si="0"/>
        <v>0</v>
      </c>
      <c r="G5" t="s">
        <v>30</v>
      </c>
    </row>
    <row r="6" spans="1:8" x14ac:dyDescent="0.25">
      <c r="A6" s="14" t="s">
        <v>5</v>
      </c>
      <c r="B6" s="7">
        <v>1825958</v>
      </c>
      <c r="C6" s="7">
        <v>1779445</v>
      </c>
      <c r="D6" s="7">
        <v>1652283</v>
      </c>
      <c r="E6" s="7">
        <v>1652283</v>
      </c>
      <c r="F6" s="6">
        <f t="shared" si="0"/>
        <v>0</v>
      </c>
      <c r="G6" t="s">
        <v>30</v>
      </c>
    </row>
    <row r="7" spans="1:8" x14ac:dyDescent="0.25">
      <c r="A7" s="14" t="s">
        <v>6</v>
      </c>
      <c r="B7" s="7">
        <v>4466474</v>
      </c>
      <c r="C7" s="7">
        <v>4372114</v>
      </c>
      <c r="D7" s="7">
        <v>4167554</v>
      </c>
      <c r="E7" s="7">
        <v>4167554</v>
      </c>
      <c r="F7" s="6">
        <f t="shared" si="0"/>
        <v>0</v>
      </c>
      <c r="G7" t="s">
        <v>30</v>
      </c>
    </row>
    <row r="8" spans="1:8" x14ac:dyDescent="0.25">
      <c r="A8" s="14" t="s">
        <v>7</v>
      </c>
      <c r="B8" s="7">
        <v>6362747</v>
      </c>
      <c r="C8" s="7">
        <v>6207207</v>
      </c>
      <c r="D8" s="7">
        <v>5947445</v>
      </c>
      <c r="E8" s="7">
        <v>5947445</v>
      </c>
      <c r="F8" s="6">
        <f t="shared" si="0"/>
        <v>0</v>
      </c>
      <c r="G8" t="s">
        <v>30</v>
      </c>
    </row>
    <row r="9" spans="1:8" x14ac:dyDescent="0.25">
      <c r="A9" s="13" t="s">
        <v>8</v>
      </c>
      <c r="B9" s="5">
        <f>B10+B11+B12+B13</f>
        <v>1655051</v>
      </c>
      <c r="C9" s="5">
        <f>C10+C11+C12+C13</f>
        <v>1595784</v>
      </c>
      <c r="D9" s="5">
        <f>SUM(D10:D13)</f>
        <v>1563998</v>
      </c>
      <c r="E9" s="5">
        <f>SUM(E10:E13)</f>
        <v>1342158.3466666667</v>
      </c>
      <c r="F9" s="6">
        <f t="shared" si="0"/>
        <v>221839.65333333332</v>
      </c>
      <c r="H9" s="19"/>
    </row>
    <row r="10" spans="1:8" x14ac:dyDescent="0.25">
      <c r="A10" s="14" t="s">
        <v>9</v>
      </c>
      <c r="B10" s="7">
        <v>287157</v>
      </c>
      <c r="C10" s="7">
        <v>286441</v>
      </c>
      <c r="D10" s="7">
        <v>285879</v>
      </c>
      <c r="E10" s="7">
        <v>272966</v>
      </c>
      <c r="F10" s="6">
        <f t="shared" si="0"/>
        <v>12913</v>
      </c>
      <c r="G10" s="19"/>
    </row>
    <row r="11" spans="1:8" x14ac:dyDescent="0.25">
      <c r="A11" s="14" t="s">
        <v>10</v>
      </c>
      <c r="B11" s="7">
        <v>549814</v>
      </c>
      <c r="C11" s="7">
        <v>491223</v>
      </c>
      <c r="D11" s="7">
        <v>490473</v>
      </c>
      <c r="E11" s="7">
        <v>423931</v>
      </c>
      <c r="F11" s="6">
        <f t="shared" si="0"/>
        <v>66542</v>
      </c>
      <c r="H11" s="19"/>
    </row>
    <row r="12" spans="1:8" x14ac:dyDescent="0.25">
      <c r="A12" s="14" t="s">
        <v>11</v>
      </c>
      <c r="B12" s="7">
        <v>205440</v>
      </c>
      <c r="C12" s="7">
        <v>208675</v>
      </c>
      <c r="D12" s="7">
        <v>194309</v>
      </c>
      <c r="E12" s="7">
        <v>146926</v>
      </c>
      <c r="F12" s="6">
        <f t="shared" si="0"/>
        <v>47383</v>
      </c>
    </row>
    <row r="13" spans="1:8" x14ac:dyDescent="0.25">
      <c r="A13" s="14" t="s">
        <v>12</v>
      </c>
      <c r="B13" s="7">
        <v>612640</v>
      </c>
      <c r="C13" s="7">
        <v>609445</v>
      </c>
      <c r="D13" s="7">
        <v>593337</v>
      </c>
      <c r="E13" s="7">
        <f>2960408/15*2.525</f>
        <v>498335.34666666662</v>
      </c>
      <c r="F13" s="6">
        <f t="shared" si="0"/>
        <v>95001.653333333379</v>
      </c>
    </row>
    <row r="14" spans="1:8" x14ac:dyDescent="0.25">
      <c r="A14" s="15" t="s">
        <v>13</v>
      </c>
      <c r="B14" s="8">
        <f>B15+B16+B17</f>
        <v>1406317</v>
      </c>
      <c r="C14" s="8">
        <f>C15+C16+C17</f>
        <v>1521011</v>
      </c>
      <c r="D14" s="8">
        <f>SUM(D15:D17)</f>
        <v>1519332</v>
      </c>
      <c r="E14" s="8">
        <f>SUM(E15:E17)</f>
        <v>1322381.48</v>
      </c>
      <c r="F14" s="6">
        <f t="shared" si="0"/>
        <v>196950.52000000002</v>
      </c>
      <c r="H14" s="19"/>
    </row>
    <row r="15" spans="1:8" x14ac:dyDescent="0.25">
      <c r="A15" s="16" t="s">
        <v>14</v>
      </c>
      <c r="B15" s="9">
        <v>660598</v>
      </c>
      <c r="C15" s="9">
        <v>671532</v>
      </c>
      <c r="D15" s="9">
        <v>672911</v>
      </c>
      <c r="E15" s="9">
        <v>933000</v>
      </c>
      <c r="F15" s="6">
        <f>D15+D17-E15</f>
        <v>67885</v>
      </c>
      <c r="G15" s="19" t="s">
        <v>29</v>
      </c>
    </row>
    <row r="16" spans="1:8" x14ac:dyDescent="0.25">
      <c r="A16" s="16" t="s">
        <v>15</v>
      </c>
      <c r="B16" s="9">
        <v>494840</v>
      </c>
      <c r="C16" s="9">
        <v>522307</v>
      </c>
      <c r="D16" s="9">
        <v>518447</v>
      </c>
      <c r="E16" s="9">
        <f>(2.65*141586)+(0.46*30823)</f>
        <v>389381.48</v>
      </c>
      <c r="F16" s="6">
        <f t="shared" si="0"/>
        <v>129065.52000000002</v>
      </c>
    </row>
    <row r="17" spans="1:8" x14ac:dyDescent="0.25">
      <c r="A17" s="16" t="s">
        <v>16</v>
      </c>
      <c r="B17" s="9">
        <v>250879</v>
      </c>
      <c r="C17" s="9">
        <v>327172</v>
      </c>
      <c r="D17" s="9">
        <v>327974</v>
      </c>
      <c r="E17" s="22" t="s">
        <v>26</v>
      </c>
      <c r="F17" s="6"/>
    </row>
    <row r="18" spans="1:8" x14ac:dyDescent="0.25">
      <c r="A18" s="15" t="s">
        <v>17</v>
      </c>
      <c r="B18" s="8">
        <v>1273572</v>
      </c>
      <c r="C18" s="8">
        <v>1374350</v>
      </c>
      <c r="D18" s="8">
        <v>1333688</v>
      </c>
      <c r="E18" s="8">
        <f>2506243*0.46</f>
        <v>1152871.78</v>
      </c>
      <c r="F18" s="6">
        <f t="shared" si="0"/>
        <v>180816.21999999997</v>
      </c>
    </row>
    <row r="19" spans="1:8" x14ac:dyDescent="0.25">
      <c r="A19" s="15" t="s">
        <v>18</v>
      </c>
      <c r="B19" s="8">
        <v>400285</v>
      </c>
      <c r="C19" s="8">
        <f>SUM(C20:C21)</f>
        <v>396774</v>
      </c>
      <c r="D19" s="8">
        <f>SUM(D20:D21)</f>
        <v>392851</v>
      </c>
      <c r="E19" s="8">
        <f>SUM(E20:E21)</f>
        <v>550422</v>
      </c>
      <c r="F19" s="6">
        <f t="shared" si="0"/>
        <v>-157571</v>
      </c>
      <c r="H19" s="19"/>
    </row>
    <row r="20" spans="1:8" x14ac:dyDescent="0.25">
      <c r="A20" s="16" t="s">
        <v>28</v>
      </c>
      <c r="B20" s="9">
        <v>366254</v>
      </c>
      <c r="C20" s="9">
        <v>364748</v>
      </c>
      <c r="D20" s="9">
        <v>362118</v>
      </c>
      <c r="E20" s="9">
        <v>394933</v>
      </c>
      <c r="F20" s="6">
        <f t="shared" si="0"/>
        <v>-32815</v>
      </c>
      <c r="G20" s="19"/>
    </row>
    <row r="21" spans="1:8" x14ac:dyDescent="0.25">
      <c r="A21" s="16" t="s">
        <v>19</v>
      </c>
      <c r="B21" s="9">
        <v>34031</v>
      </c>
      <c r="C21" s="9">
        <v>32026</v>
      </c>
      <c r="D21" s="9">
        <v>30733</v>
      </c>
      <c r="E21" s="9">
        <v>155489</v>
      </c>
      <c r="F21" s="6">
        <f t="shared" si="0"/>
        <v>-124756</v>
      </c>
    </row>
    <row r="22" spans="1:8" x14ac:dyDescent="0.25">
      <c r="A22" s="15" t="s">
        <v>20</v>
      </c>
      <c r="B22" s="8">
        <v>2057816</v>
      </c>
      <c r="C22" s="8">
        <f>C23+C24</f>
        <v>2021523</v>
      </c>
      <c r="D22" s="8">
        <f>SUM(D23:D24)</f>
        <v>1998767</v>
      </c>
      <c r="E22" s="8">
        <f>SUM(E23:E24)</f>
        <v>2010203</v>
      </c>
      <c r="F22" s="6">
        <f t="shared" si="0"/>
        <v>-11436</v>
      </c>
      <c r="G22" s="19"/>
      <c r="H22" s="19"/>
    </row>
    <row r="23" spans="1:8" x14ac:dyDescent="0.25">
      <c r="A23" s="16" t="s">
        <v>21</v>
      </c>
      <c r="B23" s="9">
        <v>17360</v>
      </c>
      <c r="C23" s="9">
        <v>17177</v>
      </c>
      <c r="D23" s="9">
        <v>17269</v>
      </c>
      <c r="E23" s="9">
        <v>23003</v>
      </c>
      <c r="F23" s="6">
        <f t="shared" si="0"/>
        <v>-5734</v>
      </c>
    </row>
    <row r="24" spans="1:8" x14ac:dyDescent="0.25">
      <c r="A24" s="16" t="s">
        <v>22</v>
      </c>
      <c r="B24" s="9">
        <v>2040456</v>
      </c>
      <c r="C24" s="9">
        <v>2004346</v>
      </c>
      <c r="D24" s="9">
        <v>1981498</v>
      </c>
      <c r="E24" s="9">
        <v>1987200</v>
      </c>
      <c r="F24" s="6">
        <f t="shared" si="0"/>
        <v>-5702</v>
      </c>
    </row>
    <row r="25" spans="1:8" x14ac:dyDescent="0.25">
      <c r="A25" s="17" t="s">
        <v>23</v>
      </c>
      <c r="B25" s="7">
        <f>B3+B9+B14+B18+B19+B22</f>
        <v>26163807</v>
      </c>
      <c r="C25" s="7">
        <f>C3+C9+C14+C18+C19+C22</f>
        <v>25203560</v>
      </c>
      <c r="D25" s="7">
        <f>D3+D9+D14+D18+D19+D22</f>
        <v>24110576</v>
      </c>
      <c r="E25" s="7">
        <f>E3+E9+E14+E18+E19+E22</f>
        <v>23283978.42666667</v>
      </c>
      <c r="F25" s="6">
        <f t="shared" si="0"/>
        <v>826597.57333333045</v>
      </c>
    </row>
    <row r="26" spans="1:8" x14ac:dyDescent="0.25">
      <c r="A26" s="18" t="s">
        <v>24</v>
      </c>
      <c r="B26" s="10"/>
      <c r="C26" s="10"/>
      <c r="D26" s="10"/>
      <c r="E26" s="10"/>
      <c r="F26" s="11">
        <f>F25/D25*100</f>
        <v>3.4283609538541531</v>
      </c>
    </row>
    <row r="27" spans="1:8" x14ac:dyDescent="0.25">
      <c r="A27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Vesthimmerlands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</dc:creator>
  <cp:lastModifiedBy>KIIJ</cp:lastModifiedBy>
  <dcterms:created xsi:type="dcterms:W3CDTF">2013-05-28T11:45:39Z</dcterms:created>
  <dcterms:modified xsi:type="dcterms:W3CDTF">2015-03-02T09:41:28Z</dcterms:modified>
</cp:coreProperties>
</file>