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9008" windowHeight="10944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gas08">#REF!</definedName>
    <definedName name="BAU_Solg_kraftv_faktor">#REF!</definedName>
    <definedName name="BAU_Solg_kraftv_foreg_år">#REF!</definedName>
    <definedName name="benzin07">#REF!</definedName>
    <definedName name="Benzin08">#REF!</definedName>
    <definedName name="Benzinfaktor">#REF!</definedName>
    <definedName name="diesel07">#REF!</definedName>
    <definedName name="Dieselfaktor">#REF!</definedName>
    <definedName name="El_07">#REF!</definedName>
    <definedName name="el_2011">#REF!</definedName>
    <definedName name="el_2012">#REF!</definedName>
    <definedName name="El_opgør.år">'[1]2013 2012 '!$B$46</definedName>
    <definedName name="elfaktor_foreg_år">#REF!</definedName>
    <definedName name="elfaktor11">#REF!</definedName>
    <definedName name="fjernv07">#REF!</definedName>
    <definedName name="Fjernvarme08">#REF!</definedName>
    <definedName name="fjernvarmefaktor">#REF!</definedName>
    <definedName name="Fjernvarmefaktor_nye_kedler">#REF!</definedName>
    <definedName name="Fjv_ny_faktor">#REF!</definedName>
    <definedName name="Fjv_nye_kedler08">#REF!</definedName>
    <definedName name="fjvny07">#REF!</definedName>
    <definedName name="gasfaktor">#REF!</definedName>
    <definedName name="Kraftv._Beboelse">#REF!</definedName>
    <definedName name="Kraftv._Solg._Bauneh._2010">#REF!</definedName>
    <definedName name="Kraftv._Solg._Bauneh._2011">#REF!</definedName>
    <definedName name="Kraftv._Virum_Skole_2010">#REF!</definedName>
    <definedName name="Kraftv._Virum_Skole_2011">#REF!</definedName>
    <definedName name="kraftv_2011_bau_solg">#REF!</definedName>
    <definedName name="kraftv_2011_stadion">#REF!</definedName>
    <definedName name="kraftv_2011_virum_sk">#REF!</definedName>
    <definedName name="kraftv_2012_bau_solg">#REF!</definedName>
    <definedName name="kraftv_2012_virum_sk">#REF!</definedName>
    <definedName name="kraftv_foreg.år_stadion">'[1]2013 2012 '!$B$38</definedName>
    <definedName name="kraftv07">#REF!</definedName>
    <definedName name="Kraftvarme__Stadion_2010">#REF!</definedName>
    <definedName name="Kraftvarme__Stadion_2011">#REF!</definedName>
    <definedName name="Kraftvarme08">#REF!</definedName>
    <definedName name="kraftvarmefaktor">#REF!</definedName>
    <definedName name="Kørsel_i_privatbiler">#REF!</definedName>
    <definedName name="olie07">#REF!</definedName>
    <definedName name="Olie08">#REF!</definedName>
    <definedName name="Oliefaktor">#REF!</definedName>
    <definedName name="stadion_kraftv_faktor">#REF!</definedName>
    <definedName name="stadion_kraftv_foreg_år">#REF!</definedName>
    <definedName name="virum_sk_kraftv_faktor">#REF!</definedName>
    <definedName name="virum_sk_kraftv_foreg_år">#REF!</definedName>
  </definedNames>
  <calcPr calcId="125725" calcMode="manual"/>
</workbook>
</file>

<file path=xl/calcChain.xml><?xml version="1.0" encoding="utf-8"?>
<calcChain xmlns="http://schemas.openxmlformats.org/spreadsheetml/2006/main">
  <c r="B44" i="1"/>
  <c r="B43"/>
  <c r="B41"/>
  <c r="B40"/>
  <c r="B39"/>
  <c r="B38"/>
  <c r="B37"/>
  <c r="B36"/>
  <c r="F21"/>
  <c r="D21"/>
  <c r="E20"/>
  <c r="E22" s="1"/>
  <c r="C20"/>
  <c r="C22" s="1"/>
  <c r="B20"/>
  <c r="F19"/>
  <c r="D19"/>
  <c r="F18"/>
  <c r="D18"/>
  <c r="F17"/>
  <c r="D17"/>
  <c r="E16"/>
  <c r="F15"/>
  <c r="D15"/>
  <c r="F14"/>
  <c r="D14"/>
  <c r="E13"/>
  <c r="C13"/>
  <c r="C16" s="1"/>
  <c r="B13"/>
  <c r="F13" s="1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  <c r="C23" l="1"/>
  <c r="F20"/>
  <c r="F16"/>
  <c r="D13"/>
  <c r="D20"/>
  <c r="B22"/>
  <c r="D22" s="1"/>
  <c r="E23"/>
  <c r="B16"/>
  <c r="B23" l="1"/>
  <c r="D23" s="1"/>
  <c r="D16"/>
  <c r="F22"/>
  <c r="F23"/>
</calcChain>
</file>

<file path=xl/comments1.xml><?xml version="1.0" encoding="utf-8"?>
<comments xmlns="http://schemas.openxmlformats.org/spreadsheetml/2006/main">
  <authors>
    <author>uje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</commentList>
</comments>
</file>

<file path=xl/sharedStrings.xml><?xml version="1.0" encoding="utf-8"?>
<sst xmlns="http://schemas.openxmlformats.org/spreadsheetml/2006/main" count="65" uniqueCount="52">
  <si>
    <t>CO2-emissionsfaktorer for kraftvarme er opgivet af leverandøren, E.ON</t>
  </si>
  <si>
    <t>CO2-emissionsfaktorer for el er fundet på ENERGINET.dk</t>
  </si>
  <si>
    <r>
      <t>kgCO</t>
    </r>
    <r>
      <rPr>
        <sz val="8"/>
        <rFont val="Arial"/>
        <family val="2"/>
      </rPr>
      <t>2</t>
    </r>
    <r>
      <rPr>
        <sz val="11"/>
        <color theme="1"/>
        <rFont val="Calibri"/>
        <family val="2"/>
        <scheme val="minor"/>
      </rPr>
      <t>/km</t>
    </r>
  </si>
  <si>
    <t>Kørsel i privatbiler</t>
  </si>
  <si>
    <t xml:space="preserve"> g CO2/l</t>
  </si>
  <si>
    <t>Diesel</t>
  </si>
  <si>
    <t>Benzin</t>
  </si>
  <si>
    <t xml:space="preserve"> g CO2/kWh</t>
  </si>
  <si>
    <t>El 2012 (incl. tab transm. Distrib.)</t>
  </si>
  <si>
    <t>Kraftv. Beboelse</t>
  </si>
  <si>
    <t>Kraftv. Virum Skole 2013</t>
  </si>
  <si>
    <t>Kraftv. Virum Skole 2012</t>
  </si>
  <si>
    <t>Kraftv. Solg. Bauneh. 2013</t>
  </si>
  <si>
    <t>Kraftv. Solg. Bauneh. 2012</t>
  </si>
  <si>
    <t>Kraftvarme, Stadion 2013</t>
  </si>
  <si>
    <t>Kraftvarme, Stadion 2012</t>
  </si>
  <si>
    <t>Fjernvarme - nye kedler</t>
  </si>
  <si>
    <t>Fjernvarme</t>
  </si>
  <si>
    <t xml:space="preserve">Gas </t>
  </si>
  <si>
    <t>Benyttede emissionsfaktorer:</t>
  </si>
  <si>
    <t>*** Beregnet som 52 % af forbruget til renseanlæg + hele forbruget til ledningsafdelingen (pumperne)</t>
  </si>
  <si>
    <t>** LTF = Lyngby-Taarbæk Forsyning A/S</t>
  </si>
  <si>
    <t>* CO2-emissionsfaktorer for 2012</t>
  </si>
  <si>
    <t>Da solcelleproduceret strøm ikke udleder CO2, er dette bidrag til kommunens elforbrug ikke medregnet herover.</t>
  </si>
  <si>
    <r>
      <t xml:space="preserve">Der er opsat solcelleanlæg på Virum Skoles tag, produktion 2013 </t>
    </r>
    <r>
      <rPr>
        <b/>
        <sz val="10"/>
        <rFont val="Arial"/>
        <family val="2"/>
      </rPr>
      <t xml:space="preserve">87.864 </t>
    </r>
    <r>
      <rPr>
        <sz val="10"/>
        <rFont val="Arial"/>
        <family val="2"/>
      </rPr>
      <t xml:space="preserve">kWh. </t>
    </r>
  </si>
  <si>
    <t>I alt LTK + LTF</t>
  </si>
  <si>
    <t>LTF i alt</t>
  </si>
  <si>
    <t xml:space="preserve">Transport LTF i alt </t>
  </si>
  <si>
    <t>Tekniske anlæg (LTF) ** i alt</t>
  </si>
  <si>
    <t xml:space="preserve"> - Genbrugsstationen</t>
  </si>
  <si>
    <t xml:space="preserve"> - Rensningsanlæg ***</t>
  </si>
  <si>
    <t xml:space="preserve"> - Vandværk</t>
  </si>
  <si>
    <t>LTK i alt</t>
  </si>
  <si>
    <t>Vejbelysning</t>
  </si>
  <si>
    <t>Transport LTK</t>
  </si>
  <si>
    <t>Energiforbrug komm. bygn. ialt</t>
  </si>
  <si>
    <t>Fællesforbrug ved komm. boligbyggeri</t>
  </si>
  <si>
    <t>Idrætsanlæg i alt</t>
  </si>
  <si>
    <t>Andre kommunale bygninger</t>
  </si>
  <si>
    <t>Kulturinstitutioner</t>
  </si>
  <si>
    <t>Specialinstitutioner</t>
  </si>
  <si>
    <t>Ældrepleje</t>
  </si>
  <si>
    <t>Fritids- og ungdomsklubber</t>
  </si>
  <si>
    <t>Daginstitutioner</t>
  </si>
  <si>
    <t>Skoler</t>
  </si>
  <si>
    <t>Administrationsbygninger</t>
  </si>
  <si>
    <r>
      <t xml:space="preserve">Ændring [%] </t>
    </r>
    <r>
      <rPr>
        <sz val="12"/>
        <rFont val="Arial"/>
        <family val="2"/>
      </rPr>
      <t>*</t>
    </r>
  </si>
  <si>
    <r>
      <t xml:space="preserve">2013 </t>
    </r>
    <r>
      <rPr>
        <sz val="12"/>
        <rFont val="Arial"/>
        <family val="2"/>
      </rPr>
      <t>*</t>
    </r>
  </si>
  <si>
    <t>Ændring [%]</t>
  </si>
  <si>
    <r>
      <t xml:space="preserve">Udledning </t>
    </r>
    <r>
      <rPr>
        <sz val="12"/>
        <rFont val="Arial"/>
        <family val="2"/>
      </rPr>
      <t>*</t>
    </r>
    <r>
      <rPr>
        <b/>
        <sz val="12"/>
        <rFont val="Arial"/>
        <family val="2"/>
      </rPr>
      <t xml:space="preserve"> [Ton/år]</t>
    </r>
  </si>
  <si>
    <t>Total CO2-udledning [Ton/år]</t>
  </si>
  <si>
    <t>Lyngby-Taarbæk Kommune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</si>
</sst>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00"/>
    <numFmt numFmtId="165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20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sz val="11"/>
      <color indexed="8"/>
      <name val="Trebuchet MS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6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3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" fillId="16" borderId="20" applyNumberFormat="0" applyFont="0" applyAlignment="0" applyProtection="0"/>
    <xf numFmtId="0" fontId="14" fillId="17" borderId="21" applyNumberFormat="0" applyAlignment="0" applyProtection="0"/>
    <xf numFmtId="0" fontId="14" fillId="17" borderId="21" applyNumberFormat="0" applyAlignment="0" applyProtection="0"/>
    <xf numFmtId="0" fontId="15" fillId="18" borderId="2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1" applyNumberFormat="0" applyAlignment="0" applyProtection="0"/>
    <xf numFmtId="43" fontId="1" fillId="0" borderId="0" applyFont="0" applyFill="0" applyBorder="0" applyAlignment="0" applyProtection="0"/>
    <xf numFmtId="0" fontId="15" fillId="18" borderId="22" applyNumberFormat="0" applyAlignment="0" applyProtection="0"/>
    <xf numFmtId="0" fontId="22" fillId="0" borderId="26" applyNumberFormat="0" applyFill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1" fillId="16" borderId="20" applyNumberFormat="0" applyFont="0" applyAlignment="0" applyProtection="0"/>
    <xf numFmtId="0" fontId="25" fillId="17" borderId="27" applyNumberFormat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13" fillId="1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/>
    <xf numFmtId="3" fontId="4" fillId="3" borderId="2" xfId="0" applyNumberFormat="1" applyFont="1" applyFill="1" applyBorder="1" applyAlignment="1"/>
    <xf numFmtId="165" fontId="5" fillId="3" borderId="2" xfId="0" applyNumberFormat="1" applyFont="1" applyFill="1" applyBorder="1" applyAlignment="1"/>
    <xf numFmtId="165" fontId="4" fillId="3" borderId="2" xfId="0" applyNumberFormat="1" applyFont="1" applyFill="1" applyBorder="1" applyAlignment="1"/>
    <xf numFmtId="0" fontId="1" fillId="3" borderId="2" xfId="0" applyFont="1" applyFill="1" applyBorder="1"/>
    <xf numFmtId="0" fontId="0" fillId="3" borderId="7" xfId="0" applyFill="1" applyBorder="1"/>
    <xf numFmtId="165" fontId="4" fillId="3" borderId="6" xfId="0" applyNumberFormat="1" applyFont="1" applyFill="1" applyBorder="1" applyAlignment="1"/>
    <xf numFmtId="0" fontId="1" fillId="3" borderId="11" xfId="0" applyFont="1" applyFill="1" applyBorder="1"/>
    <xf numFmtId="3" fontId="1" fillId="3" borderId="11" xfId="0" applyNumberFormat="1" applyFont="1" applyFill="1" applyBorder="1"/>
    <xf numFmtId="3" fontId="1" fillId="3" borderId="14" xfId="0" applyNumberFormat="1" applyFont="1" applyFill="1" applyBorder="1"/>
    <xf numFmtId="165" fontId="4" fillId="3" borderId="11" xfId="0" applyNumberFormat="1" applyFont="1" applyFill="1" applyBorder="1" applyAlignment="1"/>
    <xf numFmtId="0" fontId="3" fillId="3" borderId="15" xfId="0" applyFont="1" applyFill="1" applyBorder="1"/>
    <xf numFmtId="3" fontId="3" fillId="3" borderId="15" xfId="0" applyNumberFormat="1" applyFont="1" applyFill="1" applyBorder="1"/>
    <xf numFmtId="165" fontId="5" fillId="3" borderId="5" xfId="0" applyNumberFormat="1" applyFont="1" applyFill="1" applyBorder="1" applyAlignment="1"/>
    <xf numFmtId="165" fontId="5" fillId="3" borderId="3" xfId="0" applyNumberFormat="1" applyFont="1" applyFill="1" applyBorder="1" applyAlignment="1"/>
    <xf numFmtId="0" fontId="3" fillId="3" borderId="6" xfId="0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165" fontId="4" fillId="2" borderId="0" xfId="0" applyNumberFormat="1" applyFont="1" applyFill="1" applyBorder="1" applyAlignment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2" xfId="0" applyBorder="1"/>
    <xf numFmtId="1" fontId="0" fillId="0" borderId="2" xfId="0" applyNumberFormat="1" applyBorder="1"/>
    <xf numFmtId="0" fontId="1" fillId="0" borderId="2" xfId="0" applyFont="1" applyBorder="1"/>
    <xf numFmtId="0" fontId="0" fillId="0" borderId="2" xfId="0" applyFill="1" applyBorder="1"/>
    <xf numFmtId="2" fontId="0" fillId="0" borderId="2" xfId="0" applyNumberFormat="1" applyBorder="1"/>
    <xf numFmtId="164" fontId="0" fillId="0" borderId="2" xfId="0" applyNumberFormat="1" applyFill="1" applyBorder="1"/>
    <xf numFmtId="3" fontId="0" fillId="0" borderId="1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5" fillId="19" borderId="16" xfId="0" applyFont="1" applyFill="1" applyBorder="1" applyAlignment="1"/>
    <xf numFmtId="3" fontId="5" fillId="19" borderId="5" xfId="0" applyNumberFormat="1" applyFont="1" applyFill="1" applyBorder="1" applyAlignment="1"/>
    <xf numFmtId="165" fontId="5" fillId="19" borderId="5" xfId="0" applyNumberFormat="1" applyFont="1" applyFill="1" applyBorder="1" applyAlignment="1"/>
    <xf numFmtId="3" fontId="5" fillId="19" borderId="15" xfId="0" applyNumberFormat="1" applyFont="1" applyFill="1" applyBorder="1" applyAlignment="1"/>
    <xf numFmtId="165" fontId="5" fillId="19" borderId="3" xfId="0" applyNumberFormat="1" applyFont="1" applyFill="1" applyBorder="1" applyAlignment="1"/>
    <xf numFmtId="0" fontId="3" fillId="19" borderId="14" xfId="0" applyFont="1" applyFill="1" applyBorder="1"/>
    <xf numFmtId="3" fontId="3" fillId="19" borderId="14" xfId="0" applyNumberFormat="1" applyFont="1" applyFill="1" applyBorder="1"/>
    <xf numFmtId="165" fontId="5" fillId="20" borderId="5" xfId="0" applyNumberFormat="1" applyFont="1" applyFill="1" applyBorder="1" applyAlignment="1"/>
    <xf numFmtId="165" fontId="5" fillId="20" borderId="3" xfId="0" applyNumberFormat="1" applyFont="1" applyFill="1" applyBorder="1" applyAlignment="1"/>
    <xf numFmtId="0" fontId="3" fillId="21" borderId="9" xfId="0" applyFont="1" applyFill="1" applyBorder="1"/>
    <xf numFmtId="3" fontId="3" fillId="21" borderId="2" xfId="0" applyNumberFormat="1" applyFont="1" applyFill="1" applyBorder="1"/>
    <xf numFmtId="165" fontId="5" fillId="21" borderId="5" xfId="0" applyNumberFormat="1" applyFont="1" applyFill="1" applyBorder="1" applyAlignment="1"/>
    <xf numFmtId="165" fontId="5" fillId="21" borderId="3" xfId="0" applyNumberFormat="1" applyFont="1" applyFill="1" applyBorder="1" applyAlignment="1"/>
    <xf numFmtId="3" fontId="1" fillId="21" borderId="2" xfId="0" applyNumberFormat="1" applyFont="1" applyFill="1" applyBorder="1"/>
    <xf numFmtId="0" fontId="1" fillId="20" borderId="13" xfId="0" applyFont="1" applyFill="1" applyBorder="1"/>
    <xf numFmtId="3" fontId="1" fillId="20" borderId="10" xfId="0" applyNumberFormat="1" applyFont="1" applyFill="1" applyBorder="1"/>
    <xf numFmtId="0" fontId="1" fillId="20" borderId="9" xfId="0" applyFont="1" applyFill="1" applyBorder="1"/>
    <xf numFmtId="0" fontId="1" fillId="20" borderId="12" xfId="0" applyFont="1" applyFill="1" applyBorder="1"/>
    <xf numFmtId="0" fontId="3" fillId="22" borderId="4" xfId="0" applyFont="1" applyFill="1" applyBorder="1"/>
    <xf numFmtId="3" fontId="3" fillId="22" borderId="6" xfId="0" applyNumberFormat="1" applyFont="1" applyFill="1" applyBorder="1"/>
    <xf numFmtId="165" fontId="5" fillId="22" borderId="5" xfId="0" applyNumberFormat="1" applyFont="1" applyFill="1" applyBorder="1" applyAlignment="1"/>
    <xf numFmtId="3" fontId="3" fillId="22" borderId="4" xfId="0" applyNumberFormat="1" applyFont="1" applyFill="1" applyBorder="1"/>
    <xf numFmtId="165" fontId="5" fillId="22" borderId="3" xfId="0" applyNumberFormat="1" applyFont="1" applyFill="1" applyBorder="1" applyAlignment="1"/>
    <xf numFmtId="0" fontId="0" fillId="2" borderId="0" xfId="0" applyFill="1"/>
    <xf numFmtId="0" fontId="3" fillId="23" borderId="8" xfId="0" applyFont="1" applyFill="1" applyBorder="1"/>
    <xf numFmtId="3" fontId="1" fillId="23" borderId="7" xfId="0" applyNumberFormat="1" applyFont="1" applyFill="1" applyBorder="1"/>
    <xf numFmtId="165" fontId="5" fillId="23" borderId="5" xfId="0" applyNumberFormat="1" applyFont="1" applyFill="1" applyBorder="1" applyAlignment="1"/>
    <xf numFmtId="165" fontId="5" fillId="23" borderId="3" xfId="0" applyNumberFormat="1" applyFont="1" applyFill="1" applyBorder="1" applyAlignment="1"/>
  </cellXfs>
  <cellStyles count="82">
    <cellStyle name="20 % - Markeringsfarve1 2" xfId="2"/>
    <cellStyle name="20 % - Markeringsfarve2 2" xfId="3"/>
    <cellStyle name="20 % - Markeringsfarve3 2" xfId="4"/>
    <cellStyle name="20 % - Markeringsfarve4 2" xfId="5"/>
    <cellStyle name="20 % - Markeringsfarve5 2" xfId="6"/>
    <cellStyle name="20 % - Markeringsfarve6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 % - Markeringsfarve1 2" xfId="14"/>
    <cellStyle name="40 % - Markeringsfarve2 2" xfId="15"/>
    <cellStyle name="40 % - Markeringsfarve3 2" xfId="16"/>
    <cellStyle name="40 % - Markeringsfarve4 2" xfId="17"/>
    <cellStyle name="40 % - Markeringsfarve5 2" xfId="18"/>
    <cellStyle name="40 % - Markeringsfarve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 % - Markeringsfarve1 2" xfId="26"/>
    <cellStyle name="60 % - Markeringsfarve2 2" xfId="27"/>
    <cellStyle name="60 % - Markeringsfarve3 2" xfId="28"/>
    <cellStyle name="60 % - Markeringsfarve4 2" xfId="29"/>
    <cellStyle name="60 % - Markeringsfarve5 2" xfId="30"/>
    <cellStyle name="60 % - Markeringsfarve6 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dvarselstekst 2" xfId="44"/>
    <cellStyle name="Bad" xfId="45"/>
    <cellStyle name="Bemærk! 2" xfId="46"/>
    <cellStyle name="Beregning 2" xfId="47"/>
    <cellStyle name="Calculation" xfId="48"/>
    <cellStyle name="Check Cell" xfId="49"/>
    <cellStyle name="Explanatory Text" xfId="50"/>
    <cellStyle name="Forklarende tekst 2" xfId="51"/>
    <cellStyle name="God 2" xfId="52"/>
    <cellStyle name="Good" xfId="53"/>
    <cellStyle name="Heading 1" xfId="54"/>
    <cellStyle name="Heading 2" xfId="55"/>
    <cellStyle name="Heading 3" xfId="56"/>
    <cellStyle name="Heading 4" xfId="57"/>
    <cellStyle name="Input 2" xfId="58"/>
    <cellStyle name="Komma 2" xfId="59"/>
    <cellStyle name="Kontroller celle 2" xfId="60"/>
    <cellStyle name="Linked Cell" xfId="61"/>
    <cellStyle name="Markeringsfarve1 2" xfId="62"/>
    <cellStyle name="Markeringsfarve2 2" xfId="63"/>
    <cellStyle name="Markeringsfarve3 2" xfId="64"/>
    <cellStyle name="Markeringsfarve4 2" xfId="65"/>
    <cellStyle name="Markeringsfarve5 2" xfId="66"/>
    <cellStyle name="Markeringsfarve6 2" xfId="67"/>
    <cellStyle name="Neutral 2" xfId="68"/>
    <cellStyle name="Normal" xfId="0" builtinId="0"/>
    <cellStyle name="Normal 2" xfId="1"/>
    <cellStyle name="Normal 3" xfId="69"/>
    <cellStyle name="Note" xfId="70"/>
    <cellStyle name="Output 2" xfId="71"/>
    <cellStyle name="Overskrift 1 2" xfId="72"/>
    <cellStyle name="Overskrift 2 2" xfId="73"/>
    <cellStyle name="Overskrift 3 2" xfId="74"/>
    <cellStyle name="Overskrift 4 2" xfId="75"/>
    <cellStyle name="Sammenkædet celle 2" xfId="76"/>
    <cellStyle name="Titel 2" xfId="77"/>
    <cellStyle name="Title" xfId="78"/>
    <cellStyle name="Total 2" xfId="79"/>
    <cellStyle name="Ugyldig 2" xfId="80"/>
    <cellStyle name="Warning Text" xfId="81"/>
  </cellStyles>
  <dxfs count="0"/>
  <tableStyles count="0" defaultTableStyle="TableStyleMedium9" defaultPivotStyle="PivotStyleLight16"/>
  <colors>
    <mruColors>
      <color rgb="FF00CC00"/>
      <color rgb="FF009900"/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2%20bel.%202013%202012%20grdkorr.%20fordelt%20p&#229;%20omr&#229;d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ordnet"/>
      <sheetName val="2013 2012 "/>
      <sheetName val="Præsentationsark DN 2013"/>
      <sheetName val="2013 2012 incl. varme udlejn.ej"/>
      <sheetName val="2013 2012 incl. frasolgte ejend"/>
      <sheetName val="Præs.ark DN 2013 incl. solgte  "/>
      <sheetName val="Kommentarer 25.02.14"/>
      <sheetName val="Ark2"/>
    </sheetNames>
    <definedNames>
      <definedName name="el_foreg.år" refersTo="='2013 2012 '!$B$45" sheetId="1"/>
      <definedName name="Kraftv._foreg.år_Virum_Skole" refersTo="='2013 2012 '!$B$42" sheetId="1"/>
      <definedName name="kraftv_foreg.år_bau_solg" refersTo="='2013 2012 '!$B$40" sheetId="1"/>
      <definedName name="kraftv_opgør.år_bau_solg" refersTo="='2013 2012 '!$B$41" sheetId="1"/>
      <definedName name="kraftv_opgør.år_stadion" refersTo="='2013 2012 '!$B$39" sheetId="1"/>
      <definedName name="kraftv_opgør.år_virum_sk" refersTo="='2013 2012 '!$B$43" sheetId="1"/>
    </definedNames>
    <sheetDataSet>
      <sheetData sheetId="0">
        <row r="39">
          <cell r="B39" t="str">
            <v>* Beregnet som 52 % af forbruget til renseanlæg + hele forbruget til ledningsafdelingen (pumperne)</v>
          </cell>
        </row>
        <row r="41">
          <cell r="B41" t="str">
            <v xml:space="preserve">Samlet CO2-udslip </v>
          </cell>
        </row>
        <row r="45">
          <cell r="B45" t="str">
            <v>Bygninger</v>
          </cell>
        </row>
      </sheetData>
      <sheetData sheetId="1">
        <row r="38">
          <cell r="B38">
            <v>243</v>
          </cell>
        </row>
        <row r="39">
          <cell r="B39">
            <v>237</v>
          </cell>
        </row>
        <row r="40">
          <cell r="B40">
            <v>237</v>
          </cell>
        </row>
        <row r="41">
          <cell r="B41">
            <v>239</v>
          </cell>
        </row>
        <row r="42">
          <cell r="B42">
            <v>239</v>
          </cell>
        </row>
        <row r="43">
          <cell r="B43">
            <v>238</v>
          </cell>
        </row>
        <row r="45">
          <cell r="B45">
            <v>303</v>
          </cell>
        </row>
        <row r="46">
          <cell r="B46">
            <v>377</v>
          </cell>
        </row>
      </sheetData>
      <sheetData sheetId="2">
        <row r="39">
          <cell r="B39">
            <v>234</v>
          </cell>
        </row>
        <row r="40">
          <cell r="B40">
            <v>237</v>
          </cell>
        </row>
        <row r="41">
          <cell r="B41">
            <v>246</v>
          </cell>
        </row>
        <row r="42">
          <cell r="B42">
            <v>238</v>
          </cell>
        </row>
        <row r="43">
          <cell r="B43">
            <v>240</v>
          </cell>
        </row>
        <row r="45">
          <cell r="B45">
            <v>378</v>
          </cell>
        </row>
      </sheetData>
      <sheetData sheetId="3">
        <row r="39">
          <cell r="B39">
            <v>237</v>
          </cell>
        </row>
        <row r="40">
          <cell r="B40">
            <v>237</v>
          </cell>
        </row>
        <row r="41">
          <cell r="B41">
            <v>239</v>
          </cell>
        </row>
        <row r="42">
          <cell r="B42">
            <v>239</v>
          </cell>
        </row>
        <row r="43">
          <cell r="B43">
            <v>238</v>
          </cell>
        </row>
        <row r="45">
          <cell r="B45">
            <v>303</v>
          </cell>
        </row>
      </sheetData>
      <sheetData sheetId="4">
        <row r="39">
          <cell r="B39">
            <v>270</v>
          </cell>
        </row>
        <row r="40">
          <cell r="B40">
            <v>243</v>
          </cell>
        </row>
        <row r="41">
          <cell r="B41">
            <v>237</v>
          </cell>
        </row>
        <row r="42">
          <cell r="B42">
            <v>237</v>
          </cell>
        </row>
        <row r="43">
          <cell r="B43">
            <v>239</v>
          </cell>
        </row>
        <row r="45">
          <cell r="B45">
            <v>238</v>
          </cell>
        </row>
      </sheetData>
      <sheetData sheetId="5">
        <row r="39">
          <cell r="B39">
            <v>238</v>
          </cell>
        </row>
        <row r="40">
          <cell r="B40">
            <v>240</v>
          </cell>
        </row>
        <row r="41">
          <cell r="B41">
            <v>448.42105263157896</v>
          </cell>
        </row>
        <row r="42">
          <cell r="B42">
            <v>378</v>
          </cell>
        </row>
        <row r="43">
          <cell r="B43">
            <v>2.4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E21" sqref="E21"/>
    </sheetView>
  </sheetViews>
  <sheetFormatPr defaultRowHeight="14.4"/>
  <cols>
    <col min="1" max="1" width="32.5546875" customWidth="1"/>
    <col min="2" max="6" width="13.77734375" customWidth="1"/>
  </cols>
  <sheetData>
    <row r="1" spans="1:9" ht="16.2" thickBot="1">
      <c r="A1" s="1" t="s">
        <v>51</v>
      </c>
      <c r="B1" s="2" t="s">
        <v>50</v>
      </c>
      <c r="C1" s="3"/>
      <c r="D1" s="4"/>
      <c r="E1" s="2" t="s">
        <v>49</v>
      </c>
      <c r="F1" s="4"/>
    </row>
    <row r="2" spans="1:9" ht="15.6">
      <c r="A2" s="5"/>
      <c r="B2" s="6">
        <v>2012</v>
      </c>
      <c r="C2" s="6">
        <v>2013</v>
      </c>
      <c r="D2" s="6" t="s">
        <v>48</v>
      </c>
      <c r="E2" s="6" t="s">
        <v>47</v>
      </c>
      <c r="F2" s="6" t="s">
        <v>46</v>
      </c>
    </row>
    <row r="3" spans="1:9">
      <c r="A3" s="7" t="s">
        <v>45</v>
      </c>
      <c r="B3" s="9">
        <v>684.85605164629965</v>
      </c>
      <c r="C3" s="9">
        <v>749.02739815085533</v>
      </c>
      <c r="D3" s="10">
        <f t="shared" ref="D3:D10" si="0">(C3-B3)/B3</f>
        <v>9.3700488373135646E-2</v>
      </c>
      <c r="E3" s="8">
        <v>681.95423105085536</v>
      </c>
      <c r="F3" s="11">
        <f t="shared" ref="F3:F9" si="1">(E3-B3)/B3</f>
        <v>-4.2371248504977288E-3</v>
      </c>
    </row>
    <row r="4" spans="1:9">
      <c r="A4" s="7" t="s">
        <v>44</v>
      </c>
      <c r="B4" s="9">
        <v>2974.9463012276638</v>
      </c>
      <c r="C4" s="9">
        <v>3051.333657887084</v>
      </c>
      <c r="D4" s="10">
        <f t="shared" si="0"/>
        <v>2.567688587451062E-2</v>
      </c>
      <c r="E4" s="8">
        <v>2915.0726021521687</v>
      </c>
      <c r="F4" s="11">
        <f t="shared" si="1"/>
        <v>-2.0125976408645482E-2</v>
      </c>
    </row>
    <row r="5" spans="1:9">
      <c r="A5" s="7" t="s">
        <v>43</v>
      </c>
      <c r="B5" s="9">
        <v>950.5213699244913</v>
      </c>
      <c r="C5" s="9">
        <v>1006.3644343274827</v>
      </c>
      <c r="D5" s="10">
        <f t="shared" si="0"/>
        <v>5.8749930480182233E-2</v>
      </c>
      <c r="E5" s="8">
        <v>943.67618777460643</v>
      </c>
      <c r="F5" s="11">
        <f t="shared" si="1"/>
        <v>-7.2015026347368068E-3</v>
      </c>
    </row>
    <row r="6" spans="1:9">
      <c r="A6" s="7" t="s">
        <v>42</v>
      </c>
      <c r="B6" s="9">
        <v>312.08341572201067</v>
      </c>
      <c r="C6" s="9">
        <v>322.7211090463299</v>
      </c>
      <c r="D6" s="10">
        <f t="shared" si="0"/>
        <v>3.408605772821581E-2</v>
      </c>
      <c r="E6" s="8">
        <v>298.01360832529281</v>
      </c>
      <c r="F6" s="11">
        <f t="shared" si="1"/>
        <v>-4.5083483094310241E-2</v>
      </c>
    </row>
    <row r="7" spans="1:9">
      <c r="A7" s="7" t="s">
        <v>41</v>
      </c>
      <c r="B7" s="9">
        <v>1757.9316840389688</v>
      </c>
      <c r="C7" s="9">
        <v>1832.9242632886437</v>
      </c>
      <c r="D7" s="10">
        <f t="shared" si="0"/>
        <v>4.2659552660985277E-2</v>
      </c>
      <c r="E7" s="8">
        <v>1677.2193202816381</v>
      </c>
      <c r="F7" s="11">
        <f t="shared" si="1"/>
        <v>-4.5913253905230524E-2</v>
      </c>
    </row>
    <row r="8" spans="1:9">
      <c r="A8" s="12" t="s">
        <v>40</v>
      </c>
      <c r="B8" s="9">
        <v>401.40845459454545</v>
      </c>
      <c r="C8" s="9">
        <v>433.75384572545454</v>
      </c>
      <c r="D8" s="10">
        <f t="shared" si="0"/>
        <v>8.0579745545171735E-2</v>
      </c>
      <c r="E8" s="8">
        <v>403.68991456545461</v>
      </c>
      <c r="F8" s="11">
        <f t="shared" si="1"/>
        <v>5.6836370654265982E-3</v>
      </c>
    </row>
    <row r="9" spans="1:9">
      <c r="A9" s="7" t="s">
        <v>39</v>
      </c>
      <c r="B9" s="9">
        <v>436.01447715878697</v>
      </c>
      <c r="C9" s="9">
        <v>480.69542321455214</v>
      </c>
      <c r="D9" s="10">
        <f t="shared" si="0"/>
        <v>0.10247583141486684</v>
      </c>
      <c r="E9" s="8">
        <v>434.86132467455212</v>
      </c>
      <c r="F9" s="11">
        <f t="shared" si="1"/>
        <v>-2.6447573295023843E-3</v>
      </c>
    </row>
    <row r="10" spans="1:9" ht="15" thickBot="1">
      <c r="A10" s="13" t="s">
        <v>38</v>
      </c>
      <c r="B10" s="9">
        <v>781.84329188386494</v>
      </c>
      <c r="C10" s="8">
        <v>803.73424097200666</v>
      </c>
      <c r="D10" s="10">
        <f t="shared" si="0"/>
        <v>2.7999151895765587E-2</v>
      </c>
      <c r="E10" s="8">
        <v>756.83173062568005</v>
      </c>
      <c r="F10" s="11">
        <f>(E9-B9)/B9</f>
        <v>-2.6447573295023843E-3</v>
      </c>
    </row>
    <row r="11" spans="1:9">
      <c r="A11" s="12" t="s">
        <v>37</v>
      </c>
      <c r="B11" s="9">
        <v>1866.2987731664339</v>
      </c>
      <c r="C11" s="8">
        <v>1934.5536450785498</v>
      </c>
      <c r="D11" s="11">
        <f>(C11-B11)/B11</f>
        <v>3.6572317837573309E-2</v>
      </c>
      <c r="E11" s="8">
        <v>1797.7737277833894</v>
      </c>
      <c r="F11" s="14">
        <f>(E11-B11)/B11</f>
        <v>-3.6717082156562886E-2</v>
      </c>
    </row>
    <row r="12" spans="1:9" ht="15" thickBot="1">
      <c r="A12" s="15" t="s">
        <v>36</v>
      </c>
      <c r="B12" s="17">
        <v>57.818053979999995</v>
      </c>
      <c r="C12" s="16">
        <v>73.061167400000002</v>
      </c>
      <c r="D12" s="11">
        <f>(C12-B12)/B12</f>
        <v>0.26363933703601983</v>
      </c>
      <c r="E12" s="8">
        <v>58.720248599999998</v>
      </c>
      <c r="F12" s="18">
        <f>(E12-B12)/B12</f>
        <v>1.5604029501098113E-2</v>
      </c>
    </row>
    <row r="13" spans="1:9" ht="15" thickBot="1">
      <c r="A13" s="42" t="s">
        <v>35</v>
      </c>
      <c r="B13" s="43">
        <f>SUM(B3:B12)</f>
        <v>10223.721873343064</v>
      </c>
      <c r="C13" s="43">
        <f>SUM(C3:C12)</f>
        <v>10688.169185090957</v>
      </c>
      <c r="D13" s="44">
        <f>(C13-B13)/B13</f>
        <v>4.5428398532522257E-2</v>
      </c>
      <c r="E13" s="45">
        <f>SUM(E3:E12)</f>
        <v>9967.8128958336365</v>
      </c>
      <c r="F13" s="46">
        <f>(E13-B13)/B13</f>
        <v>-2.5030901728329905E-2</v>
      </c>
    </row>
    <row r="14" spans="1:9" ht="15" thickBot="1">
      <c r="A14" s="19" t="s">
        <v>34</v>
      </c>
      <c r="B14" s="20">
        <v>560.63507353142859</v>
      </c>
      <c r="C14" s="20">
        <v>533.97705885366599</v>
      </c>
      <c r="D14" s="21">
        <f t="shared" ref="D14:D23" si="2">(C14-B14)/B14</f>
        <v>-4.7549673461997871E-2</v>
      </c>
      <c r="E14" s="20">
        <v>533.71095781366591</v>
      </c>
      <c r="F14" s="22">
        <f t="shared" ref="F14:F23" si="3">(E14-B14)/B14</f>
        <v>-4.8024315617944187E-2</v>
      </c>
    </row>
    <row r="15" spans="1:9" ht="15" thickBot="1">
      <c r="A15" s="23" t="s">
        <v>33</v>
      </c>
      <c r="B15" s="20">
        <v>775.68</v>
      </c>
      <c r="C15" s="20">
        <v>827.655621</v>
      </c>
      <c r="D15" s="21">
        <f t="shared" si="2"/>
        <v>6.7006524597772343E-2</v>
      </c>
      <c r="E15" s="20">
        <v>665.19801899999993</v>
      </c>
      <c r="F15" s="22">
        <f t="shared" si="3"/>
        <v>-0.14243242187500002</v>
      </c>
      <c r="I15" s="65"/>
    </row>
    <row r="16" spans="1:9" ht="15" thickBot="1">
      <c r="A16" s="47" t="s">
        <v>32</v>
      </c>
      <c r="B16" s="48">
        <f>SUM(B13:B15)</f>
        <v>11560.036946874492</v>
      </c>
      <c r="C16" s="48">
        <f>SUM(C13:C15)</f>
        <v>12049.801864944624</v>
      </c>
      <c r="D16" s="44">
        <f t="shared" si="2"/>
        <v>4.2367072036266329E-2</v>
      </c>
      <c r="E16" s="48">
        <f>SUM(E13:E15)</f>
        <v>11166.721872647302</v>
      </c>
      <c r="F16" s="46">
        <f t="shared" si="3"/>
        <v>-3.4023686605390249E-2</v>
      </c>
    </row>
    <row r="17" spans="1:6" ht="15" thickBot="1">
      <c r="A17" s="56" t="s">
        <v>31</v>
      </c>
      <c r="B17" s="57">
        <v>213.39986999999999</v>
      </c>
      <c r="C17" s="57">
        <v>273.68616599999996</v>
      </c>
      <c r="D17" s="49">
        <f t="shared" si="2"/>
        <v>0.28250390218138355</v>
      </c>
      <c r="E17" s="57">
        <v>219.96527399999999</v>
      </c>
      <c r="F17" s="50">
        <f t="shared" si="3"/>
        <v>3.0765735705462243E-2</v>
      </c>
    </row>
    <row r="18" spans="1:6" ht="15" thickBot="1">
      <c r="A18" s="58" t="s">
        <v>30</v>
      </c>
      <c r="B18" s="57">
        <v>877.02105275999998</v>
      </c>
      <c r="C18" s="57">
        <v>1235.3898372400001</v>
      </c>
      <c r="D18" s="49">
        <f t="shared" si="2"/>
        <v>0.40862050386613591</v>
      </c>
      <c r="E18" s="57">
        <v>992.8995243600001</v>
      </c>
      <c r="F18" s="50">
        <f t="shared" si="3"/>
        <v>0.13212735456615166</v>
      </c>
    </row>
    <row r="19" spans="1:6" ht="15" thickBot="1">
      <c r="A19" s="59" t="s">
        <v>29</v>
      </c>
      <c r="B19" s="57">
        <v>17.806360000000002</v>
      </c>
      <c r="C19" s="57">
        <v>20.016414000000001</v>
      </c>
      <c r="D19" s="49">
        <f t="shared" si="2"/>
        <v>0.12411599001705005</v>
      </c>
      <c r="E19" s="57">
        <v>16.840555999999999</v>
      </c>
      <c r="F19" s="50">
        <f t="shared" si="3"/>
        <v>-5.4239271810746385E-2</v>
      </c>
    </row>
    <row r="20" spans="1:6" ht="15" thickBot="1">
      <c r="A20" s="51" t="s">
        <v>28</v>
      </c>
      <c r="B20" s="52">
        <f>B17+B18+B19</f>
        <v>1108.22728276</v>
      </c>
      <c r="C20" s="52">
        <f>C17+C18+C19</f>
        <v>1529.09241724</v>
      </c>
      <c r="D20" s="53">
        <f t="shared" si="2"/>
        <v>0.37976427852583688</v>
      </c>
      <c r="E20" s="52">
        <f>E17+E18+E19</f>
        <v>1229.7053543600002</v>
      </c>
      <c r="F20" s="54">
        <f t="shared" si="3"/>
        <v>0.10961476358663856</v>
      </c>
    </row>
    <row r="21" spans="1:6" ht="15" thickBot="1">
      <c r="A21" s="51" t="s">
        <v>27</v>
      </c>
      <c r="B21" s="55">
        <v>118.58281903999999</v>
      </c>
      <c r="C21" s="55">
        <v>113.53766703999999</v>
      </c>
      <c r="D21" s="53">
        <f t="shared" si="2"/>
        <v>-4.2545387610478262E-2</v>
      </c>
      <c r="E21" s="55">
        <v>113.53766703999999</v>
      </c>
      <c r="F21" s="54">
        <f t="shared" si="3"/>
        <v>-4.2545387610478262E-2</v>
      </c>
    </row>
    <row r="22" spans="1:6" ht="15" thickBot="1">
      <c r="A22" s="66" t="s">
        <v>26</v>
      </c>
      <c r="B22" s="67">
        <f>SUM(B20:B21)</f>
        <v>1226.8101018</v>
      </c>
      <c r="C22" s="67">
        <f>SUM(C20:C21)</f>
        <v>1642.6300842800001</v>
      </c>
      <c r="D22" s="68">
        <f t="shared" si="2"/>
        <v>0.33894404836567688</v>
      </c>
      <c r="E22" s="67">
        <f>SUM(E20:E21)</f>
        <v>1343.2430214000003</v>
      </c>
      <c r="F22" s="69">
        <f t="shared" si="3"/>
        <v>9.4907043420304135E-2</v>
      </c>
    </row>
    <row r="23" spans="1:6" ht="15" thickBot="1">
      <c r="A23" s="60" t="s">
        <v>25</v>
      </c>
      <c r="B23" s="61">
        <f>B16+B22</f>
        <v>12786.847048674492</v>
      </c>
      <c r="C23" s="61">
        <f>C16+C22</f>
        <v>13692.431949224625</v>
      </c>
      <c r="D23" s="62">
        <f t="shared" si="2"/>
        <v>7.0821594807768326E-2</v>
      </c>
      <c r="E23" s="63">
        <f>E16+E22</f>
        <v>12509.964894047302</v>
      </c>
      <c r="F23" s="64">
        <f t="shared" si="3"/>
        <v>-2.1653669084584246E-2</v>
      </c>
    </row>
    <row r="24" spans="1:6" ht="15" thickTop="1">
      <c r="A24" s="29"/>
      <c r="B24" s="30"/>
      <c r="C24" s="30"/>
      <c r="D24" s="30"/>
      <c r="E24" s="30"/>
      <c r="F24" s="30"/>
    </row>
    <row r="25" spans="1:6">
      <c r="A25" s="29" t="s">
        <v>22</v>
      </c>
      <c r="B25" s="31"/>
      <c r="C25" s="31"/>
      <c r="D25" s="31"/>
      <c r="E25" s="31"/>
      <c r="F25" s="31"/>
    </row>
    <row r="26" spans="1:6">
      <c r="A26" s="29" t="s">
        <v>21</v>
      </c>
      <c r="B26" s="31"/>
      <c r="C26" s="31"/>
      <c r="D26" s="31"/>
      <c r="E26" s="31"/>
      <c r="F26" s="31"/>
    </row>
    <row r="27" spans="1:6">
      <c r="A27" s="31" t="s">
        <v>20</v>
      </c>
      <c r="B27" s="31"/>
      <c r="C27" s="31"/>
      <c r="D27" s="31"/>
      <c r="E27" s="31"/>
      <c r="F27" s="31"/>
    </row>
    <row r="28" spans="1:6">
      <c r="A28" s="31"/>
      <c r="B28" s="31"/>
      <c r="C28" s="31"/>
      <c r="D28" s="31"/>
      <c r="E28" s="31"/>
      <c r="F28" s="31"/>
    </row>
    <row r="29" spans="1:6">
      <c r="A29" s="24" t="s">
        <v>24</v>
      </c>
      <c r="B29" s="25"/>
      <c r="C29" s="25"/>
      <c r="D29" s="26"/>
      <c r="E29" s="25"/>
      <c r="F29" s="26"/>
    </row>
    <row r="30" spans="1:6">
      <c r="A30" s="27" t="s">
        <v>23</v>
      </c>
      <c r="B30" s="28"/>
      <c r="C30" s="28"/>
      <c r="D30" s="28"/>
      <c r="E30" s="28"/>
      <c r="F30" s="28"/>
    </row>
    <row r="31" spans="1:6">
      <c r="B31" s="30"/>
      <c r="C31" s="30"/>
      <c r="D31" s="30"/>
      <c r="E31" s="30"/>
      <c r="F31" s="30"/>
    </row>
    <row r="32" spans="1:6">
      <c r="A32" s="32" t="s">
        <v>19</v>
      </c>
      <c r="B32" s="30"/>
      <c r="C32" s="30"/>
      <c r="D32" s="30"/>
      <c r="E32" s="30"/>
      <c r="F32" s="30"/>
    </row>
    <row r="33" spans="1:6">
      <c r="A33" s="33" t="s">
        <v>18</v>
      </c>
      <c r="B33" s="34">
        <v>204.09090909090912</v>
      </c>
      <c r="C33" s="33" t="s">
        <v>7</v>
      </c>
      <c r="D33" s="30"/>
      <c r="E33" s="30"/>
      <c r="F33" s="30"/>
    </row>
    <row r="34" spans="1:6">
      <c r="A34" s="33" t="s">
        <v>17</v>
      </c>
      <c r="B34" s="34">
        <v>290</v>
      </c>
      <c r="C34" s="33" t="s">
        <v>7</v>
      </c>
      <c r="D34" s="30"/>
      <c r="E34" s="30"/>
      <c r="F34" s="30"/>
    </row>
    <row r="35" spans="1:6">
      <c r="A35" s="33" t="s">
        <v>16</v>
      </c>
      <c r="B35" s="34">
        <v>270</v>
      </c>
      <c r="C35" s="33" t="s">
        <v>7</v>
      </c>
      <c r="D35" s="30"/>
      <c r="E35" s="30"/>
      <c r="F35" s="30"/>
    </row>
    <row r="36" spans="1:6">
      <c r="A36" s="35" t="s">
        <v>15</v>
      </c>
      <c r="B36" s="34">
        <f>kraftv_foreg.år_stadion</f>
        <v>243</v>
      </c>
      <c r="C36" s="33" t="s">
        <v>7</v>
      </c>
      <c r="D36" s="30"/>
      <c r="E36" s="30"/>
      <c r="F36" s="30"/>
    </row>
    <row r="37" spans="1:6">
      <c r="A37" s="35" t="s">
        <v>14</v>
      </c>
      <c r="B37" s="34">
        <f>'[1]2013 2012 '!kraftv_opgør.år_stadion</f>
        <v>237</v>
      </c>
      <c r="C37" s="33" t="s">
        <v>7</v>
      </c>
      <c r="D37" s="30"/>
      <c r="E37" s="30"/>
      <c r="F37" s="30"/>
    </row>
    <row r="38" spans="1:6">
      <c r="A38" s="35" t="s">
        <v>13</v>
      </c>
      <c r="B38" s="34">
        <f>'[1]2013 2012 '!kraftv_foreg.år_bau_solg</f>
        <v>237</v>
      </c>
      <c r="C38" s="33" t="s">
        <v>7</v>
      </c>
      <c r="D38" s="30"/>
      <c r="E38" s="30"/>
      <c r="F38" s="30"/>
    </row>
    <row r="39" spans="1:6">
      <c r="A39" s="35" t="s">
        <v>12</v>
      </c>
      <c r="B39" s="34">
        <f>'[1]2013 2012 '!kraftv_opgør.år_bau_solg</f>
        <v>239</v>
      </c>
      <c r="C39" s="33" t="s">
        <v>7</v>
      </c>
      <c r="D39" s="30"/>
      <c r="E39" s="30"/>
      <c r="F39" s="30"/>
    </row>
    <row r="40" spans="1:6">
      <c r="A40" s="35" t="s">
        <v>11</v>
      </c>
      <c r="B40" s="34">
        <f>'[1]2013 2012 '!Kraftv._foreg.år_Virum_Skole</f>
        <v>239</v>
      </c>
      <c r="C40" s="33" t="s">
        <v>7</v>
      </c>
    </row>
    <row r="41" spans="1:6">
      <c r="A41" s="35" t="s">
        <v>10</v>
      </c>
      <c r="B41" s="34">
        <f>'[1]2013 2012 '!kraftv_opgør.år_virum_sk</f>
        <v>238</v>
      </c>
      <c r="C41" s="33" t="s">
        <v>7</v>
      </c>
    </row>
    <row r="42" spans="1:6">
      <c r="A42" s="33" t="s">
        <v>9</v>
      </c>
      <c r="B42" s="34">
        <v>240</v>
      </c>
      <c r="C42" s="33" t="s">
        <v>7</v>
      </c>
    </row>
    <row r="43" spans="1:6">
      <c r="A43" s="35" t="s">
        <v>8</v>
      </c>
      <c r="B43" s="34">
        <f>'[1]2013 2012 '!el_foreg.år</f>
        <v>303</v>
      </c>
      <c r="C43" s="33" t="s">
        <v>7</v>
      </c>
    </row>
    <row r="44" spans="1:6">
      <c r="A44" s="35" t="s">
        <v>8</v>
      </c>
      <c r="B44" s="34">
        <f>El_opgør.år</f>
        <v>377</v>
      </c>
      <c r="C44" s="33" t="s">
        <v>7</v>
      </c>
    </row>
    <row r="45" spans="1:6">
      <c r="A45" s="36" t="s">
        <v>6</v>
      </c>
      <c r="B45" s="37">
        <v>2.4</v>
      </c>
      <c r="C45" s="33" t="s">
        <v>4</v>
      </c>
    </row>
    <row r="46" spans="1:6">
      <c r="A46" s="36" t="s">
        <v>5</v>
      </c>
      <c r="B46" s="37">
        <v>2.65</v>
      </c>
      <c r="C46" s="33" t="s">
        <v>4</v>
      </c>
    </row>
    <row r="47" spans="1:6">
      <c r="A47" s="36" t="s">
        <v>3</v>
      </c>
      <c r="B47" s="38">
        <v>0.13200000000000001</v>
      </c>
      <c r="C47" s="39" t="s">
        <v>2</v>
      </c>
    </row>
    <row r="48" spans="1:6">
      <c r="A48" s="40"/>
      <c r="B48" s="41"/>
    </row>
    <row r="49" spans="1:6">
      <c r="A49" t="s">
        <v>1</v>
      </c>
      <c r="B49" s="30"/>
      <c r="C49" s="30"/>
      <c r="D49" s="30"/>
      <c r="E49" s="30"/>
      <c r="F49" s="30"/>
    </row>
    <row r="50" spans="1:6">
      <c r="A50" t="s">
        <v>0</v>
      </c>
    </row>
  </sheetData>
  <mergeCells count="2">
    <mergeCell ref="B1:D1"/>
    <mergeCell ref="E1:F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Jensen</dc:creator>
  <cp:lastModifiedBy>Ulla Jensen</cp:lastModifiedBy>
  <dcterms:created xsi:type="dcterms:W3CDTF">2014-03-28T10:57:50Z</dcterms:created>
  <dcterms:modified xsi:type="dcterms:W3CDTF">2014-03-28T12:40:28Z</dcterms:modified>
</cp:coreProperties>
</file>