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440" windowHeight="14055"/>
  </bookViews>
  <sheets>
    <sheet name="Samlet regnskab 2010" sheetId="1" r:id="rId1"/>
    <sheet name="Varme" sheetId="4" r:id="rId2"/>
    <sheet name="El" sheetId="2" r:id="rId3"/>
    <sheet name="Vand" sheetId="3" r:id="rId4"/>
    <sheet name="Brændstof" sheetId="5" r:id="rId5"/>
    <sheet name="Beregninger CO2" sheetId="6" r:id="rId6"/>
  </sheets>
  <calcPr calcId="125725"/>
</workbook>
</file>

<file path=xl/calcChain.xml><?xml version="1.0" encoding="utf-8"?>
<calcChain xmlns="http://schemas.openxmlformats.org/spreadsheetml/2006/main">
  <c r="C33" i="6"/>
  <c r="C32"/>
  <c r="G16"/>
  <c r="G17"/>
  <c r="G18"/>
  <c r="G19"/>
  <c r="G20"/>
  <c r="G24" s="1"/>
  <c r="F16"/>
  <c r="F17"/>
  <c r="F18"/>
  <c r="F19"/>
  <c r="F20"/>
  <c r="F24" s="1"/>
  <c r="E16"/>
  <c r="E17"/>
  <c r="E18"/>
  <c r="E19"/>
  <c r="E20"/>
  <c r="E24" s="1"/>
  <c r="D16"/>
  <c r="D17"/>
  <c r="D18"/>
  <c r="D19"/>
  <c r="D20"/>
  <c r="D24" s="1"/>
  <c r="C16"/>
  <c r="C17"/>
  <c r="C18"/>
  <c r="C19"/>
  <c r="C20"/>
  <c r="C24" s="1"/>
  <c r="B7"/>
  <c r="B10" s="1"/>
  <c r="B16" s="1"/>
  <c r="G7"/>
  <c r="F7"/>
  <c r="E7"/>
  <c r="D7"/>
  <c r="C7"/>
  <c r="B72" i="3"/>
  <c r="B72" i="2"/>
  <c r="B72" i="4"/>
  <c r="D15" i="1"/>
  <c r="D21"/>
  <c r="D53"/>
  <c r="O52"/>
  <c r="O20"/>
  <c r="I52"/>
  <c r="I20"/>
  <c r="P31"/>
  <c r="P32"/>
  <c r="P96"/>
  <c r="P95"/>
  <c r="P94"/>
  <c r="P93"/>
  <c r="P92"/>
  <c r="P91"/>
  <c r="P90"/>
  <c r="P89"/>
  <c r="P88"/>
  <c r="P87"/>
  <c r="P86"/>
  <c r="P85"/>
  <c r="P84"/>
  <c r="P83"/>
  <c r="P82"/>
  <c r="P81"/>
  <c r="P75"/>
  <c r="P74"/>
  <c r="P73"/>
  <c r="P72"/>
  <c r="P70"/>
  <c r="P69"/>
  <c r="P68"/>
  <c r="P67"/>
  <c r="P66"/>
  <c r="P65"/>
  <c r="P64"/>
  <c r="P63"/>
  <c r="P62"/>
  <c r="P61"/>
  <c r="P60"/>
  <c r="P59"/>
  <c r="P58"/>
  <c r="P57"/>
  <c r="P56"/>
  <c r="P50"/>
  <c r="P44"/>
  <c r="P43"/>
  <c r="P42"/>
  <c r="P41"/>
  <c r="P40"/>
  <c r="P39"/>
  <c r="P38"/>
  <c r="P30"/>
  <c r="P29"/>
  <c r="P28"/>
  <c r="P27"/>
  <c r="P26"/>
  <c r="P25"/>
  <c r="P24"/>
  <c r="P18"/>
  <c r="P12"/>
  <c r="P11"/>
  <c r="P10"/>
  <c r="P9"/>
  <c r="P8"/>
  <c r="P7"/>
  <c r="P6"/>
  <c r="O96"/>
  <c r="O95"/>
  <c r="O94"/>
  <c r="O93"/>
  <c r="O92"/>
  <c r="O91"/>
  <c r="O90"/>
  <c r="O89"/>
  <c r="O88"/>
  <c r="O87"/>
  <c r="O86"/>
  <c r="O85"/>
  <c r="O84"/>
  <c r="O83"/>
  <c r="O82"/>
  <c r="O81"/>
  <c r="O75"/>
  <c r="O74"/>
  <c r="O73"/>
  <c r="O72"/>
  <c r="O70"/>
  <c r="O69"/>
  <c r="O68"/>
  <c r="O67"/>
  <c r="O66"/>
  <c r="O65"/>
  <c r="O64"/>
  <c r="O63"/>
  <c r="O62"/>
  <c r="O61"/>
  <c r="O60"/>
  <c r="O59"/>
  <c r="O58"/>
  <c r="O57"/>
  <c r="O56"/>
  <c r="O50"/>
  <c r="O44"/>
  <c r="O43"/>
  <c r="O42"/>
  <c r="O41"/>
  <c r="O40"/>
  <c r="O39"/>
  <c r="O38"/>
  <c r="O32"/>
  <c r="O31"/>
  <c r="O30"/>
  <c r="O29"/>
  <c r="O28"/>
  <c r="O27"/>
  <c r="O26"/>
  <c r="O25"/>
  <c r="O24"/>
  <c r="O18"/>
  <c r="O12"/>
  <c r="O11"/>
  <c r="O10"/>
  <c r="O9"/>
  <c r="O8"/>
  <c r="O7"/>
  <c r="O6"/>
  <c r="J96"/>
  <c r="J95"/>
  <c r="J94"/>
  <c r="J93"/>
  <c r="J92"/>
  <c r="J91"/>
  <c r="J90"/>
  <c r="J89"/>
  <c r="J88"/>
  <c r="J87"/>
  <c r="J86"/>
  <c r="J85"/>
  <c r="J84"/>
  <c r="J83"/>
  <c r="J82"/>
  <c r="J81"/>
  <c r="J75"/>
  <c r="J74"/>
  <c r="J73"/>
  <c r="J72"/>
  <c r="J70"/>
  <c r="J69"/>
  <c r="J68"/>
  <c r="J67"/>
  <c r="J66"/>
  <c r="J65"/>
  <c r="J64"/>
  <c r="J63"/>
  <c r="J62"/>
  <c r="J61"/>
  <c r="J60"/>
  <c r="J59"/>
  <c r="J58"/>
  <c r="J57"/>
  <c r="J56"/>
  <c r="J50"/>
  <c r="J44"/>
  <c r="J43"/>
  <c r="J42"/>
  <c r="J41"/>
  <c r="J40"/>
  <c r="J39"/>
  <c r="J38"/>
  <c r="J32"/>
  <c r="J31"/>
  <c r="J30"/>
  <c r="J29"/>
  <c r="J28"/>
  <c r="J27"/>
  <c r="J26"/>
  <c r="J25"/>
  <c r="J24"/>
  <c r="J18"/>
  <c r="J12"/>
  <c r="J11"/>
  <c r="J10"/>
  <c r="J9"/>
  <c r="J8"/>
  <c r="J7"/>
  <c r="J6"/>
  <c r="F99"/>
  <c r="F116" s="1"/>
  <c r="F78"/>
  <c r="I77" s="1"/>
  <c r="F47"/>
  <c r="I46" s="1"/>
  <c r="F35"/>
  <c r="I34" s="1"/>
  <c r="F15"/>
  <c r="I14" s="1"/>
  <c r="G99"/>
  <c r="X99" s="1"/>
  <c r="G78"/>
  <c r="X78" s="1"/>
  <c r="G53"/>
  <c r="X53" s="1"/>
  <c r="G47"/>
  <c r="X47" s="1"/>
  <c r="G35"/>
  <c r="X35" s="1"/>
  <c r="G21"/>
  <c r="X21" s="1"/>
  <c r="G15"/>
  <c r="X15" s="1"/>
  <c r="I96"/>
  <c r="I95"/>
  <c r="I94"/>
  <c r="I93"/>
  <c r="I92"/>
  <c r="I91"/>
  <c r="I90"/>
  <c r="I89"/>
  <c r="I88"/>
  <c r="I87"/>
  <c r="I86"/>
  <c r="I85"/>
  <c r="I84"/>
  <c r="I83"/>
  <c r="I82"/>
  <c r="I81"/>
  <c r="I75"/>
  <c r="I74"/>
  <c r="I73"/>
  <c r="I72"/>
  <c r="I70"/>
  <c r="I69"/>
  <c r="I68"/>
  <c r="I67"/>
  <c r="I66"/>
  <c r="I65"/>
  <c r="I64"/>
  <c r="I63"/>
  <c r="I62"/>
  <c r="I61"/>
  <c r="I60"/>
  <c r="I59"/>
  <c r="I58"/>
  <c r="I57"/>
  <c r="I56"/>
  <c r="I50"/>
  <c r="I44"/>
  <c r="I43"/>
  <c r="I42"/>
  <c r="I41"/>
  <c r="I40"/>
  <c r="I39"/>
  <c r="I38"/>
  <c r="I32"/>
  <c r="I31"/>
  <c r="I30"/>
  <c r="I29"/>
  <c r="I28"/>
  <c r="I27"/>
  <c r="I26"/>
  <c r="I25"/>
  <c r="I24"/>
  <c r="I18"/>
  <c r="I12"/>
  <c r="I11"/>
  <c r="I10"/>
  <c r="I9"/>
  <c r="I8"/>
  <c r="I7"/>
  <c r="I6"/>
  <c r="M99"/>
  <c r="P98" s="1"/>
  <c r="M78"/>
  <c r="P77" s="1"/>
  <c r="M53"/>
  <c r="P52" s="1"/>
  <c r="M47"/>
  <c r="P46" s="1"/>
  <c r="M21"/>
  <c r="P20" s="1"/>
  <c r="M15"/>
  <c r="M116" s="1"/>
  <c r="P115" s="1"/>
  <c r="M35"/>
  <c r="P34" s="1"/>
  <c r="V109"/>
  <c r="C99"/>
  <c r="D99" s="1"/>
  <c r="C78"/>
  <c r="D78" s="1"/>
  <c r="C47"/>
  <c r="D47" s="1"/>
  <c r="C35"/>
  <c r="D35" s="1"/>
  <c r="G8" i="5"/>
  <c r="G10" s="1"/>
  <c r="F8"/>
  <c r="F10" s="1"/>
  <c r="E10"/>
  <c r="D10"/>
  <c r="T106" i="1"/>
  <c r="T109" s="1"/>
  <c r="T116" s="1"/>
  <c r="U106"/>
  <c r="U109" s="1"/>
  <c r="U116" s="1"/>
  <c r="L47"/>
  <c r="O46" s="1"/>
  <c r="B43" i="3"/>
  <c r="B32"/>
  <c r="B14"/>
  <c r="L99" i="1"/>
  <c r="O98" s="1"/>
  <c r="L78"/>
  <c r="O77" s="1"/>
  <c r="L35"/>
  <c r="O34" s="1"/>
  <c r="L15"/>
  <c r="O14" s="1"/>
  <c r="L116"/>
  <c r="O115" s="1"/>
  <c r="I10" i="5"/>
  <c r="G92" i="3"/>
  <c r="G99" s="1"/>
  <c r="G72"/>
  <c r="G43"/>
  <c r="G32"/>
  <c r="G14"/>
  <c r="B92"/>
  <c r="B99" s="1"/>
  <c r="M99" i="2"/>
  <c r="K99"/>
  <c r="I99"/>
  <c r="G92"/>
  <c r="G72"/>
  <c r="G43"/>
  <c r="G32"/>
  <c r="G14"/>
  <c r="G99"/>
  <c r="B92"/>
  <c r="B43"/>
  <c r="B99" s="1"/>
  <c r="B32"/>
  <c r="B14"/>
  <c r="M99" i="4"/>
  <c r="K99"/>
  <c r="I99"/>
  <c r="G92"/>
  <c r="G72"/>
  <c r="G43"/>
  <c r="G32"/>
  <c r="G14"/>
  <c r="G99"/>
  <c r="B14"/>
  <c r="B92"/>
  <c r="B99" s="1"/>
  <c r="B43"/>
  <c r="B32"/>
  <c r="V116" i="1"/>
  <c r="C15"/>
  <c r="C116"/>
  <c r="S116"/>
  <c r="R109"/>
  <c r="R116" s="1"/>
  <c r="S109"/>
  <c r="D116" l="1"/>
  <c r="I115" s="1"/>
  <c r="I98"/>
  <c r="J20"/>
  <c r="J46"/>
  <c r="J77"/>
  <c r="P14"/>
  <c r="G116"/>
  <c r="J14"/>
  <c r="J34"/>
  <c r="J52"/>
  <c r="J98"/>
  <c r="B13" i="6"/>
  <c r="B19" s="1"/>
  <c r="B12"/>
  <c r="B18" s="1"/>
  <c r="B11"/>
  <c r="B17" s="1"/>
  <c r="B20" s="1"/>
  <c r="B24" s="1"/>
  <c r="J115" i="1" l="1"/>
  <c r="X116"/>
</calcChain>
</file>

<file path=xl/comments1.xml><?xml version="1.0" encoding="utf-8"?>
<comments xmlns="http://schemas.openxmlformats.org/spreadsheetml/2006/main">
  <authors>
    <author>Jørgen Lindgaard Olesen</author>
  </authors>
  <commentList>
    <comment ref="G23" authorId="0">
      <text>
        <r>
          <rPr>
            <b/>
            <sz val="8"/>
            <color indexed="81"/>
            <rFont val="Tahoma"/>
            <family val="2"/>
          </rPr>
          <t>Jørgen Lindgaard Olesen:</t>
        </r>
        <r>
          <rPr>
            <sz val="8"/>
            <color indexed="81"/>
            <rFont val="Tahoma"/>
            <family val="2"/>
          </rPr>
          <t xml:space="preserve">
Ingen data</t>
        </r>
      </text>
    </comment>
  </commentList>
</comments>
</file>

<file path=xl/sharedStrings.xml><?xml version="1.0" encoding="utf-8"?>
<sst xmlns="http://schemas.openxmlformats.org/spreadsheetml/2006/main" count="483" uniqueCount="173">
  <si>
    <t>Varme forbrug, kWh</t>
  </si>
  <si>
    <t>Varme forbrug, CO2</t>
  </si>
  <si>
    <t>CO2-udledning pr. m2</t>
  </si>
  <si>
    <t>Varme forbrug (kWh) pr. m2</t>
  </si>
  <si>
    <t>Areal (m2)</t>
  </si>
  <si>
    <t>Kategorier</t>
  </si>
  <si>
    <t>Børnehaver, 30 stk.</t>
  </si>
  <si>
    <t>Familie inst., 7 stk</t>
  </si>
  <si>
    <t>Skoler, 26 stk.</t>
  </si>
  <si>
    <t>Kærsmindebadet</t>
  </si>
  <si>
    <t>Langå Kulturhus</t>
  </si>
  <si>
    <t>Øvrige kulturinstitutioner uden varme, 52 stk.</t>
  </si>
  <si>
    <t xml:space="preserve">Værket </t>
  </si>
  <si>
    <t xml:space="preserve">Kulturhuset i Randers </t>
  </si>
  <si>
    <t>Rådhuset</t>
  </si>
  <si>
    <t>Gl. Stationsvej 9</t>
  </si>
  <si>
    <t>Kasernen</t>
  </si>
  <si>
    <t>Administrationsbygninger</t>
  </si>
  <si>
    <t>Børne og familieinstitutioner</t>
  </si>
  <si>
    <t>Folkeskoler</t>
  </si>
  <si>
    <t>Laksetorvet, Hovedadministrationsbygning</t>
  </si>
  <si>
    <t>Odinsgård/Tørvebryggen, Borgerservice mm.</t>
  </si>
  <si>
    <t>Vestervold 4, 8900 Randers C</t>
  </si>
  <si>
    <t>Fjernarkiv, Vestergrave 30</t>
  </si>
  <si>
    <t>Miljø og Teknik</t>
  </si>
  <si>
    <t>Materielgårde</t>
  </si>
  <si>
    <t>De røde huse</t>
  </si>
  <si>
    <t>Aktivitetscenter</t>
  </si>
  <si>
    <t>Kernen</t>
  </si>
  <si>
    <t>Huset</t>
  </si>
  <si>
    <t>Møllen</t>
  </si>
  <si>
    <t>Slotsgade 5</t>
  </si>
  <si>
    <t>Søren Møllersgade 5B</t>
  </si>
  <si>
    <t>Søren Møllersgade 10 A,B og C</t>
  </si>
  <si>
    <t>Ydervangen 3</t>
  </si>
  <si>
    <t>Ydervangen 5</t>
  </si>
  <si>
    <t>Ydervangen 1</t>
  </si>
  <si>
    <t>Purager 5</t>
  </si>
  <si>
    <t>Nyholmsvej</t>
  </si>
  <si>
    <t>Stenaltvej 1</t>
  </si>
  <si>
    <t>Holbergstien 6</t>
  </si>
  <si>
    <t>Lucernevej 61</t>
  </si>
  <si>
    <t>Klostervej 40</t>
  </si>
  <si>
    <t>Ladegården Marinborgvej 8</t>
  </si>
  <si>
    <t>Fårup Børnehave</t>
  </si>
  <si>
    <t>Tandplejen Reiersensvej 9-11</t>
  </si>
  <si>
    <t>Tandplejen Fårup Skole. Skolebakken 5</t>
  </si>
  <si>
    <t>Tandplejen Harridslev, Skolevænget 1a</t>
  </si>
  <si>
    <t>Madservice Kronjylland Falstervej 2</t>
  </si>
  <si>
    <t>Hjælpemiddelhuset, Agerskellet 22</t>
  </si>
  <si>
    <t>Den Grønne Gren, Markedsgade 2c</t>
  </si>
  <si>
    <t>Løvetand, Vester Tværvej 13</t>
  </si>
  <si>
    <t>Løvetand, Cafebut. Houmeden 12</t>
  </si>
  <si>
    <t>Ungegruppen, Thorsgade 20</t>
  </si>
  <si>
    <t>Bostøtten, Vestergade 25 (ny 2009)</t>
  </si>
  <si>
    <t xml:space="preserve">Gross Hus, Bredgade 24, Langå </t>
  </si>
  <si>
    <t>Værestedet Fårup, Stadion Allé 8</t>
  </si>
  <si>
    <t>Industricentret, Mirabellevej 6 *)</t>
  </si>
  <si>
    <t>Støttecenter Nørrebrogade 19</t>
  </si>
  <si>
    <t>Paderuphus, Paderuplundvej 2-4</t>
  </si>
  <si>
    <t>Værestedet Ø. Tørslev, Stangerumvej 8</t>
  </si>
  <si>
    <t>Social og arbejdsmarked</t>
  </si>
  <si>
    <t>Sundhed og Ældre</t>
  </si>
  <si>
    <t xml:space="preserve">Vuggestuer, 12 stk. </t>
  </si>
  <si>
    <t>3 af de 12 har varmeregnskab i anden institution</t>
  </si>
  <si>
    <t>Bemærkninger</t>
  </si>
  <si>
    <t>Kombinerede, 29 stk.</t>
  </si>
  <si>
    <t>1 af de 3 har intet varmeregnskab</t>
  </si>
  <si>
    <t xml:space="preserve">Dagplejen, 3 stk. </t>
  </si>
  <si>
    <t>Fritidshjem og klubber, 11 stk.</t>
  </si>
  <si>
    <t>2 af de 11 konteres varmeregnskabet andet sted og 1anvender træpiller</t>
  </si>
  <si>
    <t xml:space="preserve">Firkløverskolerne, 4 stk. </t>
  </si>
  <si>
    <t>1 af de 4 konteres varmeregnskabet andet sted</t>
  </si>
  <si>
    <t>Bjerregravhallen</t>
  </si>
  <si>
    <t>Fritidscentret</t>
  </si>
  <si>
    <t>Øvrige kulturinstitutioner med varme, 19 stk.</t>
  </si>
  <si>
    <t>Spentruphallerne</t>
  </si>
  <si>
    <t>På Laksetorvets måler</t>
  </si>
  <si>
    <t>Konteres andet sted</t>
  </si>
  <si>
    <t>Brændstof</t>
  </si>
  <si>
    <t>Forbrug i liter (2010)</t>
  </si>
  <si>
    <t>benzin</t>
  </si>
  <si>
    <t>diesel</t>
  </si>
  <si>
    <t>Antal køretøjer, adm. og drift 340 stk.</t>
  </si>
  <si>
    <t>Antal tjenestekørte kilometer i egen bil</t>
  </si>
  <si>
    <t>Samlet CO2-udledning i kg</t>
  </si>
  <si>
    <t>Andet maskineri, drift, ca 50 stk.</t>
  </si>
  <si>
    <t>Sum - Børn og familieinstitutioner</t>
  </si>
  <si>
    <t>Sum - Folkeskoler</t>
  </si>
  <si>
    <t>Sum - Kultur og fritidsinstitutioner</t>
  </si>
  <si>
    <t>Kultur- og fritidsinstitutioner</t>
  </si>
  <si>
    <t>Sum - Administrationsbygninger</t>
  </si>
  <si>
    <t>Sum - Miljø og Teknik</t>
  </si>
  <si>
    <t>Samlet opgørelse, i alt</t>
  </si>
  <si>
    <t>Sum i alt</t>
  </si>
  <si>
    <t>Sum - Social og arbejdsmarked</t>
  </si>
  <si>
    <t>Sum - Sundhed og Ældre</t>
  </si>
  <si>
    <t>Sum - Brændstof</t>
  </si>
  <si>
    <t>Samlet energiregnskab - Randers Kommune</t>
  </si>
  <si>
    <t>Elforbruget i kommunale bygninger i Randers Kommune</t>
  </si>
  <si>
    <t>Varmeforbruget i kommunale bygninger i Randers Kommune</t>
  </si>
  <si>
    <t>Vandforbruget i kommunale bygninger i Randers Kommune</t>
  </si>
  <si>
    <t>Brændstofforbruget ved kommunale aktiviteter</t>
  </si>
  <si>
    <t xml:space="preserve">Varndforbrug, m3 </t>
  </si>
  <si>
    <t>Elforbrug, kWh</t>
  </si>
  <si>
    <t>Elforbrug, CO2</t>
  </si>
  <si>
    <t>Elforbrug (kWh) pr. m2</t>
  </si>
  <si>
    <t>* CO2-udledning: 2,40 kg CO2 pr. liter benzin og 2,65 kg CO2 pr. liter diesel</t>
  </si>
  <si>
    <t>Olie + naturgas i forholdet 60:1 (omregnet til kwh, 62242x10)</t>
  </si>
  <si>
    <t>Areal (m2) el</t>
  </si>
  <si>
    <t>Areal (m2), varme</t>
  </si>
  <si>
    <t>Kombinerede, 28 stk.</t>
  </si>
  <si>
    <t>Jennumparkens kombinerede opgøres under fritidshjemmene</t>
  </si>
  <si>
    <t>Elforbruget er konteret sammen med elvarmen (udebørnehave)</t>
  </si>
  <si>
    <t>Kørselsopgørelse for 12 måneder.</t>
  </si>
  <si>
    <t>skolens måler</t>
  </si>
  <si>
    <t>Kørte km i egen bil, 2010 - omregnet til liter</t>
  </si>
  <si>
    <t>Kilometer på literen: benzin i egen bil: 12,5; diesel 15,5</t>
  </si>
  <si>
    <t>Tjenestekørsel</t>
  </si>
  <si>
    <t>Tjenestekørsel i egen bil</t>
  </si>
  <si>
    <t>benzin, liter</t>
  </si>
  <si>
    <t>diesel, liter</t>
  </si>
  <si>
    <t>Kørte km/liter i egen bil, 2010</t>
  </si>
  <si>
    <t>Kørte km i egen bil omregnet (2010)</t>
  </si>
  <si>
    <t>Kørsel, CO2 i kg</t>
  </si>
  <si>
    <t xml:space="preserve">Kørsel, i alt </t>
  </si>
  <si>
    <t>CO2 i kg.</t>
  </si>
  <si>
    <t>Kørsel, CO2</t>
  </si>
  <si>
    <t>Varmeforbrug, kWh/m2</t>
  </si>
  <si>
    <t>Varmeforbrug, kWh</t>
  </si>
  <si>
    <t>CO2-udledning (varme), kg</t>
  </si>
  <si>
    <t>Elforbrug, kWh/m2</t>
  </si>
  <si>
    <t>Varme</t>
  </si>
  <si>
    <t xml:space="preserve">El </t>
  </si>
  <si>
    <t>Kørsel</t>
  </si>
  <si>
    <t>Areal</t>
  </si>
  <si>
    <t>Varme + el + kørsel</t>
  </si>
  <si>
    <t>Elforbruget er konteret i sum sammen med anden opgørelse</t>
  </si>
  <si>
    <t>Elforbruget konteres på ekstern lejer</t>
  </si>
  <si>
    <t>Bostøtten, Vestergade 25 (ny fra 2009)</t>
  </si>
  <si>
    <t>CO2-udledning i kg pr. m2</t>
  </si>
  <si>
    <t>CO2-udledning, kg/m2</t>
  </si>
  <si>
    <t>CO2-udledning, kg</t>
  </si>
  <si>
    <t>Gennemsnit pr m2</t>
  </si>
  <si>
    <t>Gennemsnit, nøgletal</t>
  </si>
  <si>
    <t>Bostøtten, Vestergade 25 (ny i 2009)</t>
  </si>
  <si>
    <t>Brændselfordeling, TJ</t>
  </si>
  <si>
    <t>VERDO</t>
  </si>
  <si>
    <t>Mejlby</t>
  </si>
  <si>
    <t>Værum Ørum</t>
  </si>
  <si>
    <t>Langå</t>
  </si>
  <si>
    <t>Gassun Hvidsten</t>
  </si>
  <si>
    <t>Mellerup</t>
  </si>
  <si>
    <t>Kul</t>
  </si>
  <si>
    <t>Brændselsolie</t>
  </si>
  <si>
    <t>Naturgas</t>
  </si>
  <si>
    <t>Biomasse</t>
  </si>
  <si>
    <t>I alt</t>
  </si>
  <si>
    <t>Brændselfordeling, %</t>
  </si>
  <si>
    <t>Emissionsfaktor fjernvarme, ab værk, 200%-metode, kg/MWh</t>
  </si>
  <si>
    <t>Fjernvarme, an forbruger</t>
  </si>
  <si>
    <t>Nettab%</t>
  </si>
  <si>
    <t>Emissionsfaktor an forbruger, 200%-metode, kg/MWh</t>
  </si>
  <si>
    <t>Individuel opvarmining</t>
  </si>
  <si>
    <t>Olie</t>
  </si>
  <si>
    <t>Emissionsfaktor, kg/MWh</t>
  </si>
  <si>
    <t>Elforbrug</t>
  </si>
  <si>
    <t>kg/MWh</t>
  </si>
  <si>
    <t>kg/GJ</t>
  </si>
  <si>
    <t>Emissionsfaktor, 125%-metode</t>
  </si>
  <si>
    <t>Emissionsfaktor, 200%-metode</t>
  </si>
  <si>
    <t>Grøn, anvendt metode</t>
  </si>
  <si>
    <t>CO2-udledning, kg i alt</t>
  </si>
</sst>
</file>

<file path=xl/styles.xml><?xml version="1.0" encoding="utf-8"?>
<styleSheet xmlns="http://schemas.openxmlformats.org/spreadsheetml/2006/main">
  <numFmts count="4">
    <numFmt numFmtId="171" formatCode="_(* #,##0.00_);_(* \(#,##0.00\);_(* &quot;-&quot;??_);_(@_)"/>
    <numFmt numFmtId="172" formatCode="_-* #,##0\ _D_M_-;\-* #,##0\ _D_M_-;_-* &quot;-&quot;??\ _D_M_-;_-@_-"/>
    <numFmt numFmtId="174" formatCode="0.0"/>
    <numFmt numFmtId="180" formatCode="_ * #,##0_ ;_ * \-#,##0_ ;_ * &quot;-&quot;??_ ;_ @_ "/>
  </numFmts>
  <fonts count="23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lightGrid">
        <bgColor indexed="9"/>
      </patternFill>
    </fill>
    <fill>
      <patternFill patternType="solid">
        <fgColor indexed="42"/>
        <bgColor indexed="64"/>
      </patternFill>
    </fill>
    <fill>
      <patternFill patternType="lightGrid">
        <bgColor indexed="41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0" fillId="2" borderId="0" xfId="0" applyFill="1"/>
    <xf numFmtId="172" fontId="4" fillId="0" borderId="1" xfId="1" applyNumberFormat="1" applyFont="1" applyFill="1" applyBorder="1" applyAlignment="1">
      <alignment horizontal="center"/>
    </xf>
    <xf numFmtId="0" fontId="5" fillId="0" borderId="1" xfId="0" applyFont="1" applyFill="1" applyBorder="1"/>
    <xf numFmtId="3" fontId="5" fillId="0" borderId="1" xfId="1" applyNumberFormat="1" applyFont="1" applyFill="1" applyBorder="1" applyAlignment="1">
      <alignment horizontal="right"/>
    </xf>
    <xf numFmtId="1" fontId="5" fillId="0" borderId="1" xfId="0" applyNumberFormat="1" applyFont="1" applyFill="1" applyBorder="1"/>
    <xf numFmtId="0" fontId="6" fillId="0" borderId="1" xfId="0" applyFont="1" applyFill="1" applyBorder="1"/>
    <xf numFmtId="3" fontId="5" fillId="0" borderId="1" xfId="0" applyNumberFormat="1" applyFont="1" applyFill="1" applyBorder="1" applyAlignment="1" applyProtection="1">
      <alignment horizontal="right"/>
    </xf>
    <xf numFmtId="0" fontId="5" fillId="0" borderId="1" xfId="0" applyFont="1" applyFill="1" applyBorder="1" applyAlignment="1"/>
    <xf numFmtId="3" fontId="5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vertical="top"/>
    </xf>
    <xf numFmtId="0" fontId="7" fillId="0" borderId="0" xfId="0" applyFont="1"/>
    <xf numFmtId="0" fontId="0" fillId="3" borderId="2" xfId="0" applyFill="1" applyBorder="1"/>
    <xf numFmtId="0" fontId="0" fillId="2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0" xfId="0" applyFill="1"/>
    <xf numFmtId="0" fontId="2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/>
    <xf numFmtId="0" fontId="0" fillId="0" borderId="1" xfId="0" applyBorder="1" applyAlignment="1"/>
    <xf numFmtId="0" fontId="0" fillId="4" borderId="1" xfId="0" applyFill="1" applyBorder="1"/>
    <xf numFmtId="0" fontId="0" fillId="5" borderId="1" xfId="0" applyFill="1" applyBorder="1"/>
    <xf numFmtId="0" fontId="2" fillId="5" borderId="1" xfId="0" applyFont="1" applyFill="1" applyBorder="1"/>
    <xf numFmtId="0" fontId="8" fillId="2" borderId="0" xfId="0" applyFont="1" applyFill="1"/>
    <xf numFmtId="0" fontId="9" fillId="2" borderId="0" xfId="0" applyFont="1" applyFill="1"/>
    <xf numFmtId="0" fontId="9" fillId="2" borderId="2" xfId="0" applyFont="1" applyFill="1" applyBorder="1"/>
    <xf numFmtId="0" fontId="9" fillId="0" borderId="0" xfId="0" applyFont="1"/>
    <xf numFmtId="0" fontId="10" fillId="2" borderId="0" xfId="0" applyFont="1" applyFill="1"/>
    <xf numFmtId="3" fontId="5" fillId="5" borderId="1" xfId="1" applyNumberFormat="1" applyFont="1" applyFill="1" applyBorder="1" applyAlignment="1">
      <alignment horizontal="right"/>
    </xf>
    <xf numFmtId="0" fontId="7" fillId="2" borderId="0" xfId="0" applyFont="1" applyFill="1"/>
    <xf numFmtId="0" fontId="0" fillId="2" borderId="1" xfId="0" applyFill="1" applyBorder="1"/>
    <xf numFmtId="0" fontId="0" fillId="3" borderId="1" xfId="0" applyFill="1" applyBorder="1"/>
    <xf numFmtId="0" fontId="7" fillId="5" borderId="1" xfId="0" applyFont="1" applyFill="1" applyBorder="1"/>
    <xf numFmtId="0" fontId="9" fillId="5" borderId="1" xfId="0" applyFont="1" applyFill="1" applyBorder="1"/>
    <xf numFmtId="0" fontId="9" fillId="3" borderId="1" xfId="0" applyFont="1" applyFill="1" applyBorder="1"/>
    <xf numFmtId="3" fontId="2" fillId="5" borderId="1" xfId="1" applyNumberFormat="1" applyFont="1" applyFill="1" applyBorder="1" applyAlignment="1">
      <alignment horizontal="right"/>
    </xf>
    <xf numFmtId="0" fontId="2" fillId="5" borderId="1" xfId="0" applyFont="1" applyFill="1" applyBorder="1" applyAlignment="1"/>
    <xf numFmtId="3" fontId="9" fillId="5" borderId="1" xfId="0" applyNumberFormat="1" applyFont="1" applyFill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2" xfId="0" applyBorder="1"/>
    <xf numFmtId="3" fontId="2" fillId="5" borderId="1" xfId="0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right"/>
    </xf>
    <xf numFmtId="3" fontId="5" fillId="0" borderId="1" xfId="0" applyNumberFormat="1" applyFont="1" applyFill="1" applyBorder="1"/>
    <xf numFmtId="3" fontId="5" fillId="0" borderId="3" xfId="1" applyNumberFormat="1" applyFont="1" applyFill="1" applyBorder="1" applyAlignment="1">
      <alignment horizontal="right"/>
    </xf>
    <xf numFmtId="0" fontId="2" fillId="3" borderId="2" xfId="0" applyFont="1" applyFill="1" applyBorder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right"/>
    </xf>
    <xf numFmtId="1" fontId="9" fillId="5" borderId="1" xfId="0" applyNumberFormat="1" applyFont="1" applyFill="1" applyBorder="1"/>
    <xf numFmtId="1" fontId="2" fillId="5" borderId="1" xfId="0" applyNumberFormat="1" applyFont="1" applyFill="1" applyBorder="1"/>
    <xf numFmtId="3" fontId="2" fillId="5" borderId="1" xfId="0" applyNumberFormat="1" applyFont="1" applyFill="1" applyBorder="1"/>
    <xf numFmtId="0" fontId="0" fillId="6" borderId="2" xfId="0" applyFill="1" applyBorder="1" applyAlignment="1">
      <alignment horizontal="center"/>
    </xf>
    <xf numFmtId="0" fontId="9" fillId="6" borderId="0" xfId="0" applyFont="1" applyFill="1"/>
    <xf numFmtId="0" fontId="0" fillId="6" borderId="1" xfId="0" applyFill="1" applyBorder="1"/>
    <xf numFmtId="0" fontId="2" fillId="6" borderId="1" xfId="0" applyFont="1" applyFill="1" applyBorder="1"/>
    <xf numFmtId="0" fontId="0" fillId="6" borderId="0" xfId="0" applyFill="1"/>
    <xf numFmtId="0" fontId="10" fillId="6" borderId="0" xfId="0" applyFont="1" applyFill="1"/>
    <xf numFmtId="0" fontId="5" fillId="6" borderId="1" xfId="0" applyFont="1" applyFill="1" applyBorder="1"/>
    <xf numFmtId="3" fontId="5" fillId="6" borderId="1" xfId="1" applyNumberFormat="1" applyFont="1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1" fontId="0" fillId="6" borderId="1" xfId="0" applyNumberFormat="1" applyFill="1" applyBorder="1" applyAlignment="1">
      <alignment horizontal="right"/>
    </xf>
    <xf numFmtId="1" fontId="2" fillId="6" borderId="1" xfId="0" applyNumberFormat="1" applyFont="1" applyFill="1" applyBorder="1"/>
    <xf numFmtId="0" fontId="7" fillId="6" borderId="0" xfId="0" applyFont="1" applyFill="1"/>
    <xf numFmtId="1" fontId="9" fillId="6" borderId="1" xfId="0" applyNumberFormat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1" fontId="0" fillId="7" borderId="1" xfId="0" applyNumberForma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Border="1"/>
    <xf numFmtId="0" fontId="0" fillId="0" borderId="3" xfId="0" applyFill="1" applyBorder="1"/>
    <xf numFmtId="0" fontId="0" fillId="0" borderId="2" xfId="0" applyFill="1" applyBorder="1" applyAlignment="1"/>
    <xf numFmtId="0" fontId="0" fillId="0" borderId="4" xfId="0" applyBorder="1"/>
    <xf numFmtId="0" fontId="0" fillId="0" borderId="4" xfId="0" applyFill="1" applyBorder="1"/>
    <xf numFmtId="0" fontId="2" fillId="0" borderId="4" xfId="0" applyFont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9" fillId="8" borderId="0" xfId="0" applyFont="1" applyFill="1"/>
    <xf numFmtId="0" fontId="0" fillId="8" borderId="1" xfId="0" applyFill="1" applyBorder="1"/>
    <xf numFmtId="0" fontId="2" fillId="8" borderId="1" xfId="0" applyFont="1" applyFill="1" applyBorder="1"/>
    <xf numFmtId="0" fontId="0" fillId="8" borderId="0" xfId="0" applyFill="1"/>
    <xf numFmtId="0" fontId="10" fillId="8" borderId="0" xfId="0" applyFont="1" applyFill="1"/>
    <xf numFmtId="0" fontId="5" fillId="8" borderId="1" xfId="0" applyFont="1" applyFill="1" applyBorder="1"/>
    <xf numFmtId="3" fontId="5" fillId="8" borderId="1" xfId="1" applyNumberFormat="1" applyFont="1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1" fontId="0" fillId="8" borderId="1" xfId="0" applyNumberFormat="1" applyFill="1" applyBorder="1" applyAlignment="1">
      <alignment horizontal="right"/>
    </xf>
    <xf numFmtId="1" fontId="2" fillId="8" borderId="1" xfId="0" applyNumberFormat="1" applyFont="1" applyFill="1" applyBorder="1"/>
    <xf numFmtId="0" fontId="7" fillId="8" borderId="0" xfId="0" applyFont="1" applyFill="1"/>
    <xf numFmtId="1" fontId="9" fillId="8" borderId="1" xfId="0" applyNumberFormat="1" applyFont="1" applyFill="1" applyBorder="1"/>
    <xf numFmtId="0" fontId="2" fillId="7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0" xfId="0" applyFont="1"/>
    <xf numFmtId="0" fontId="7" fillId="0" borderId="3" xfId="0" applyFont="1" applyBorder="1"/>
    <xf numFmtId="0" fontId="0" fillId="3" borderId="2" xfId="0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174" fontId="0" fillId="0" borderId="2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1" xfId="0" applyNumberFormat="1" applyBorder="1"/>
    <xf numFmtId="0" fontId="2" fillId="10" borderId="1" xfId="0" applyFont="1" applyFill="1" applyBorder="1"/>
    <xf numFmtId="1" fontId="2" fillId="10" borderId="2" xfId="0" applyNumberFormat="1" applyFont="1" applyFill="1" applyBorder="1"/>
    <xf numFmtId="1" fontId="2" fillId="10" borderId="4" xfId="0" applyNumberFormat="1" applyFont="1" applyFill="1" applyBorder="1"/>
    <xf numFmtId="1" fontId="2" fillId="10" borderId="3" xfId="0" applyNumberFormat="1" applyFont="1" applyFill="1" applyBorder="1"/>
    <xf numFmtId="1" fontId="2" fillId="10" borderId="1" xfId="0" applyNumberFormat="1" applyFont="1" applyFill="1" applyBorder="1"/>
    <xf numFmtId="0" fontId="17" fillId="10" borderId="1" xfId="0" applyFont="1" applyFill="1" applyBorder="1"/>
    <xf numFmtId="1" fontId="14" fillId="10" borderId="2" xfId="0" applyNumberFormat="1" applyFont="1" applyFill="1" applyBorder="1"/>
    <xf numFmtId="1" fontId="14" fillId="10" borderId="3" xfId="0" applyNumberFormat="1" applyFont="1" applyFill="1" applyBorder="1"/>
    <xf numFmtId="1" fontId="14" fillId="10" borderId="4" xfId="0" applyNumberFormat="1" applyFont="1" applyFill="1" applyBorder="1"/>
    <xf numFmtId="1" fontId="14" fillId="10" borderId="1" xfId="0" applyNumberFormat="1" applyFont="1" applyFill="1" applyBorder="1"/>
    <xf numFmtId="3" fontId="0" fillId="0" borderId="0" xfId="0" applyNumberFormat="1"/>
    <xf numFmtId="0" fontId="0" fillId="0" borderId="0" xfId="0"/>
    <xf numFmtId="3" fontId="18" fillId="0" borderId="0" xfId="0" applyNumberFormat="1" applyFont="1"/>
    <xf numFmtId="0" fontId="19" fillId="0" borderId="1" xfId="0" applyFont="1" applyBorder="1"/>
    <xf numFmtId="0" fontId="0" fillId="0" borderId="1" xfId="0" applyBorder="1"/>
    <xf numFmtId="180" fontId="20" fillId="0" borderId="1" xfId="1" applyNumberFormat="1" applyFont="1" applyBorder="1"/>
    <xf numFmtId="0" fontId="0" fillId="0" borderId="1" xfId="0" applyFill="1" applyBorder="1"/>
    <xf numFmtId="180" fontId="20" fillId="0" borderId="0" xfId="1" applyNumberFormat="1" applyFont="1"/>
    <xf numFmtId="9" fontId="20" fillId="0" borderId="1" xfId="2" applyFont="1" applyBorder="1"/>
    <xf numFmtId="0" fontId="0" fillId="0" borderId="1" xfId="0" applyFont="1" applyBorder="1"/>
    <xf numFmtId="1" fontId="0" fillId="0" borderId="1" xfId="0" applyNumberFormat="1" applyFont="1" applyBorder="1"/>
    <xf numFmtId="0" fontId="19" fillId="0" borderId="1" xfId="0" applyFont="1" applyFill="1" applyBorder="1"/>
    <xf numFmtId="180" fontId="19" fillId="0" borderId="1" xfId="1" applyNumberFormat="1" applyFont="1" applyBorder="1"/>
    <xf numFmtId="9" fontId="20" fillId="15" borderId="1" xfId="2" applyFont="1" applyFill="1" applyBorder="1"/>
    <xf numFmtId="0" fontId="19" fillId="16" borderId="1" xfId="0" applyFont="1" applyFill="1" applyBorder="1"/>
    <xf numFmtId="180" fontId="19" fillId="16" borderId="1" xfId="1" applyNumberFormat="1" applyFont="1" applyFill="1" applyBorder="1"/>
    <xf numFmtId="0" fontId="0" fillId="0" borderId="1" xfId="0" applyBorder="1" applyAlignment="1">
      <alignment horizontal="justify" vertical="top" wrapText="1"/>
    </xf>
    <xf numFmtId="1" fontId="0" fillId="0" borderId="1" xfId="0" applyNumberFormat="1" applyBorder="1"/>
    <xf numFmtId="0" fontId="19" fillId="16" borderId="1" xfId="0" applyFont="1" applyFill="1" applyBorder="1" applyAlignment="1">
      <alignment horizontal="justify" vertical="top" wrapText="1"/>
    </xf>
    <xf numFmtId="1" fontId="19" fillId="16" borderId="1" xfId="0" applyNumberFormat="1" applyFont="1" applyFill="1" applyBorder="1"/>
    <xf numFmtId="1" fontId="19" fillId="0" borderId="1" xfId="0" applyNumberFormat="1" applyFont="1" applyBorder="1"/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/>
    </xf>
    <xf numFmtId="0" fontId="7" fillId="11" borderId="2" xfId="0" applyFont="1" applyFill="1" applyBorder="1" applyAlignment="1">
      <alignment horizontal="center"/>
    </xf>
    <xf numFmtId="0" fontId="7" fillId="12" borderId="4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0" fillId="0" borderId="4" xfId="0" applyBorder="1" applyAlignment="1"/>
    <xf numFmtId="0" fontId="7" fillId="14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1000-sep (2 dec)" xfId="1" builtinId="3"/>
    <cellStyle name="Normal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"/>
  <sheetViews>
    <sheetView tabSelected="1" topLeftCell="A73" zoomScale="70" zoomScaleNormal="70" workbookViewId="0">
      <selection activeCell="X116" sqref="X116"/>
    </sheetView>
  </sheetViews>
  <sheetFormatPr defaultRowHeight="12.75"/>
  <cols>
    <col min="1" max="1" width="38.85546875" customWidth="1"/>
    <col min="2" max="2" width="1.140625" customWidth="1"/>
    <col min="3" max="3" width="12.5703125" customWidth="1"/>
    <col min="4" max="4" width="16.140625" customWidth="1"/>
    <col min="5" max="5" width="1.140625" customWidth="1"/>
    <col min="6" max="6" width="23.5703125" customWidth="1"/>
    <col min="7" max="7" width="18.28515625" customWidth="1"/>
    <col min="8" max="8" width="1" hidden="1" customWidth="1"/>
    <col min="9" max="9" width="23.7109375" hidden="1" customWidth="1"/>
    <col min="10" max="10" width="27.5703125" hidden="1" customWidth="1"/>
    <col min="11" max="11" width="0.85546875" hidden="1" customWidth="1"/>
    <col min="12" max="12" width="10.42578125" customWidth="1"/>
    <col min="13" max="13" width="23.85546875" hidden="1" customWidth="1"/>
    <col min="14" max="14" width="0.85546875" hidden="1" customWidth="1"/>
    <col min="15" max="15" width="24.5703125" hidden="1" customWidth="1"/>
    <col min="16" max="16" width="24.140625" hidden="1" customWidth="1"/>
    <col min="17" max="17" width="1.140625" hidden="1" customWidth="1"/>
    <col min="18" max="18" width="13.140625" customWidth="1"/>
    <col min="19" max="19" width="12.5703125" customWidth="1"/>
    <col min="20" max="20" width="14.7109375" customWidth="1"/>
    <col min="21" max="21" width="6" customWidth="1"/>
    <col min="22" max="22" width="20.85546875" hidden="1" customWidth="1"/>
    <col min="23" max="23" width="0.85546875" customWidth="1"/>
    <col min="24" max="24" width="32.85546875" customWidth="1"/>
    <col min="25" max="25" width="0.85546875" customWidth="1"/>
    <col min="26" max="26" width="59.28515625" customWidth="1"/>
  </cols>
  <sheetData>
    <row r="1" spans="1:26" ht="26.25">
      <c r="A1" s="104" t="s">
        <v>98</v>
      </c>
    </row>
    <row r="2" spans="1:26" ht="18">
      <c r="A2" s="105" t="s">
        <v>5</v>
      </c>
      <c r="B2" s="89"/>
      <c r="C2" s="155" t="s">
        <v>135</v>
      </c>
      <c r="D2" s="155"/>
      <c r="E2" s="89"/>
      <c r="F2" s="149" t="s">
        <v>132</v>
      </c>
      <c r="G2" s="150"/>
      <c r="H2" s="150"/>
      <c r="I2" s="150"/>
      <c r="J2" s="151"/>
      <c r="K2" s="89"/>
      <c r="L2" s="152" t="s">
        <v>133</v>
      </c>
      <c r="M2" s="152"/>
      <c r="N2" s="152"/>
      <c r="O2" s="152"/>
      <c r="P2" s="152"/>
      <c r="Q2" s="89"/>
      <c r="R2" s="153" t="s">
        <v>134</v>
      </c>
      <c r="S2" s="154"/>
      <c r="T2" s="154"/>
      <c r="U2" s="154"/>
      <c r="V2" s="154"/>
      <c r="W2" s="89"/>
      <c r="X2" s="108" t="s">
        <v>172</v>
      </c>
      <c r="Y2" s="89"/>
      <c r="Z2" s="107" t="s">
        <v>65</v>
      </c>
    </row>
    <row r="3" spans="1:26">
      <c r="A3" s="73"/>
      <c r="B3" s="89"/>
      <c r="C3" s="74" t="s">
        <v>109</v>
      </c>
      <c r="D3" s="74" t="s">
        <v>110</v>
      </c>
      <c r="E3" s="89"/>
      <c r="F3" s="81" t="s">
        <v>129</v>
      </c>
      <c r="G3" s="76" t="s">
        <v>130</v>
      </c>
      <c r="H3" s="18"/>
      <c r="I3" s="81" t="s">
        <v>128</v>
      </c>
      <c r="J3" s="82" t="s">
        <v>141</v>
      </c>
      <c r="K3" s="89"/>
      <c r="L3" s="74" t="s">
        <v>104</v>
      </c>
      <c r="M3" s="75" t="s">
        <v>142</v>
      </c>
      <c r="N3" s="60"/>
      <c r="O3" s="75" t="s">
        <v>131</v>
      </c>
      <c r="P3" s="74" t="s">
        <v>140</v>
      </c>
      <c r="Q3" s="60"/>
      <c r="R3" s="145" t="s">
        <v>118</v>
      </c>
      <c r="S3" s="146"/>
      <c r="T3" s="145" t="s">
        <v>119</v>
      </c>
      <c r="U3" s="146"/>
      <c r="V3" s="74" t="s">
        <v>124</v>
      </c>
      <c r="W3" s="89"/>
      <c r="X3" s="75" t="s">
        <v>136</v>
      </c>
      <c r="Y3" s="89"/>
      <c r="Z3" s="106"/>
    </row>
    <row r="4" spans="1:26">
      <c r="A4" s="73"/>
      <c r="B4" s="89"/>
      <c r="C4" s="74">
        <v>2010</v>
      </c>
      <c r="D4" s="74">
        <v>2010</v>
      </c>
      <c r="E4" s="89"/>
      <c r="F4" s="76">
        <v>2010</v>
      </c>
      <c r="G4" s="76">
        <v>2010</v>
      </c>
      <c r="H4" s="18"/>
      <c r="I4" s="81">
        <v>2010</v>
      </c>
      <c r="J4" s="82">
        <v>2010</v>
      </c>
      <c r="K4" s="89"/>
      <c r="L4" s="74">
        <v>2010</v>
      </c>
      <c r="M4" s="75">
        <v>2010</v>
      </c>
      <c r="N4" s="60"/>
      <c r="O4" s="88">
        <v>2010</v>
      </c>
      <c r="P4" s="74">
        <v>2010</v>
      </c>
      <c r="Q4" s="60"/>
      <c r="R4" s="145">
        <v>2010</v>
      </c>
      <c r="S4" s="146"/>
      <c r="T4" s="145">
        <v>2010</v>
      </c>
      <c r="U4" s="146"/>
      <c r="V4" s="74">
        <v>2010</v>
      </c>
      <c r="W4" s="89"/>
      <c r="X4" s="75">
        <v>2010</v>
      </c>
      <c r="Y4" s="89"/>
      <c r="Z4" s="106"/>
    </row>
    <row r="5" spans="1:26" s="33" customFormat="1" ht="18">
      <c r="A5" s="30" t="s">
        <v>18</v>
      </c>
      <c r="B5" s="90"/>
      <c r="C5" s="31"/>
      <c r="D5" s="31"/>
      <c r="E5" s="90"/>
      <c r="F5" s="31"/>
      <c r="G5" s="31"/>
      <c r="H5" s="90"/>
      <c r="I5" s="31"/>
      <c r="J5" s="31"/>
      <c r="K5" s="90"/>
      <c r="L5" s="31"/>
      <c r="M5" s="31"/>
      <c r="N5" s="61"/>
      <c r="O5" s="31"/>
      <c r="P5" s="31"/>
      <c r="Q5" s="61"/>
      <c r="R5" s="31"/>
      <c r="S5" s="31"/>
      <c r="T5" s="31"/>
      <c r="U5" s="31"/>
      <c r="V5" s="31"/>
      <c r="W5" s="90"/>
      <c r="X5" s="31"/>
      <c r="Y5" s="90"/>
      <c r="Z5" s="31"/>
    </row>
    <row r="6" spans="1:26">
      <c r="A6" s="2" t="s">
        <v>6</v>
      </c>
      <c r="B6" s="91"/>
      <c r="C6" s="2">
        <v>13306</v>
      </c>
      <c r="D6" s="2">
        <v>14478</v>
      </c>
      <c r="E6" s="91"/>
      <c r="F6" s="2">
        <v>1773587</v>
      </c>
      <c r="G6" s="2">
        <v>134742</v>
      </c>
      <c r="H6" s="91"/>
      <c r="I6" s="110">
        <f>F6/D6</f>
        <v>122.50221025003454</v>
      </c>
      <c r="J6" s="111">
        <f>G6/D6</f>
        <v>9.306672192291753</v>
      </c>
      <c r="K6" s="91"/>
      <c r="L6" s="2">
        <v>435756</v>
      </c>
      <c r="M6" s="2">
        <v>213520</v>
      </c>
      <c r="N6" s="62"/>
      <c r="O6" s="112">
        <f>L6/C6</f>
        <v>32.74883511197956</v>
      </c>
      <c r="P6" s="113">
        <f>M6/C6</f>
        <v>16.046896137081017</v>
      </c>
      <c r="Q6" s="62"/>
      <c r="R6" s="22"/>
      <c r="S6" s="22"/>
      <c r="T6" s="22"/>
      <c r="U6" s="22"/>
      <c r="V6" s="2"/>
      <c r="W6" s="91"/>
      <c r="X6" s="2"/>
      <c r="Y6" s="91"/>
      <c r="Z6" s="16"/>
    </row>
    <row r="7" spans="1:26">
      <c r="A7" s="2" t="s">
        <v>63</v>
      </c>
      <c r="B7" s="91"/>
      <c r="C7" s="2">
        <v>6364</v>
      </c>
      <c r="D7" s="2">
        <v>4658</v>
      </c>
      <c r="E7" s="91"/>
      <c r="F7" s="2">
        <v>409841</v>
      </c>
      <c r="G7" s="2">
        <v>22951</v>
      </c>
      <c r="H7" s="91"/>
      <c r="I7" s="110">
        <f t="shared" ref="I7:I12" si="0">F7/D7</f>
        <v>87.98647488192357</v>
      </c>
      <c r="J7" s="111">
        <f t="shared" ref="J7:J12" si="1">G7/D7</f>
        <v>4.9272219836839843</v>
      </c>
      <c r="K7" s="91"/>
      <c r="L7" s="2">
        <v>193972</v>
      </c>
      <c r="M7" s="2">
        <v>95046</v>
      </c>
      <c r="N7" s="62"/>
      <c r="O7" s="112">
        <f t="shared" ref="O7:O12" si="2">L7/C7</f>
        <v>30.479572595851664</v>
      </c>
      <c r="P7" s="113">
        <f t="shared" ref="P7:P12" si="3">M7/C7</f>
        <v>14.934946574481458</v>
      </c>
      <c r="Q7" s="62"/>
      <c r="R7" s="22"/>
      <c r="S7" s="22"/>
      <c r="T7" s="22"/>
      <c r="U7" s="22"/>
      <c r="V7" s="2"/>
      <c r="W7" s="91"/>
      <c r="X7" s="2"/>
      <c r="Y7" s="91"/>
      <c r="Z7" s="16" t="s">
        <v>64</v>
      </c>
    </row>
    <row r="8" spans="1:26">
      <c r="A8" s="2" t="s">
        <v>111</v>
      </c>
      <c r="B8" s="91"/>
      <c r="C8" s="2">
        <v>16129</v>
      </c>
      <c r="D8" s="2">
        <v>16129</v>
      </c>
      <c r="E8" s="91"/>
      <c r="F8" s="2">
        <v>2088034</v>
      </c>
      <c r="G8" s="2">
        <v>270671</v>
      </c>
      <c r="H8" s="91"/>
      <c r="I8" s="110">
        <f t="shared" si="0"/>
        <v>129.45836691673384</v>
      </c>
      <c r="J8" s="111">
        <f t="shared" si="1"/>
        <v>16.781635563271127</v>
      </c>
      <c r="K8" s="91"/>
      <c r="L8" s="2">
        <v>625422</v>
      </c>
      <c r="M8" s="2">
        <v>306457</v>
      </c>
      <c r="N8" s="62"/>
      <c r="O8" s="112">
        <f t="shared" si="2"/>
        <v>38.776241552483107</v>
      </c>
      <c r="P8" s="113">
        <f t="shared" si="3"/>
        <v>19.000372000744001</v>
      </c>
      <c r="Q8" s="62"/>
      <c r="R8" s="22"/>
      <c r="S8" s="22"/>
      <c r="T8" s="22"/>
      <c r="U8" s="22"/>
      <c r="V8" s="2"/>
      <c r="W8" s="91"/>
      <c r="X8" s="2"/>
      <c r="Y8" s="91"/>
      <c r="Z8" s="16" t="s">
        <v>112</v>
      </c>
    </row>
    <row r="9" spans="1:26">
      <c r="A9" s="2" t="s">
        <v>68</v>
      </c>
      <c r="B9" s="91"/>
      <c r="C9" s="2">
        <v>550</v>
      </c>
      <c r="D9" s="2">
        <v>367</v>
      </c>
      <c r="E9" s="91"/>
      <c r="F9" s="2">
        <v>27891</v>
      </c>
      <c r="G9" s="2">
        <v>2233</v>
      </c>
      <c r="H9" s="91"/>
      <c r="I9" s="110">
        <f t="shared" si="0"/>
        <v>75.997275204359667</v>
      </c>
      <c r="J9" s="111">
        <f t="shared" si="1"/>
        <v>6.084468664850136</v>
      </c>
      <c r="K9" s="91"/>
      <c r="L9" s="2">
        <v>3919</v>
      </c>
      <c r="M9" s="2">
        <v>9</v>
      </c>
      <c r="N9" s="62"/>
      <c r="O9" s="112">
        <f t="shared" si="2"/>
        <v>7.125454545454545</v>
      </c>
      <c r="P9" s="113">
        <f t="shared" si="3"/>
        <v>1.6363636363636365E-2</v>
      </c>
      <c r="Q9" s="62"/>
      <c r="R9" s="22"/>
      <c r="S9" s="22"/>
      <c r="T9" s="22"/>
      <c r="U9" s="22"/>
      <c r="V9" s="2"/>
      <c r="W9" s="91"/>
      <c r="X9" s="2"/>
      <c r="Y9" s="91"/>
      <c r="Z9" s="16" t="s">
        <v>67</v>
      </c>
    </row>
    <row r="10" spans="1:26">
      <c r="A10" s="2" t="s">
        <v>7</v>
      </c>
      <c r="B10" s="91"/>
      <c r="C10" s="2">
        <v>2318</v>
      </c>
      <c r="D10" s="2">
        <v>2318</v>
      </c>
      <c r="E10" s="91"/>
      <c r="F10" s="2">
        <v>454159</v>
      </c>
      <c r="G10" s="2">
        <v>25433</v>
      </c>
      <c r="H10" s="91"/>
      <c r="I10" s="110">
        <f t="shared" si="0"/>
        <v>195.92709232096635</v>
      </c>
      <c r="J10" s="111">
        <f t="shared" si="1"/>
        <v>10.971958584987059</v>
      </c>
      <c r="K10" s="91"/>
      <c r="L10" s="2">
        <v>135357</v>
      </c>
      <c r="M10" s="2">
        <v>66325</v>
      </c>
      <c r="N10" s="62"/>
      <c r="O10" s="112">
        <f t="shared" si="2"/>
        <v>58.393874029335635</v>
      </c>
      <c r="P10" s="113">
        <f t="shared" si="3"/>
        <v>28.613028472821398</v>
      </c>
      <c r="Q10" s="62"/>
      <c r="R10" s="22"/>
      <c r="S10" s="22"/>
      <c r="T10" s="22"/>
      <c r="U10" s="22"/>
      <c r="V10" s="2"/>
      <c r="W10" s="91"/>
      <c r="X10" s="2"/>
      <c r="Y10" s="91"/>
      <c r="Z10" s="16"/>
    </row>
    <row r="11" spans="1:26">
      <c r="A11" s="2" t="s">
        <v>69</v>
      </c>
      <c r="B11" s="91"/>
      <c r="C11" s="2">
        <v>6691</v>
      </c>
      <c r="D11" s="2">
        <v>6691</v>
      </c>
      <c r="E11" s="91"/>
      <c r="F11" s="2">
        <v>584404</v>
      </c>
      <c r="G11" s="2">
        <v>62473</v>
      </c>
      <c r="H11" s="91"/>
      <c r="I11" s="110">
        <f t="shared" si="0"/>
        <v>87.341802421162754</v>
      </c>
      <c r="J11" s="111">
        <f t="shared" si="1"/>
        <v>9.3368704229562098</v>
      </c>
      <c r="K11" s="91"/>
      <c r="L11" s="2">
        <v>194994</v>
      </c>
      <c r="M11" s="2">
        <v>95547</v>
      </c>
      <c r="N11" s="62"/>
      <c r="O11" s="112">
        <f t="shared" si="2"/>
        <v>29.142729039007623</v>
      </c>
      <c r="P11" s="113">
        <f t="shared" si="3"/>
        <v>14.279928261844269</v>
      </c>
      <c r="Q11" s="62"/>
      <c r="R11" s="22"/>
      <c r="S11" s="22"/>
      <c r="T11" s="22"/>
      <c r="U11" s="22"/>
      <c r="V11" s="2"/>
      <c r="W11" s="91"/>
      <c r="X11" s="2"/>
      <c r="Y11" s="91"/>
      <c r="Z11" s="16" t="s">
        <v>70</v>
      </c>
    </row>
    <row r="12" spans="1:26">
      <c r="A12" s="2" t="s">
        <v>71</v>
      </c>
      <c r="B12" s="91"/>
      <c r="C12" s="2">
        <v>4048</v>
      </c>
      <c r="D12" s="2">
        <v>4048</v>
      </c>
      <c r="E12" s="91"/>
      <c r="F12" s="2">
        <v>294094</v>
      </c>
      <c r="G12" s="2">
        <v>42288</v>
      </c>
      <c r="H12" s="91"/>
      <c r="I12" s="110">
        <f t="shared" si="0"/>
        <v>72.651679841897234</v>
      </c>
      <c r="J12" s="111">
        <f t="shared" si="1"/>
        <v>10.446640316205533</v>
      </c>
      <c r="K12" s="91"/>
      <c r="L12" s="2">
        <v>179080</v>
      </c>
      <c r="M12" s="2">
        <v>87749</v>
      </c>
      <c r="N12" s="62"/>
      <c r="O12" s="112">
        <f t="shared" si="2"/>
        <v>44.239130434782609</v>
      </c>
      <c r="P12" s="113">
        <f t="shared" si="3"/>
        <v>21.677124505928855</v>
      </c>
      <c r="Q12" s="62"/>
      <c r="R12" s="22"/>
      <c r="S12" s="22"/>
      <c r="T12" s="22"/>
      <c r="U12" s="22"/>
      <c r="V12" s="2"/>
      <c r="W12" s="91"/>
      <c r="X12" s="2"/>
      <c r="Y12" s="91"/>
      <c r="Z12" s="16" t="s">
        <v>72</v>
      </c>
    </row>
    <row r="13" spans="1:26">
      <c r="A13" s="2"/>
      <c r="B13" s="91"/>
      <c r="C13" s="2"/>
      <c r="D13" s="2"/>
      <c r="E13" s="91"/>
      <c r="F13" s="2"/>
      <c r="G13" s="2"/>
      <c r="H13" s="91"/>
      <c r="I13" s="110"/>
      <c r="J13" s="111"/>
      <c r="K13" s="91"/>
      <c r="L13" s="2"/>
      <c r="M13" s="2"/>
      <c r="N13" s="62"/>
      <c r="O13" s="112"/>
      <c r="P13" s="113"/>
      <c r="Q13" s="62"/>
      <c r="R13" s="22"/>
      <c r="S13" s="22"/>
      <c r="T13" s="22"/>
      <c r="U13" s="22"/>
      <c r="V13" s="2"/>
      <c r="W13" s="91"/>
      <c r="X13" s="2"/>
      <c r="Y13" s="91"/>
      <c r="Z13" s="16"/>
    </row>
    <row r="14" spans="1:26">
      <c r="A14" s="114" t="s">
        <v>143</v>
      </c>
      <c r="B14" s="91"/>
      <c r="C14" s="2"/>
      <c r="D14" s="2"/>
      <c r="E14" s="91"/>
      <c r="F14" s="2"/>
      <c r="G14" s="2"/>
      <c r="H14" s="91"/>
      <c r="I14" s="115">
        <f>F15/D15</f>
        <v>115.67314999281152</v>
      </c>
      <c r="J14" s="117">
        <f>G15/D15</f>
        <v>11.517817166095011</v>
      </c>
      <c r="K14" s="91"/>
      <c r="L14" s="2"/>
      <c r="M14" s="2"/>
      <c r="N14" s="62"/>
      <c r="O14" s="116">
        <f>L15/C15</f>
        <v>35.795247540784523</v>
      </c>
      <c r="P14" s="118">
        <f>M15/C15</f>
        <v>17.500971541917984</v>
      </c>
      <c r="Q14" s="62"/>
      <c r="R14" s="22"/>
      <c r="S14" s="22"/>
      <c r="T14" s="22"/>
      <c r="U14" s="22"/>
      <c r="V14" s="2"/>
      <c r="W14" s="91"/>
      <c r="X14" s="2"/>
      <c r="Y14" s="91"/>
      <c r="Z14" s="16"/>
    </row>
    <row r="15" spans="1:26">
      <c r="A15" s="29" t="s">
        <v>87</v>
      </c>
      <c r="B15" s="92"/>
      <c r="C15" s="29">
        <f>SUM(C6:C12)</f>
        <v>49406</v>
      </c>
      <c r="D15" s="29">
        <f>SUM(D6:D14)</f>
        <v>48689</v>
      </c>
      <c r="E15" s="92"/>
      <c r="F15" s="29">
        <f>SUM(F6:F12)</f>
        <v>5632010</v>
      </c>
      <c r="G15" s="29">
        <f>SUM(G6:G14)</f>
        <v>560791</v>
      </c>
      <c r="H15" s="92"/>
      <c r="I15" s="29"/>
      <c r="J15" s="29"/>
      <c r="K15" s="92"/>
      <c r="L15" s="29">
        <f>SUM(L6:L12)</f>
        <v>1768500</v>
      </c>
      <c r="M15" s="29">
        <f>SUM(M6:M14)</f>
        <v>864653</v>
      </c>
      <c r="N15" s="63"/>
      <c r="O15" s="29"/>
      <c r="P15" s="29"/>
      <c r="Q15" s="63"/>
      <c r="R15" s="29"/>
      <c r="S15" s="29"/>
      <c r="T15" s="29"/>
      <c r="U15" s="29"/>
      <c r="V15" s="29"/>
      <c r="W15" s="92"/>
      <c r="X15" s="29">
        <f>G15+M15</f>
        <v>1425444</v>
      </c>
      <c r="Y15" s="92"/>
      <c r="Z15" s="16"/>
    </row>
    <row r="16" spans="1:26">
      <c r="A16" s="2"/>
      <c r="B16" s="91"/>
      <c r="C16" s="2"/>
      <c r="D16" s="2"/>
      <c r="E16" s="91"/>
      <c r="F16" s="2"/>
      <c r="G16" s="2"/>
      <c r="H16" s="91"/>
      <c r="I16" s="48"/>
      <c r="J16" s="83"/>
      <c r="K16" s="91"/>
      <c r="L16" s="2"/>
      <c r="M16" s="2"/>
      <c r="N16" s="62"/>
      <c r="O16" s="86"/>
      <c r="P16" s="2"/>
      <c r="Q16" s="62"/>
      <c r="R16" s="22"/>
      <c r="S16" s="22"/>
      <c r="T16" s="22"/>
      <c r="U16" s="22"/>
      <c r="V16" s="2"/>
      <c r="W16" s="91"/>
      <c r="X16" s="2"/>
      <c r="Y16" s="91"/>
      <c r="Z16" s="16"/>
    </row>
    <row r="17" spans="1:26" ht="15.75" customHeight="1">
      <c r="A17" s="30" t="s">
        <v>19</v>
      </c>
      <c r="B17" s="93"/>
      <c r="C17" s="5"/>
      <c r="D17" s="5"/>
      <c r="E17" s="93"/>
      <c r="F17" s="5"/>
      <c r="G17" s="31"/>
      <c r="H17" s="93"/>
      <c r="I17" s="31"/>
      <c r="J17" s="31"/>
      <c r="K17" s="93"/>
      <c r="L17" s="5"/>
      <c r="M17" s="5"/>
      <c r="N17" s="64"/>
      <c r="O17" s="31"/>
      <c r="P17" s="5"/>
      <c r="Q17" s="64"/>
      <c r="R17" s="5"/>
      <c r="S17" s="5"/>
      <c r="T17" s="5"/>
      <c r="U17" s="5"/>
      <c r="V17" s="5"/>
      <c r="W17" s="93"/>
      <c r="X17" s="5"/>
      <c r="Y17" s="93"/>
      <c r="Z17" s="17"/>
    </row>
    <row r="18" spans="1:26">
      <c r="A18" s="2" t="s">
        <v>8</v>
      </c>
      <c r="B18" s="91"/>
      <c r="C18" s="2">
        <v>186721</v>
      </c>
      <c r="D18" s="2">
        <v>186721</v>
      </c>
      <c r="E18" s="91"/>
      <c r="F18" s="2">
        <v>22029937</v>
      </c>
      <c r="G18" s="2">
        <v>2665248</v>
      </c>
      <c r="H18" s="91"/>
      <c r="I18" s="110">
        <f>F18/D18</f>
        <v>117.98317811065708</v>
      </c>
      <c r="J18" s="111">
        <f>G18/D18</f>
        <v>14.273959543918467</v>
      </c>
      <c r="K18" s="91"/>
      <c r="L18" s="2">
        <v>5237210</v>
      </c>
      <c r="M18" s="2">
        <v>2566233</v>
      </c>
      <c r="N18" s="62"/>
      <c r="O18" s="112">
        <f>L18/C18</f>
        <v>28.048318078844908</v>
      </c>
      <c r="P18" s="113">
        <f>M18/C18</f>
        <v>13.743676394192404</v>
      </c>
      <c r="Q18" s="62"/>
      <c r="R18" s="22"/>
      <c r="S18" s="22"/>
      <c r="T18" s="22"/>
      <c r="U18" s="22"/>
      <c r="V18" s="2"/>
      <c r="W18" s="91"/>
      <c r="X18" s="2"/>
      <c r="Y18" s="91"/>
      <c r="Z18" s="16"/>
    </row>
    <row r="19" spans="1:26">
      <c r="A19" s="2"/>
      <c r="B19" s="91"/>
      <c r="C19" s="2"/>
      <c r="D19" s="2"/>
      <c r="E19" s="91"/>
      <c r="F19" s="2"/>
      <c r="G19" s="2"/>
      <c r="H19" s="91"/>
      <c r="I19" s="110"/>
      <c r="J19" s="111"/>
      <c r="K19" s="91"/>
      <c r="L19" s="2"/>
      <c r="M19" s="2"/>
      <c r="N19" s="62"/>
      <c r="O19" s="112"/>
      <c r="P19" s="113"/>
      <c r="Q19" s="62"/>
      <c r="R19" s="22"/>
      <c r="S19" s="22"/>
      <c r="T19" s="22"/>
      <c r="U19" s="22"/>
      <c r="V19" s="2"/>
      <c r="W19" s="91"/>
      <c r="X19" s="2"/>
      <c r="Y19" s="91"/>
      <c r="Z19" s="16"/>
    </row>
    <row r="20" spans="1:26">
      <c r="A20" s="114" t="s">
        <v>143</v>
      </c>
      <c r="B20" s="91"/>
      <c r="C20" s="2"/>
      <c r="D20" s="2"/>
      <c r="E20" s="91"/>
      <c r="F20" s="2"/>
      <c r="G20" s="2"/>
      <c r="H20" s="91"/>
      <c r="I20" s="115">
        <f>F21/D21</f>
        <v>117.98317811065708</v>
      </c>
      <c r="J20" s="117">
        <f>G21/D21</f>
        <v>14.273959543918467</v>
      </c>
      <c r="K20" s="91"/>
      <c r="L20" s="2"/>
      <c r="M20" s="2"/>
      <c r="N20" s="62"/>
      <c r="O20" s="116">
        <f>L21/C21</f>
        <v>28.048318078844908</v>
      </c>
      <c r="P20" s="118">
        <f>M21/C21</f>
        <v>13.743676394192404</v>
      </c>
      <c r="Q20" s="62"/>
      <c r="R20" s="22"/>
      <c r="S20" s="22"/>
      <c r="T20" s="22"/>
      <c r="U20" s="22"/>
      <c r="V20" s="2"/>
      <c r="W20" s="91"/>
      <c r="X20" s="2"/>
      <c r="Y20" s="91"/>
      <c r="Z20" s="16"/>
    </row>
    <row r="21" spans="1:26">
      <c r="A21" s="29" t="s">
        <v>88</v>
      </c>
      <c r="B21" s="92"/>
      <c r="C21" s="29">
        <v>186721</v>
      </c>
      <c r="D21" s="29">
        <f>SUM(C21)</f>
        <v>186721</v>
      </c>
      <c r="E21" s="92"/>
      <c r="F21" s="29">
        <v>22029937</v>
      </c>
      <c r="G21" s="29">
        <f>SUM(G18:G20)</f>
        <v>2665248</v>
      </c>
      <c r="H21" s="92"/>
      <c r="I21" s="29"/>
      <c r="J21" s="29"/>
      <c r="K21" s="92"/>
      <c r="L21" s="29">
        <v>5237210</v>
      </c>
      <c r="M21" s="29">
        <f>M18</f>
        <v>2566233</v>
      </c>
      <c r="N21" s="63"/>
      <c r="O21" s="29"/>
      <c r="P21" s="29"/>
      <c r="Q21" s="63"/>
      <c r="R21" s="29"/>
      <c r="S21" s="29"/>
      <c r="T21" s="29"/>
      <c r="U21" s="29"/>
      <c r="V21" s="29"/>
      <c r="W21" s="92"/>
      <c r="X21" s="29">
        <f>G21+M21</f>
        <v>5231481</v>
      </c>
      <c r="Y21" s="92"/>
      <c r="Z21" s="16"/>
    </row>
    <row r="22" spans="1:26">
      <c r="A22" s="2"/>
      <c r="B22" s="91"/>
      <c r="C22" s="2"/>
      <c r="D22" s="2"/>
      <c r="E22" s="91"/>
      <c r="F22" s="2"/>
      <c r="G22" s="2"/>
      <c r="H22" s="91"/>
      <c r="I22" s="48"/>
      <c r="J22" s="83"/>
      <c r="K22" s="91"/>
      <c r="L22" s="2"/>
      <c r="M22" s="2"/>
      <c r="N22" s="62"/>
      <c r="O22" s="86"/>
      <c r="P22" s="2"/>
      <c r="Q22" s="62"/>
      <c r="R22" s="22"/>
      <c r="S22" s="22"/>
      <c r="T22" s="22"/>
      <c r="U22" s="22"/>
      <c r="V22" s="2"/>
      <c r="W22" s="91"/>
      <c r="X22" s="2"/>
      <c r="Y22" s="91"/>
      <c r="Z22" s="16"/>
    </row>
    <row r="23" spans="1:26" s="33" customFormat="1" ht="18">
      <c r="A23" s="30" t="s">
        <v>90</v>
      </c>
      <c r="B23" s="94"/>
      <c r="C23" s="34"/>
      <c r="D23" s="34"/>
      <c r="E23" s="94"/>
      <c r="F23" s="34"/>
      <c r="G23" s="31"/>
      <c r="H23" s="94"/>
      <c r="I23" s="31"/>
      <c r="J23" s="31"/>
      <c r="K23" s="94"/>
      <c r="L23" s="34"/>
      <c r="M23" s="34"/>
      <c r="N23" s="65"/>
      <c r="O23" s="31"/>
      <c r="P23" s="34"/>
      <c r="Q23" s="65"/>
      <c r="R23" s="34"/>
      <c r="S23" s="34"/>
      <c r="T23" s="34"/>
      <c r="U23" s="34"/>
      <c r="V23" s="34"/>
      <c r="W23" s="94"/>
      <c r="X23" s="34"/>
      <c r="Y23" s="94"/>
      <c r="Z23" s="32"/>
    </row>
    <row r="24" spans="1:26">
      <c r="A24" s="2" t="s">
        <v>12</v>
      </c>
      <c r="B24" s="91"/>
      <c r="C24" s="2">
        <v>10570</v>
      </c>
      <c r="D24" s="2"/>
      <c r="E24" s="91"/>
      <c r="F24" s="2">
        <v>1923900</v>
      </c>
      <c r="G24" s="2">
        <v>107738</v>
      </c>
      <c r="H24" s="91"/>
      <c r="I24" s="110">
        <f>F24/C24</f>
        <v>182.01513718070009</v>
      </c>
      <c r="J24" s="111">
        <f>G24/C24</f>
        <v>10.192809839167454</v>
      </c>
      <c r="K24" s="91"/>
      <c r="L24" s="2">
        <v>785006</v>
      </c>
      <c r="M24" s="2">
        <v>384653</v>
      </c>
      <c r="N24" s="62"/>
      <c r="O24" s="112">
        <f t="shared" ref="O24:O32" si="4">L24/C24</f>
        <v>74.267360454115419</v>
      </c>
      <c r="P24" s="113">
        <f t="shared" ref="P24:P32" si="5">M24/C24</f>
        <v>36.391012298959318</v>
      </c>
      <c r="Q24" s="62"/>
      <c r="R24" s="22"/>
      <c r="S24" s="22"/>
      <c r="T24" s="22"/>
      <c r="U24" s="22"/>
      <c r="V24" s="2"/>
      <c r="W24" s="91"/>
      <c r="X24" s="2"/>
      <c r="Y24" s="91"/>
      <c r="Z24" s="16"/>
    </row>
    <row r="25" spans="1:26">
      <c r="A25" s="2" t="s">
        <v>9</v>
      </c>
      <c r="B25" s="91"/>
      <c r="C25" s="2">
        <v>2990</v>
      </c>
      <c r="D25" s="2"/>
      <c r="E25" s="91"/>
      <c r="F25" s="2">
        <v>1600000</v>
      </c>
      <c r="G25" s="2">
        <v>89600</v>
      </c>
      <c r="H25" s="91"/>
      <c r="I25" s="110">
        <f t="shared" ref="I25:I32" si="6">F25/C25</f>
        <v>535.11705685618733</v>
      </c>
      <c r="J25" s="111">
        <f t="shared" ref="J25:J32" si="7">G25/C25</f>
        <v>29.96655518394649</v>
      </c>
      <c r="K25" s="91"/>
      <c r="L25" s="2">
        <v>424825</v>
      </c>
      <c r="M25" s="2">
        <v>208164</v>
      </c>
      <c r="N25" s="62"/>
      <c r="O25" s="112">
        <f t="shared" si="4"/>
        <v>142.08193979933111</v>
      </c>
      <c r="P25" s="113">
        <f t="shared" si="5"/>
        <v>69.620066889632113</v>
      </c>
      <c r="Q25" s="62"/>
      <c r="R25" s="22"/>
      <c r="S25" s="22"/>
      <c r="T25" s="22"/>
      <c r="U25" s="22"/>
      <c r="V25" s="2"/>
      <c r="W25" s="91"/>
      <c r="X25" s="2"/>
      <c r="Y25" s="91"/>
      <c r="Z25" s="16"/>
    </row>
    <row r="26" spans="1:26">
      <c r="A26" s="2" t="s">
        <v>13</v>
      </c>
      <c r="B26" s="91"/>
      <c r="C26" s="2">
        <v>12471</v>
      </c>
      <c r="D26" s="2"/>
      <c r="E26" s="91"/>
      <c r="F26" s="2">
        <v>705000</v>
      </c>
      <c r="G26" s="2">
        <v>39480</v>
      </c>
      <c r="H26" s="91"/>
      <c r="I26" s="110">
        <f t="shared" si="6"/>
        <v>56.531152273273996</v>
      </c>
      <c r="J26" s="111">
        <f t="shared" si="7"/>
        <v>3.1657445273033438</v>
      </c>
      <c r="K26" s="91"/>
      <c r="L26" s="2">
        <v>633165</v>
      </c>
      <c r="M26" s="2">
        <v>310251</v>
      </c>
      <c r="N26" s="62"/>
      <c r="O26" s="112">
        <f t="shared" si="4"/>
        <v>50.770988693769546</v>
      </c>
      <c r="P26" s="113">
        <f t="shared" si="5"/>
        <v>24.877796487851818</v>
      </c>
      <c r="Q26" s="62"/>
      <c r="R26" s="22"/>
      <c r="S26" s="22"/>
      <c r="T26" s="22"/>
      <c r="U26" s="22"/>
      <c r="V26" s="2"/>
      <c r="W26" s="91"/>
      <c r="X26" s="2"/>
      <c r="Y26" s="91"/>
      <c r="Z26" s="16"/>
    </row>
    <row r="27" spans="1:26">
      <c r="A27" s="2" t="s">
        <v>10</v>
      </c>
      <c r="B27" s="91"/>
      <c r="C27" s="2">
        <v>4445</v>
      </c>
      <c r="D27" s="2"/>
      <c r="E27" s="91"/>
      <c r="F27" s="2">
        <v>339380</v>
      </c>
      <c r="G27" s="2">
        <v>41744</v>
      </c>
      <c r="H27" s="91"/>
      <c r="I27" s="110">
        <f t="shared" si="6"/>
        <v>76.350956130483695</v>
      </c>
      <c r="J27" s="111">
        <f t="shared" si="7"/>
        <v>9.391226096737908</v>
      </c>
      <c r="K27" s="91"/>
      <c r="L27" s="2">
        <v>51057</v>
      </c>
      <c r="M27" s="2">
        <v>25018</v>
      </c>
      <c r="N27" s="62"/>
      <c r="O27" s="112">
        <f t="shared" si="4"/>
        <v>11.486389201349832</v>
      </c>
      <c r="P27" s="113">
        <f t="shared" si="5"/>
        <v>5.6283464566929133</v>
      </c>
      <c r="Q27" s="62"/>
      <c r="R27" s="22"/>
      <c r="S27" s="22"/>
      <c r="T27" s="22"/>
      <c r="U27" s="22"/>
      <c r="V27" s="2"/>
      <c r="W27" s="91"/>
      <c r="X27" s="2"/>
      <c r="Y27" s="91"/>
      <c r="Z27" s="16"/>
    </row>
    <row r="28" spans="1:26">
      <c r="A28" s="2" t="s">
        <v>74</v>
      </c>
      <c r="B28" s="91"/>
      <c r="C28" s="2">
        <v>2755</v>
      </c>
      <c r="D28" s="2"/>
      <c r="E28" s="91"/>
      <c r="F28" s="2">
        <v>259040</v>
      </c>
      <c r="G28" s="2">
        <v>14506</v>
      </c>
      <c r="H28" s="91"/>
      <c r="I28" s="110">
        <f t="shared" si="6"/>
        <v>94.025408348457347</v>
      </c>
      <c r="J28" s="111">
        <f t="shared" si="7"/>
        <v>5.2653357531760436</v>
      </c>
      <c r="K28" s="91"/>
      <c r="L28" s="2">
        <v>54183</v>
      </c>
      <c r="M28" s="2">
        <v>26550</v>
      </c>
      <c r="N28" s="62"/>
      <c r="O28" s="112">
        <f t="shared" si="4"/>
        <v>19.66715063520871</v>
      </c>
      <c r="P28" s="113">
        <f t="shared" si="5"/>
        <v>9.6370235934664255</v>
      </c>
      <c r="Q28" s="62"/>
      <c r="R28" s="22"/>
      <c r="S28" s="22"/>
      <c r="T28" s="22"/>
      <c r="U28" s="22"/>
      <c r="V28" s="2"/>
      <c r="W28" s="91"/>
      <c r="X28" s="2"/>
      <c r="Y28" s="91"/>
      <c r="Z28" s="16"/>
    </row>
    <row r="29" spans="1:26">
      <c r="A29" s="2" t="s">
        <v>73</v>
      </c>
      <c r="B29" s="91"/>
      <c r="C29" s="2">
        <v>2031</v>
      </c>
      <c r="D29" s="2"/>
      <c r="E29" s="91"/>
      <c r="F29" s="2">
        <v>186857</v>
      </c>
      <c r="G29" s="2">
        <v>38119</v>
      </c>
      <c r="H29" s="91"/>
      <c r="I29" s="110">
        <f t="shared" si="6"/>
        <v>92.002461841457404</v>
      </c>
      <c r="J29" s="111">
        <f t="shared" si="7"/>
        <v>18.768586903003445</v>
      </c>
      <c r="K29" s="91"/>
      <c r="L29" s="2">
        <v>71908</v>
      </c>
      <c r="M29" s="2">
        <v>35235</v>
      </c>
      <c r="N29" s="62"/>
      <c r="O29" s="112">
        <f t="shared" si="4"/>
        <v>35.405219103889706</v>
      </c>
      <c r="P29" s="113">
        <f t="shared" si="5"/>
        <v>17.348596750369275</v>
      </c>
      <c r="Q29" s="62"/>
      <c r="R29" s="22"/>
      <c r="S29" s="22"/>
      <c r="T29" s="22"/>
      <c r="U29" s="22"/>
      <c r="V29" s="2"/>
      <c r="W29" s="91"/>
      <c r="X29" s="2"/>
      <c r="Y29" s="91"/>
      <c r="Z29" s="16"/>
    </row>
    <row r="30" spans="1:26">
      <c r="A30" s="2" t="s">
        <v>76</v>
      </c>
      <c r="B30" s="91"/>
      <c r="C30" s="2">
        <v>2500</v>
      </c>
      <c r="D30" s="2"/>
      <c r="E30" s="91"/>
      <c r="F30" s="2">
        <v>250000</v>
      </c>
      <c r="G30" s="2">
        <v>51486</v>
      </c>
      <c r="H30" s="91"/>
      <c r="I30" s="48">
        <f t="shared" si="6"/>
        <v>100</v>
      </c>
      <c r="J30" s="111">
        <f t="shared" si="7"/>
        <v>20.5944</v>
      </c>
      <c r="K30" s="91"/>
      <c r="L30" s="2">
        <v>17916</v>
      </c>
      <c r="M30" s="2">
        <v>8779</v>
      </c>
      <c r="N30" s="62"/>
      <c r="O30" s="112">
        <f t="shared" si="4"/>
        <v>7.1664000000000003</v>
      </c>
      <c r="P30" s="113">
        <f t="shared" si="5"/>
        <v>3.5116000000000001</v>
      </c>
      <c r="Q30" s="62"/>
      <c r="R30" s="22"/>
      <c r="S30" s="22"/>
      <c r="T30" s="22"/>
      <c r="U30" s="22"/>
      <c r="V30" s="2"/>
      <c r="W30" s="91"/>
      <c r="X30" s="2"/>
      <c r="Y30" s="91"/>
      <c r="Z30" s="16"/>
    </row>
    <row r="31" spans="1:26">
      <c r="A31" s="2" t="s">
        <v>75</v>
      </c>
      <c r="B31" s="91"/>
      <c r="C31" s="2">
        <v>15253</v>
      </c>
      <c r="D31" s="2"/>
      <c r="E31" s="91"/>
      <c r="F31" s="2">
        <v>1104515</v>
      </c>
      <c r="G31" s="2">
        <v>184762</v>
      </c>
      <c r="H31" s="91"/>
      <c r="I31" s="110">
        <f t="shared" si="6"/>
        <v>72.412967940732969</v>
      </c>
      <c r="J31" s="111">
        <f t="shared" si="7"/>
        <v>12.113158067265456</v>
      </c>
      <c r="K31" s="91"/>
      <c r="L31" s="2">
        <v>243195</v>
      </c>
      <c r="M31" s="2">
        <v>124852</v>
      </c>
      <c r="N31" s="62"/>
      <c r="O31" s="112">
        <f t="shared" si="4"/>
        <v>15.944076575099981</v>
      </c>
      <c r="P31" s="113">
        <f>M31/C31</f>
        <v>8.1854061496099124</v>
      </c>
      <c r="Q31" s="62"/>
      <c r="R31" s="22"/>
      <c r="S31" s="22"/>
      <c r="T31" s="22"/>
      <c r="U31" s="22"/>
      <c r="V31" s="2"/>
      <c r="W31" s="91"/>
      <c r="X31" s="2"/>
      <c r="Y31" s="91"/>
      <c r="Z31" s="16"/>
    </row>
    <row r="32" spans="1:26">
      <c r="A32" s="2" t="s">
        <v>11</v>
      </c>
      <c r="B32" s="91"/>
      <c r="C32" s="2">
        <v>4889</v>
      </c>
      <c r="D32" s="2"/>
      <c r="E32" s="91"/>
      <c r="F32" s="2">
        <v>0</v>
      </c>
      <c r="G32" s="2">
        <v>0</v>
      </c>
      <c r="H32" s="91"/>
      <c r="I32" s="48">
        <f t="shared" si="6"/>
        <v>0</v>
      </c>
      <c r="J32" s="111">
        <f t="shared" si="7"/>
        <v>0</v>
      </c>
      <c r="K32" s="91"/>
      <c r="L32" s="2">
        <v>743290</v>
      </c>
      <c r="M32" s="2">
        <v>451159</v>
      </c>
      <c r="N32" s="62"/>
      <c r="O32" s="112">
        <f t="shared" si="4"/>
        <v>152.0331356105543</v>
      </c>
      <c r="P32" s="113">
        <f t="shared" si="5"/>
        <v>92.280425444876258</v>
      </c>
      <c r="Q32" s="62"/>
      <c r="R32" s="22"/>
      <c r="S32" s="22"/>
      <c r="T32" s="22"/>
      <c r="U32" s="22"/>
      <c r="V32" s="2"/>
      <c r="W32" s="91"/>
      <c r="X32" s="2"/>
      <c r="Y32" s="91"/>
      <c r="Z32" s="16"/>
    </row>
    <row r="33" spans="1:26">
      <c r="A33" s="2"/>
      <c r="B33" s="91"/>
      <c r="C33" s="2"/>
      <c r="D33" s="2"/>
      <c r="E33" s="91"/>
      <c r="F33" s="2"/>
      <c r="G33" s="2"/>
      <c r="H33" s="91"/>
      <c r="I33" s="48"/>
      <c r="J33" s="111"/>
      <c r="K33" s="91"/>
      <c r="L33" s="2"/>
      <c r="M33" s="2"/>
      <c r="N33" s="62"/>
      <c r="O33" s="112"/>
      <c r="P33" s="113"/>
      <c r="Q33" s="62"/>
      <c r="R33" s="22"/>
      <c r="S33" s="22"/>
      <c r="T33" s="22"/>
      <c r="U33" s="22"/>
      <c r="V33" s="2"/>
      <c r="W33" s="91"/>
      <c r="X33" s="2"/>
      <c r="Y33" s="91"/>
      <c r="Z33" s="16"/>
    </row>
    <row r="34" spans="1:26">
      <c r="A34" s="114" t="s">
        <v>143</v>
      </c>
      <c r="B34" s="91"/>
      <c r="C34" s="2"/>
      <c r="D34" s="2"/>
      <c r="E34" s="91"/>
      <c r="F34" s="2"/>
      <c r="G34" s="2"/>
      <c r="H34" s="91"/>
      <c r="I34" s="115">
        <f>F35/C35</f>
        <v>109.98708206686931</v>
      </c>
      <c r="J34" s="117">
        <f>G35/C35</f>
        <v>9.7995820668693003</v>
      </c>
      <c r="K34" s="91"/>
      <c r="L34" s="2"/>
      <c r="M34" s="2"/>
      <c r="N34" s="62"/>
      <c r="O34" s="116">
        <f>L35/C35</f>
        <v>52.233783503730315</v>
      </c>
      <c r="P34" s="118">
        <f>M35/C35</f>
        <v>27.194338905775076</v>
      </c>
      <c r="Q34" s="62"/>
      <c r="R34" s="22"/>
      <c r="S34" s="22"/>
      <c r="T34" s="22"/>
      <c r="U34" s="22"/>
      <c r="V34" s="2"/>
      <c r="W34" s="91"/>
      <c r="X34" s="2"/>
      <c r="Y34" s="91"/>
      <c r="Z34" s="16"/>
    </row>
    <row r="35" spans="1:26">
      <c r="A35" s="29" t="s">
        <v>89</v>
      </c>
      <c r="B35" s="92"/>
      <c r="C35" s="29">
        <f>SUM(C24:C34)</f>
        <v>57904</v>
      </c>
      <c r="D35" s="29">
        <f>SUM(C35)</f>
        <v>57904</v>
      </c>
      <c r="E35" s="92"/>
      <c r="F35" s="29">
        <f>SUM(F24:F34)</f>
        <v>6368692</v>
      </c>
      <c r="G35" s="29">
        <f>SUM(G24:G34)</f>
        <v>567435</v>
      </c>
      <c r="H35" s="92"/>
      <c r="I35" s="29"/>
      <c r="J35" s="29"/>
      <c r="K35" s="92"/>
      <c r="L35" s="29">
        <f>SUM(L24:L34)</f>
        <v>3024545</v>
      </c>
      <c r="M35" s="29">
        <f>SUM(M24:M34)</f>
        <v>1574661</v>
      </c>
      <c r="N35" s="63"/>
      <c r="O35" s="29"/>
      <c r="P35" s="29"/>
      <c r="Q35" s="63"/>
      <c r="R35" s="29"/>
      <c r="S35" s="29"/>
      <c r="T35" s="29"/>
      <c r="U35" s="29"/>
      <c r="V35" s="29"/>
      <c r="W35" s="92"/>
      <c r="X35" s="29">
        <f>G35+M35</f>
        <v>2142096</v>
      </c>
      <c r="Y35" s="92"/>
      <c r="Z35" s="16"/>
    </row>
    <row r="36" spans="1:26">
      <c r="A36" s="2"/>
      <c r="B36" s="91"/>
      <c r="C36" s="2"/>
      <c r="D36" s="2"/>
      <c r="E36" s="91"/>
      <c r="F36" s="2"/>
      <c r="G36" s="2"/>
      <c r="H36" s="91"/>
      <c r="I36" s="48"/>
      <c r="J36" s="83"/>
      <c r="K36" s="91"/>
      <c r="L36" s="2"/>
      <c r="M36" s="2"/>
      <c r="N36" s="62"/>
      <c r="O36" s="86"/>
      <c r="P36" s="2"/>
      <c r="Q36" s="62"/>
      <c r="R36" s="22"/>
      <c r="S36" s="22"/>
      <c r="T36" s="22"/>
      <c r="U36" s="22"/>
      <c r="V36" s="2"/>
      <c r="W36" s="91"/>
      <c r="X36" s="2"/>
      <c r="Y36" s="91"/>
      <c r="Z36" s="16"/>
    </row>
    <row r="37" spans="1:26" s="33" customFormat="1" ht="18">
      <c r="A37" s="30" t="s">
        <v>17</v>
      </c>
      <c r="B37" s="90"/>
      <c r="C37" s="31"/>
      <c r="D37" s="31"/>
      <c r="E37" s="90"/>
      <c r="F37" s="31"/>
      <c r="G37" s="31"/>
      <c r="H37" s="90"/>
      <c r="I37" s="31"/>
      <c r="J37" s="31"/>
      <c r="K37" s="90"/>
      <c r="L37" s="31"/>
      <c r="M37" s="31"/>
      <c r="N37" s="61"/>
      <c r="O37" s="31"/>
      <c r="P37" s="31"/>
      <c r="Q37" s="61"/>
      <c r="R37" s="31"/>
      <c r="S37" s="31"/>
      <c r="T37" s="31"/>
      <c r="U37" s="31"/>
      <c r="V37" s="31"/>
      <c r="W37" s="90"/>
      <c r="X37" s="31"/>
      <c r="Y37" s="90"/>
      <c r="Z37" s="32"/>
    </row>
    <row r="38" spans="1:26">
      <c r="A38" s="2" t="s">
        <v>20</v>
      </c>
      <c r="B38" s="95"/>
      <c r="C38" s="4">
        <v>18615</v>
      </c>
      <c r="D38" s="4"/>
      <c r="E38" s="95"/>
      <c r="F38" s="2">
        <v>904000</v>
      </c>
      <c r="G38" s="2">
        <v>50624</v>
      </c>
      <c r="H38" s="95"/>
      <c r="I38" s="110">
        <f t="shared" ref="I38:I44" si="8">F38/C38</f>
        <v>48.562986838571042</v>
      </c>
      <c r="J38" s="111">
        <f t="shared" ref="J38:J44" si="9">G38/C38</f>
        <v>2.7195272629599785</v>
      </c>
      <c r="K38" s="95"/>
      <c r="L38" s="8">
        <v>1300648</v>
      </c>
      <c r="M38" s="8">
        <v>637318</v>
      </c>
      <c r="N38" s="66"/>
      <c r="O38" s="112">
        <f t="shared" ref="O38:O44" si="10">L38/C38</f>
        <v>69.870964276121413</v>
      </c>
      <c r="P38" s="113">
        <f t="shared" ref="P38:P44" si="11">M38/C38</f>
        <v>34.236798280956215</v>
      </c>
      <c r="Q38" s="66"/>
      <c r="R38" s="7"/>
      <c r="S38" s="7"/>
      <c r="T38" s="7"/>
      <c r="U38" s="7"/>
      <c r="V38" s="2"/>
      <c r="W38" s="95"/>
      <c r="X38" s="2"/>
      <c r="Y38" s="95"/>
      <c r="Z38" s="16"/>
    </row>
    <row r="39" spans="1:26">
      <c r="A39" s="2" t="s">
        <v>14</v>
      </c>
      <c r="B39" s="95"/>
      <c r="C39" s="4">
        <v>614</v>
      </c>
      <c r="D39" s="4"/>
      <c r="E39" s="95"/>
      <c r="F39" s="2">
        <v>84531</v>
      </c>
      <c r="G39" s="2">
        <v>4734</v>
      </c>
      <c r="H39" s="95"/>
      <c r="I39" s="110">
        <f t="shared" si="8"/>
        <v>137.67263843648209</v>
      </c>
      <c r="J39" s="111">
        <f t="shared" si="9"/>
        <v>7.7100977198697072</v>
      </c>
      <c r="K39" s="95"/>
      <c r="L39" s="8">
        <v>29460</v>
      </c>
      <c r="M39" s="8">
        <v>14435</v>
      </c>
      <c r="N39" s="66"/>
      <c r="O39" s="112">
        <f t="shared" si="10"/>
        <v>47.980456026058633</v>
      </c>
      <c r="P39" s="113">
        <f t="shared" si="11"/>
        <v>23.509771986970684</v>
      </c>
      <c r="Q39" s="66"/>
      <c r="R39" s="7"/>
      <c r="S39" s="7"/>
      <c r="T39" s="7"/>
      <c r="U39" s="7"/>
      <c r="V39" s="2"/>
      <c r="W39" s="95"/>
      <c r="X39" s="2"/>
      <c r="Y39" s="95"/>
      <c r="Z39" s="16"/>
    </row>
    <row r="40" spans="1:26">
      <c r="A40" s="4" t="s">
        <v>15</v>
      </c>
      <c r="B40" s="95"/>
      <c r="C40" s="4">
        <v>692</v>
      </c>
      <c r="D40" s="4"/>
      <c r="E40" s="95"/>
      <c r="F40" s="2">
        <v>0</v>
      </c>
      <c r="G40" s="2">
        <v>0</v>
      </c>
      <c r="H40" s="95"/>
      <c r="I40" s="48">
        <f t="shared" si="8"/>
        <v>0</v>
      </c>
      <c r="J40" s="111">
        <f t="shared" si="9"/>
        <v>0</v>
      </c>
      <c r="K40" s="95"/>
      <c r="L40" s="8">
        <v>14496</v>
      </c>
      <c r="M40" s="8">
        <v>7103</v>
      </c>
      <c r="N40" s="66"/>
      <c r="O40" s="112">
        <f t="shared" si="10"/>
        <v>20.947976878612717</v>
      </c>
      <c r="P40" s="113">
        <f t="shared" si="11"/>
        <v>10.264450867052023</v>
      </c>
      <c r="Q40" s="66"/>
      <c r="R40" s="7"/>
      <c r="S40" s="7"/>
      <c r="T40" s="7"/>
      <c r="U40" s="7"/>
      <c r="V40" s="2"/>
      <c r="W40" s="95"/>
      <c r="X40" s="2"/>
      <c r="Y40" s="95"/>
      <c r="Z40" s="16"/>
    </row>
    <row r="41" spans="1:26">
      <c r="A41" s="4" t="s">
        <v>23</v>
      </c>
      <c r="B41" s="95"/>
      <c r="C41" s="4">
        <v>376</v>
      </c>
      <c r="D41" s="4"/>
      <c r="E41" s="95"/>
      <c r="F41" s="2">
        <v>0</v>
      </c>
      <c r="G41" s="2">
        <v>0</v>
      </c>
      <c r="H41" s="95"/>
      <c r="I41" s="48">
        <f t="shared" si="8"/>
        <v>0</v>
      </c>
      <c r="J41" s="111">
        <f t="shared" si="9"/>
        <v>0</v>
      </c>
      <c r="K41" s="95"/>
      <c r="L41" s="8">
        <v>11000</v>
      </c>
      <c r="M41" s="8">
        <v>5390</v>
      </c>
      <c r="N41" s="66"/>
      <c r="O41" s="112">
        <f t="shared" si="10"/>
        <v>29.25531914893617</v>
      </c>
      <c r="P41" s="113">
        <f t="shared" si="11"/>
        <v>14.335106382978724</v>
      </c>
      <c r="Q41" s="66"/>
      <c r="R41" s="7"/>
      <c r="S41" s="7"/>
      <c r="T41" s="7"/>
      <c r="U41" s="7"/>
      <c r="V41" s="2"/>
      <c r="W41" s="95"/>
      <c r="X41" s="2"/>
      <c r="Y41" s="95"/>
      <c r="Z41" s="16" t="s">
        <v>77</v>
      </c>
    </row>
    <row r="42" spans="1:26">
      <c r="A42" s="4" t="s">
        <v>22</v>
      </c>
      <c r="B42" s="95"/>
      <c r="C42" s="4">
        <v>2593</v>
      </c>
      <c r="D42" s="4"/>
      <c r="E42" s="95"/>
      <c r="F42" s="2">
        <v>217610</v>
      </c>
      <c r="G42" s="2">
        <v>12186</v>
      </c>
      <c r="H42" s="95"/>
      <c r="I42" s="110">
        <f t="shared" si="8"/>
        <v>83.922097956035486</v>
      </c>
      <c r="J42" s="111">
        <f t="shared" si="9"/>
        <v>4.6995757809487078</v>
      </c>
      <c r="K42" s="95"/>
      <c r="L42" s="51">
        <v>75077</v>
      </c>
      <c r="M42" s="51">
        <v>36788</v>
      </c>
      <c r="N42" s="66"/>
      <c r="O42" s="112">
        <f t="shared" si="10"/>
        <v>28.953721558040879</v>
      </c>
      <c r="P42" s="113">
        <f t="shared" si="11"/>
        <v>14.187427689934438</v>
      </c>
      <c r="Q42" s="66"/>
      <c r="R42" s="7"/>
      <c r="S42" s="7"/>
      <c r="T42" s="7"/>
      <c r="U42" s="7"/>
      <c r="V42" s="2"/>
      <c r="W42" s="95"/>
      <c r="X42" s="2"/>
      <c r="Y42" s="95"/>
      <c r="Z42" s="16" t="s">
        <v>78</v>
      </c>
    </row>
    <row r="43" spans="1:26">
      <c r="A43" s="4" t="s">
        <v>16</v>
      </c>
      <c r="B43" s="95"/>
      <c r="C43" s="4">
        <v>11207</v>
      </c>
      <c r="D43" s="4"/>
      <c r="E43" s="95"/>
      <c r="F43" s="2">
        <v>1804709</v>
      </c>
      <c r="G43" s="2">
        <v>101064</v>
      </c>
      <c r="H43" s="95"/>
      <c r="I43" s="110">
        <f t="shared" si="8"/>
        <v>161.03408583920765</v>
      </c>
      <c r="J43" s="111">
        <f t="shared" si="9"/>
        <v>9.0179352190595168</v>
      </c>
      <c r="K43" s="95"/>
      <c r="L43" s="51">
        <v>569084</v>
      </c>
      <c r="M43" s="51">
        <v>278851</v>
      </c>
      <c r="N43" s="66"/>
      <c r="O43" s="112">
        <f t="shared" si="10"/>
        <v>50.779334344606049</v>
      </c>
      <c r="P43" s="113">
        <f t="shared" si="11"/>
        <v>24.881859552065674</v>
      </c>
      <c r="Q43" s="66"/>
      <c r="R43" s="7"/>
      <c r="S43" s="7"/>
      <c r="T43" s="7"/>
      <c r="U43" s="7"/>
      <c r="V43" s="2"/>
      <c r="W43" s="95"/>
      <c r="X43" s="2"/>
      <c r="Y43" s="95"/>
      <c r="Z43" s="16"/>
    </row>
    <row r="44" spans="1:26">
      <c r="A44" s="4" t="s">
        <v>21</v>
      </c>
      <c r="B44" s="95"/>
      <c r="C44" s="4">
        <v>3072</v>
      </c>
      <c r="D44" s="4"/>
      <c r="E44" s="95"/>
      <c r="F44" s="2">
        <v>183054</v>
      </c>
      <c r="G44" s="2">
        <v>10251</v>
      </c>
      <c r="H44" s="95"/>
      <c r="I44" s="110">
        <f t="shared" si="8"/>
        <v>59.587890625</v>
      </c>
      <c r="J44" s="111">
        <f t="shared" si="9"/>
        <v>3.3369140625</v>
      </c>
      <c r="K44" s="95"/>
      <c r="L44" s="8">
        <v>111500</v>
      </c>
      <c r="M44" s="8">
        <v>54635</v>
      </c>
      <c r="N44" s="66"/>
      <c r="O44" s="112">
        <f t="shared" si="10"/>
        <v>36.295572916666664</v>
      </c>
      <c r="P44" s="113">
        <f t="shared" si="11"/>
        <v>17.784830729166668</v>
      </c>
      <c r="Q44" s="66"/>
      <c r="R44" s="7"/>
      <c r="S44" s="7"/>
      <c r="T44" s="7"/>
      <c r="U44" s="7"/>
      <c r="V44" s="2"/>
      <c r="W44" s="95"/>
      <c r="X44" s="2"/>
      <c r="Y44" s="95"/>
      <c r="Z44" s="16"/>
    </row>
    <row r="45" spans="1:26">
      <c r="A45" s="4"/>
      <c r="B45" s="95"/>
      <c r="C45" s="4"/>
      <c r="D45" s="4"/>
      <c r="E45" s="95"/>
      <c r="F45" s="2"/>
      <c r="G45" s="2"/>
      <c r="H45" s="95"/>
      <c r="I45" s="110"/>
      <c r="J45" s="111"/>
      <c r="K45" s="95"/>
      <c r="L45" s="8"/>
      <c r="M45" s="8"/>
      <c r="N45" s="66"/>
      <c r="O45" s="112"/>
      <c r="P45" s="113"/>
      <c r="Q45" s="66"/>
      <c r="R45" s="7"/>
      <c r="S45" s="7"/>
      <c r="T45" s="7"/>
      <c r="U45" s="7"/>
      <c r="V45" s="2"/>
      <c r="W45" s="95"/>
      <c r="X45" s="2"/>
      <c r="Y45" s="95"/>
      <c r="Z45" s="16"/>
    </row>
    <row r="46" spans="1:26">
      <c r="A46" s="114" t="s">
        <v>143</v>
      </c>
      <c r="B46" s="91"/>
      <c r="C46" s="2"/>
      <c r="D46" s="2"/>
      <c r="E46" s="91"/>
      <c r="F46" s="2"/>
      <c r="G46" s="2"/>
      <c r="H46" s="91"/>
      <c r="I46" s="115">
        <f>F47/C47</f>
        <v>85.929242110360789</v>
      </c>
      <c r="J46" s="117">
        <f>G47/C47</f>
        <v>4.8120476741370499</v>
      </c>
      <c r="K46" s="91"/>
      <c r="L46" s="2"/>
      <c r="M46" s="2"/>
      <c r="N46" s="62"/>
      <c r="O46" s="116">
        <f>L47/C47</f>
        <v>56.801770292448005</v>
      </c>
      <c r="P46" s="118">
        <f>M47/C47</f>
        <v>27.832871478920605</v>
      </c>
      <c r="Q46" s="62"/>
      <c r="R46" s="22"/>
      <c r="S46" s="22"/>
      <c r="T46" s="22"/>
      <c r="U46" s="22"/>
      <c r="V46" s="2"/>
      <c r="W46" s="91"/>
      <c r="X46" s="2"/>
      <c r="Y46" s="91"/>
      <c r="Z46" s="16"/>
    </row>
    <row r="47" spans="1:26">
      <c r="A47" s="29" t="s">
        <v>91</v>
      </c>
      <c r="B47" s="92"/>
      <c r="C47" s="29">
        <f>SUM(C38:C44)</f>
        <v>37169</v>
      </c>
      <c r="D47" s="29">
        <f>SUM(C47)</f>
        <v>37169</v>
      </c>
      <c r="E47" s="92"/>
      <c r="F47" s="29">
        <f>SUM(F38:F44)</f>
        <v>3193904</v>
      </c>
      <c r="G47" s="29">
        <f>SUM(G38:G46)</f>
        <v>178859</v>
      </c>
      <c r="H47" s="92"/>
      <c r="I47" s="29"/>
      <c r="J47" s="29"/>
      <c r="K47" s="92"/>
      <c r="L47" s="29">
        <f>SUM(L38:L46)</f>
        <v>2111265</v>
      </c>
      <c r="M47" s="59">
        <f>SUM(M38:M46)</f>
        <v>1034520</v>
      </c>
      <c r="N47" s="63"/>
      <c r="O47" s="29"/>
      <c r="P47" s="29"/>
      <c r="Q47" s="63"/>
      <c r="R47" s="29"/>
      <c r="S47" s="29"/>
      <c r="T47" s="29"/>
      <c r="U47" s="29"/>
      <c r="V47" s="29"/>
      <c r="W47" s="92"/>
      <c r="X47" s="29">
        <f>G47+M47</f>
        <v>1213379</v>
      </c>
      <c r="Y47" s="92"/>
      <c r="Z47" s="16"/>
    </row>
    <row r="48" spans="1:26">
      <c r="A48" s="2"/>
      <c r="B48" s="91"/>
      <c r="C48" s="2"/>
      <c r="D48" s="2"/>
      <c r="E48" s="91"/>
      <c r="F48" s="6"/>
      <c r="G48" s="2"/>
      <c r="H48" s="91"/>
      <c r="I48" s="48"/>
      <c r="J48" s="83"/>
      <c r="K48" s="91"/>
      <c r="L48" s="6"/>
      <c r="M48" s="6"/>
      <c r="N48" s="62"/>
      <c r="O48" s="86"/>
      <c r="P48" s="2"/>
      <c r="Q48" s="62"/>
      <c r="R48" s="22"/>
      <c r="S48" s="22"/>
      <c r="T48" s="22"/>
      <c r="U48" s="22"/>
      <c r="V48" s="2"/>
      <c r="W48" s="91"/>
      <c r="X48" s="2"/>
      <c r="Y48" s="91"/>
      <c r="Z48" s="16"/>
    </row>
    <row r="49" spans="1:26" s="33" customFormat="1" ht="18">
      <c r="A49" s="30" t="s">
        <v>24</v>
      </c>
      <c r="B49" s="90"/>
      <c r="C49" s="31"/>
      <c r="D49" s="31"/>
      <c r="E49" s="90"/>
      <c r="F49" s="31"/>
      <c r="G49" s="31"/>
      <c r="H49" s="90"/>
      <c r="I49" s="31"/>
      <c r="J49" s="31"/>
      <c r="K49" s="90"/>
      <c r="L49" s="31"/>
      <c r="M49" s="31"/>
      <c r="N49" s="61"/>
      <c r="O49" s="31"/>
      <c r="P49" s="31"/>
      <c r="Q49" s="61"/>
      <c r="R49" s="31"/>
      <c r="S49" s="31"/>
      <c r="T49" s="31"/>
      <c r="U49" s="31"/>
      <c r="V49" s="31"/>
      <c r="W49" s="90"/>
      <c r="X49" s="31"/>
      <c r="Y49" s="90"/>
      <c r="Z49" s="32"/>
    </row>
    <row r="50" spans="1:26">
      <c r="A50" s="2" t="s">
        <v>25</v>
      </c>
      <c r="B50" s="91"/>
      <c r="C50" s="2">
        <v>5410</v>
      </c>
      <c r="D50" s="2"/>
      <c r="E50" s="91"/>
      <c r="F50" s="2">
        <v>622420</v>
      </c>
      <c r="G50" s="2">
        <v>164941</v>
      </c>
      <c r="H50" s="91"/>
      <c r="I50" s="110">
        <f>F50/C50</f>
        <v>115.04990757855822</v>
      </c>
      <c r="J50" s="111">
        <f>G50/C50</f>
        <v>30.488170055452866</v>
      </c>
      <c r="K50" s="91"/>
      <c r="L50" s="2">
        <v>176418</v>
      </c>
      <c r="M50" s="2">
        <v>86445</v>
      </c>
      <c r="N50" s="62"/>
      <c r="O50" s="112">
        <f>L50/C50</f>
        <v>32.609611829944548</v>
      </c>
      <c r="P50" s="113">
        <f>M50/C50</f>
        <v>15.978743068391866</v>
      </c>
      <c r="Q50" s="62"/>
      <c r="R50" s="22"/>
      <c r="S50" s="22"/>
      <c r="T50" s="22"/>
      <c r="U50" s="22"/>
      <c r="V50" s="2"/>
      <c r="W50" s="91"/>
      <c r="X50" s="2"/>
      <c r="Y50" s="91"/>
      <c r="Z50" s="16"/>
    </row>
    <row r="51" spans="1:26">
      <c r="A51" s="2"/>
      <c r="B51" s="91"/>
      <c r="C51" s="2"/>
      <c r="D51" s="2"/>
      <c r="E51" s="91"/>
      <c r="F51" s="2"/>
      <c r="G51" s="2"/>
      <c r="H51" s="91"/>
      <c r="I51" s="110"/>
      <c r="J51" s="111"/>
      <c r="K51" s="91"/>
      <c r="L51" s="2"/>
      <c r="M51" s="2"/>
      <c r="N51" s="62"/>
      <c r="O51" s="112"/>
      <c r="P51" s="113"/>
      <c r="Q51" s="62"/>
      <c r="R51" s="22"/>
      <c r="S51" s="22"/>
      <c r="T51" s="22"/>
      <c r="U51" s="22"/>
      <c r="V51" s="2"/>
      <c r="W51" s="91"/>
      <c r="X51" s="2"/>
      <c r="Y51" s="91"/>
      <c r="Z51" s="16"/>
    </row>
    <row r="52" spans="1:26">
      <c r="A52" s="114" t="s">
        <v>143</v>
      </c>
      <c r="B52" s="91"/>
      <c r="C52" s="2"/>
      <c r="D52" s="2"/>
      <c r="E52" s="91"/>
      <c r="F52" s="2"/>
      <c r="G52" s="2"/>
      <c r="H52" s="91"/>
      <c r="I52" s="115">
        <f>F53/C53</f>
        <v>115.04990757855822</v>
      </c>
      <c r="J52" s="117">
        <f>G53/C53</f>
        <v>30.488170055452866</v>
      </c>
      <c r="K52" s="91"/>
      <c r="L52" s="2"/>
      <c r="M52" s="2"/>
      <c r="N52" s="62"/>
      <c r="O52" s="116">
        <f>L53/C53</f>
        <v>32.609611829944548</v>
      </c>
      <c r="P52" s="118">
        <f>M53/C53</f>
        <v>15.978743068391866</v>
      </c>
      <c r="Q52" s="62"/>
      <c r="R52" s="22"/>
      <c r="S52" s="22"/>
      <c r="T52" s="22"/>
      <c r="U52" s="22"/>
      <c r="V52" s="2"/>
      <c r="W52" s="91"/>
      <c r="X52" s="2"/>
      <c r="Y52" s="91"/>
      <c r="Z52" s="16"/>
    </row>
    <row r="53" spans="1:26">
      <c r="A53" s="29" t="s">
        <v>92</v>
      </c>
      <c r="B53" s="92"/>
      <c r="C53" s="29">
        <v>5410</v>
      </c>
      <c r="D53" s="29">
        <f>SUM(C53)</f>
        <v>5410</v>
      </c>
      <c r="E53" s="92"/>
      <c r="F53" s="29">
        <v>622420</v>
      </c>
      <c r="G53" s="29">
        <f>G50</f>
        <v>164941</v>
      </c>
      <c r="H53" s="92"/>
      <c r="I53" s="29"/>
      <c r="J53" s="29"/>
      <c r="K53" s="92"/>
      <c r="L53" s="29">
        <v>176418</v>
      </c>
      <c r="M53" s="29">
        <f>M50</f>
        <v>86445</v>
      </c>
      <c r="N53" s="63"/>
      <c r="O53" s="29"/>
      <c r="P53" s="29"/>
      <c r="Q53" s="63"/>
      <c r="R53" s="29"/>
      <c r="S53" s="29"/>
      <c r="T53" s="29"/>
      <c r="U53" s="29"/>
      <c r="V53" s="29"/>
      <c r="W53" s="92"/>
      <c r="X53" s="29">
        <f>G53+M53</f>
        <v>251386</v>
      </c>
      <c r="Y53" s="92"/>
      <c r="Z53" s="16"/>
    </row>
    <row r="54" spans="1:26">
      <c r="A54" s="2"/>
      <c r="B54" s="91"/>
      <c r="C54" s="2"/>
      <c r="D54" s="2"/>
      <c r="E54" s="91"/>
      <c r="F54" s="2"/>
      <c r="G54" s="2"/>
      <c r="H54" s="91"/>
      <c r="I54" s="48"/>
      <c r="J54" s="83"/>
      <c r="K54" s="91"/>
      <c r="L54" s="2"/>
      <c r="M54" s="2"/>
      <c r="N54" s="62"/>
      <c r="O54" s="86"/>
      <c r="P54" s="2"/>
      <c r="Q54" s="62"/>
      <c r="R54" s="22"/>
      <c r="S54" s="22"/>
      <c r="T54" s="22"/>
      <c r="U54" s="22"/>
      <c r="V54" s="2"/>
      <c r="W54" s="91"/>
      <c r="X54" s="2"/>
      <c r="Y54" s="91"/>
      <c r="Z54" s="16"/>
    </row>
    <row r="55" spans="1:26" s="33" customFormat="1" ht="18">
      <c r="A55" s="30" t="s">
        <v>61</v>
      </c>
      <c r="B55" s="90"/>
      <c r="C55" s="31"/>
      <c r="D55" s="31"/>
      <c r="E55" s="90"/>
      <c r="F55" s="31"/>
      <c r="G55" s="31"/>
      <c r="H55" s="90"/>
      <c r="I55" s="31"/>
      <c r="J55" s="31"/>
      <c r="K55" s="90"/>
      <c r="L55" s="31"/>
      <c r="M55" s="31"/>
      <c r="N55" s="61"/>
      <c r="O55" s="31"/>
      <c r="P55" s="31"/>
      <c r="Q55" s="61"/>
      <c r="R55" s="31"/>
      <c r="S55" s="31"/>
      <c r="T55" s="31"/>
      <c r="U55" s="31"/>
      <c r="V55" s="31"/>
      <c r="W55" s="90"/>
      <c r="X55" s="31"/>
      <c r="Y55" s="90"/>
      <c r="Z55" s="32"/>
    </row>
    <row r="56" spans="1:26">
      <c r="A56" s="7" t="s">
        <v>26</v>
      </c>
      <c r="B56" s="96"/>
      <c r="C56" s="7">
        <v>381</v>
      </c>
      <c r="D56" s="8"/>
      <c r="E56" s="96"/>
      <c r="F56" s="8">
        <v>0</v>
      </c>
      <c r="G56" s="2">
        <v>0</v>
      </c>
      <c r="H56" s="96"/>
      <c r="I56" s="48">
        <f t="shared" ref="I56:I75" si="12">F56/C56</f>
        <v>0</v>
      </c>
      <c r="J56" s="111">
        <f t="shared" ref="J56:J75" si="13">G56/C56</f>
        <v>0</v>
      </c>
      <c r="K56" s="96"/>
      <c r="L56" s="8">
        <v>6884</v>
      </c>
      <c r="M56" s="8">
        <v>3373</v>
      </c>
      <c r="N56" s="67"/>
      <c r="O56" s="112">
        <f t="shared" ref="O56:O75" si="14">L56/C56</f>
        <v>18.068241469816272</v>
      </c>
      <c r="P56" s="113">
        <f t="shared" ref="P56:P75" si="15">M56/C56</f>
        <v>8.8530183727034117</v>
      </c>
      <c r="Q56" s="67"/>
      <c r="R56" s="8"/>
      <c r="S56" s="8"/>
      <c r="T56" s="8"/>
      <c r="U56" s="8"/>
      <c r="V56" s="2"/>
      <c r="W56" s="96"/>
      <c r="X56" s="2"/>
      <c r="Y56" s="96"/>
      <c r="Z56" s="16"/>
    </row>
    <row r="57" spans="1:26">
      <c r="A57" s="7" t="s">
        <v>27</v>
      </c>
      <c r="B57" s="96"/>
      <c r="C57" s="7">
        <v>416</v>
      </c>
      <c r="D57" s="8"/>
      <c r="E57" s="96"/>
      <c r="F57" s="8">
        <v>41319</v>
      </c>
      <c r="G57" s="2">
        <v>2314</v>
      </c>
      <c r="H57" s="96"/>
      <c r="I57" s="110">
        <f t="shared" si="12"/>
        <v>99.324519230769226</v>
      </c>
      <c r="J57" s="111">
        <f t="shared" si="13"/>
        <v>5.5625</v>
      </c>
      <c r="K57" s="96"/>
      <c r="L57" s="8">
        <v>22128</v>
      </c>
      <c r="M57" s="8">
        <v>10843</v>
      </c>
      <c r="N57" s="67"/>
      <c r="O57" s="112">
        <f t="shared" si="14"/>
        <v>53.192307692307693</v>
      </c>
      <c r="P57" s="113">
        <f t="shared" si="15"/>
        <v>26.064903846153847</v>
      </c>
      <c r="Q57" s="67"/>
      <c r="R57" s="8"/>
      <c r="S57" s="8"/>
      <c r="T57" s="8"/>
      <c r="U57" s="8"/>
      <c r="V57" s="2"/>
      <c r="W57" s="96"/>
      <c r="X57" s="2"/>
      <c r="Y57" s="96"/>
      <c r="Z57" s="16"/>
    </row>
    <row r="58" spans="1:26">
      <c r="A58" s="7" t="s">
        <v>28</v>
      </c>
      <c r="B58" s="96"/>
      <c r="C58" s="7">
        <v>421</v>
      </c>
      <c r="D58" s="8"/>
      <c r="E58" s="96"/>
      <c r="F58" s="8">
        <v>63396</v>
      </c>
      <c r="G58" s="2">
        <v>3550</v>
      </c>
      <c r="H58" s="96"/>
      <c r="I58" s="110">
        <f t="shared" si="12"/>
        <v>150.58432304038004</v>
      </c>
      <c r="J58" s="111">
        <f t="shared" si="13"/>
        <v>8.4323040380047498</v>
      </c>
      <c r="K58" s="96"/>
      <c r="L58" s="8">
        <v>59319</v>
      </c>
      <c r="M58" s="8">
        <v>29066</v>
      </c>
      <c r="N58" s="67"/>
      <c r="O58" s="112">
        <f t="shared" si="14"/>
        <v>140.90023752969122</v>
      </c>
      <c r="P58" s="113">
        <f t="shared" si="15"/>
        <v>69.040380047505934</v>
      </c>
      <c r="Q58" s="67"/>
      <c r="R58" s="8"/>
      <c r="S58" s="8"/>
      <c r="T58" s="8"/>
      <c r="U58" s="8"/>
      <c r="V58" s="2"/>
      <c r="W58" s="96"/>
      <c r="X58" s="2"/>
      <c r="Y58" s="96"/>
      <c r="Z58" s="16"/>
    </row>
    <row r="59" spans="1:26">
      <c r="A59" s="7" t="s">
        <v>29</v>
      </c>
      <c r="B59" s="96"/>
      <c r="C59" s="7">
        <v>640</v>
      </c>
      <c r="D59" s="8"/>
      <c r="E59" s="96"/>
      <c r="F59" s="8">
        <v>46160</v>
      </c>
      <c r="G59" s="2">
        <v>2585</v>
      </c>
      <c r="H59" s="96"/>
      <c r="I59" s="110">
        <f t="shared" si="12"/>
        <v>72.125</v>
      </c>
      <c r="J59" s="111">
        <f t="shared" si="13"/>
        <v>4.0390625</v>
      </c>
      <c r="K59" s="96"/>
      <c r="L59" s="8">
        <v>11688</v>
      </c>
      <c r="M59" s="8">
        <v>5727</v>
      </c>
      <c r="N59" s="67"/>
      <c r="O59" s="112">
        <f t="shared" si="14"/>
        <v>18.262499999999999</v>
      </c>
      <c r="P59" s="113">
        <f t="shared" si="15"/>
        <v>8.9484375000000007</v>
      </c>
      <c r="Q59" s="67"/>
      <c r="R59" s="8"/>
      <c r="S59" s="8"/>
      <c r="T59" s="8"/>
      <c r="U59" s="8"/>
      <c r="V59" s="2"/>
      <c r="W59" s="96"/>
      <c r="X59" s="2"/>
      <c r="Y59" s="96"/>
      <c r="Z59" s="16"/>
    </row>
    <row r="60" spans="1:26">
      <c r="A60" s="7" t="s">
        <v>30</v>
      </c>
      <c r="B60" s="96"/>
      <c r="C60" s="7">
        <v>64</v>
      </c>
      <c r="D60" s="8"/>
      <c r="E60" s="96"/>
      <c r="F60" s="8">
        <v>64884</v>
      </c>
      <c r="G60" s="2">
        <v>3634</v>
      </c>
      <c r="H60" s="96"/>
      <c r="I60" s="110">
        <f t="shared" si="12"/>
        <v>1013.8125</v>
      </c>
      <c r="J60" s="111">
        <f t="shared" si="13"/>
        <v>56.78125</v>
      </c>
      <c r="K60" s="96"/>
      <c r="L60" s="8">
        <v>35687</v>
      </c>
      <c r="M60" s="8">
        <v>17487</v>
      </c>
      <c r="N60" s="67"/>
      <c r="O60" s="112">
        <f t="shared" si="14"/>
        <v>557.609375</v>
      </c>
      <c r="P60" s="113">
        <f t="shared" si="15"/>
        <v>273.234375</v>
      </c>
      <c r="Q60" s="67"/>
      <c r="R60" s="8"/>
      <c r="S60" s="8"/>
      <c r="T60" s="8"/>
      <c r="U60" s="8"/>
      <c r="V60" s="2"/>
      <c r="W60" s="96"/>
      <c r="X60" s="2"/>
      <c r="Y60" s="96"/>
      <c r="Z60" s="16"/>
    </row>
    <row r="61" spans="1:26">
      <c r="A61" s="7" t="s">
        <v>31</v>
      </c>
      <c r="B61" s="96"/>
      <c r="C61" s="7">
        <v>250</v>
      </c>
      <c r="D61" s="8"/>
      <c r="E61" s="96"/>
      <c r="F61" s="8">
        <v>34756</v>
      </c>
      <c r="G61" s="2">
        <v>1946</v>
      </c>
      <c r="H61" s="96"/>
      <c r="I61" s="110">
        <f t="shared" si="12"/>
        <v>139.024</v>
      </c>
      <c r="J61" s="111">
        <f t="shared" si="13"/>
        <v>7.7839999999999998</v>
      </c>
      <c r="K61" s="96"/>
      <c r="L61" s="8">
        <v>32775</v>
      </c>
      <c r="M61" s="8">
        <v>16060</v>
      </c>
      <c r="N61" s="67"/>
      <c r="O61" s="112">
        <f t="shared" si="14"/>
        <v>131.1</v>
      </c>
      <c r="P61" s="113">
        <f t="shared" si="15"/>
        <v>64.239999999999995</v>
      </c>
      <c r="Q61" s="67"/>
      <c r="R61" s="8"/>
      <c r="S61" s="8"/>
      <c r="T61" s="8"/>
      <c r="U61" s="8"/>
      <c r="V61" s="2"/>
      <c r="W61" s="96"/>
      <c r="X61" s="2"/>
      <c r="Y61" s="96"/>
      <c r="Z61" s="16"/>
    </row>
    <row r="62" spans="1:26">
      <c r="A62" s="7" t="s">
        <v>32</v>
      </c>
      <c r="B62" s="96"/>
      <c r="C62" s="7">
        <v>825</v>
      </c>
      <c r="D62" s="8"/>
      <c r="E62" s="96"/>
      <c r="F62" s="8">
        <v>957979</v>
      </c>
      <c r="G62" s="2">
        <v>53647</v>
      </c>
      <c r="H62" s="96"/>
      <c r="I62" s="110">
        <f t="shared" si="12"/>
        <v>1161.1866666666667</v>
      </c>
      <c r="J62" s="111">
        <f t="shared" si="13"/>
        <v>65.026666666666671</v>
      </c>
      <c r="K62" s="96"/>
      <c r="L62" s="8">
        <v>0</v>
      </c>
      <c r="M62" s="8">
        <v>0</v>
      </c>
      <c r="N62" s="67"/>
      <c r="O62" s="112">
        <f t="shared" si="14"/>
        <v>0</v>
      </c>
      <c r="P62" s="113">
        <f t="shared" si="15"/>
        <v>0</v>
      </c>
      <c r="Q62" s="67"/>
      <c r="R62" s="8"/>
      <c r="S62" s="8"/>
      <c r="T62" s="8"/>
      <c r="U62" s="8"/>
      <c r="V62" s="2"/>
      <c r="W62" s="96"/>
      <c r="X62" s="2"/>
      <c r="Y62" s="96"/>
      <c r="Z62" s="16" t="s">
        <v>138</v>
      </c>
    </row>
    <row r="63" spans="1:26">
      <c r="A63" s="7" t="s">
        <v>33</v>
      </c>
      <c r="B63" s="96"/>
      <c r="C63" s="7">
        <v>448</v>
      </c>
      <c r="D63" s="8"/>
      <c r="E63" s="96"/>
      <c r="F63" s="8">
        <v>99278</v>
      </c>
      <c r="G63" s="2">
        <v>5560</v>
      </c>
      <c r="H63" s="96"/>
      <c r="I63" s="110">
        <f t="shared" si="12"/>
        <v>221.60267857142858</v>
      </c>
      <c r="J63" s="111">
        <f t="shared" si="13"/>
        <v>12.410714285714286</v>
      </c>
      <c r="K63" s="96"/>
      <c r="L63" s="8">
        <v>0</v>
      </c>
      <c r="M63" s="8">
        <v>0</v>
      </c>
      <c r="N63" s="67"/>
      <c r="O63" s="112">
        <f t="shared" si="14"/>
        <v>0</v>
      </c>
      <c r="P63" s="113">
        <f t="shared" si="15"/>
        <v>0</v>
      </c>
      <c r="Q63" s="67"/>
      <c r="R63" s="8"/>
      <c r="S63" s="8"/>
      <c r="T63" s="8"/>
      <c r="U63" s="8"/>
      <c r="V63" s="2"/>
      <c r="W63" s="96"/>
      <c r="X63" s="2"/>
      <c r="Y63" s="96"/>
      <c r="Z63" s="16" t="s">
        <v>138</v>
      </c>
    </row>
    <row r="64" spans="1:26">
      <c r="A64" s="7" t="s">
        <v>34</v>
      </c>
      <c r="B64" s="96"/>
      <c r="C64" s="7">
        <v>2289</v>
      </c>
      <c r="D64" s="8"/>
      <c r="E64" s="96"/>
      <c r="F64" s="8">
        <v>266</v>
      </c>
      <c r="G64" s="2">
        <v>15</v>
      </c>
      <c r="H64" s="96"/>
      <c r="I64" s="109">
        <f t="shared" si="12"/>
        <v>0.11620795107033639</v>
      </c>
      <c r="J64" s="111">
        <f t="shared" si="13"/>
        <v>6.55307994757536E-3</v>
      </c>
      <c r="K64" s="96"/>
      <c r="L64" s="8">
        <v>66191</v>
      </c>
      <c r="M64" s="8">
        <v>32434</v>
      </c>
      <c r="N64" s="67"/>
      <c r="O64" s="112">
        <f t="shared" si="14"/>
        <v>28.916994320664045</v>
      </c>
      <c r="P64" s="113">
        <f t="shared" si="15"/>
        <v>14.16950633464395</v>
      </c>
      <c r="Q64" s="67"/>
      <c r="R64" s="8"/>
      <c r="S64" s="8"/>
      <c r="T64" s="8"/>
      <c r="U64" s="8"/>
      <c r="V64" s="2"/>
      <c r="W64" s="96"/>
      <c r="X64" s="2"/>
      <c r="Y64" s="96"/>
      <c r="Z64" s="16"/>
    </row>
    <row r="65" spans="1:26">
      <c r="A65" s="7" t="s">
        <v>35</v>
      </c>
      <c r="B65" s="96"/>
      <c r="C65" s="7">
        <v>1818</v>
      </c>
      <c r="D65" s="8"/>
      <c r="E65" s="96"/>
      <c r="F65" s="8">
        <v>20100</v>
      </c>
      <c r="G65" s="2">
        <v>1126</v>
      </c>
      <c r="H65" s="96"/>
      <c r="I65" s="110">
        <f t="shared" si="12"/>
        <v>11.056105610561056</v>
      </c>
      <c r="J65" s="111">
        <f t="shared" si="13"/>
        <v>0.61936193619361934</v>
      </c>
      <c r="K65" s="96"/>
      <c r="L65" s="8">
        <v>52545</v>
      </c>
      <c r="M65" s="8">
        <v>25747</v>
      </c>
      <c r="N65" s="67"/>
      <c r="O65" s="112">
        <f t="shared" si="14"/>
        <v>28.902640264026402</v>
      </c>
      <c r="P65" s="113">
        <f t="shared" si="15"/>
        <v>14.162266226622663</v>
      </c>
      <c r="Q65" s="67"/>
      <c r="R65" s="8"/>
      <c r="S65" s="8"/>
      <c r="T65" s="8"/>
      <c r="U65" s="8"/>
      <c r="V65" s="2"/>
      <c r="W65" s="96"/>
      <c r="X65" s="2"/>
      <c r="Y65" s="96"/>
      <c r="Z65" s="16"/>
    </row>
    <row r="66" spans="1:26">
      <c r="A66" s="7" t="s">
        <v>36</v>
      </c>
      <c r="B66" s="96"/>
      <c r="C66" s="7">
        <v>3038</v>
      </c>
      <c r="D66" s="8"/>
      <c r="E66" s="96"/>
      <c r="F66" s="8">
        <v>32900</v>
      </c>
      <c r="G66" s="2">
        <v>1842</v>
      </c>
      <c r="H66" s="96"/>
      <c r="I66" s="110">
        <f t="shared" si="12"/>
        <v>10.829493087557603</v>
      </c>
      <c r="J66" s="111">
        <f t="shared" si="13"/>
        <v>0.60631994733377226</v>
      </c>
      <c r="K66" s="96"/>
      <c r="L66" s="8">
        <v>206496</v>
      </c>
      <c r="M66" s="8">
        <v>101183</v>
      </c>
      <c r="N66" s="67"/>
      <c r="O66" s="112">
        <f t="shared" si="14"/>
        <v>67.971033574720209</v>
      </c>
      <c r="P66" s="113">
        <f t="shared" si="15"/>
        <v>33.305793285055955</v>
      </c>
      <c r="Q66" s="67"/>
      <c r="R66" s="8"/>
      <c r="S66" s="8"/>
      <c r="T66" s="8"/>
      <c r="U66" s="8"/>
      <c r="V66" s="2"/>
      <c r="W66" s="96"/>
      <c r="X66" s="2"/>
      <c r="Y66" s="96"/>
      <c r="Z66" s="16"/>
    </row>
    <row r="67" spans="1:26">
      <c r="A67" s="7" t="s">
        <v>37</v>
      </c>
      <c r="B67" s="96"/>
      <c r="C67" s="7">
        <v>664</v>
      </c>
      <c r="D67" s="8"/>
      <c r="E67" s="96"/>
      <c r="F67" s="8">
        <v>80157</v>
      </c>
      <c r="G67" s="2">
        <v>4489</v>
      </c>
      <c r="H67" s="96"/>
      <c r="I67" s="110">
        <f t="shared" si="12"/>
        <v>120.7183734939759</v>
      </c>
      <c r="J67" s="111">
        <f t="shared" si="13"/>
        <v>6.7605421686746991</v>
      </c>
      <c r="K67" s="96"/>
      <c r="L67" s="8">
        <v>67363</v>
      </c>
      <c r="M67" s="8">
        <v>33008</v>
      </c>
      <c r="N67" s="67"/>
      <c r="O67" s="112">
        <f t="shared" si="14"/>
        <v>101.45030120481928</v>
      </c>
      <c r="P67" s="113">
        <f t="shared" si="15"/>
        <v>49.710843373493979</v>
      </c>
      <c r="Q67" s="67"/>
      <c r="R67" s="8"/>
      <c r="S67" s="8"/>
      <c r="T67" s="8"/>
      <c r="U67" s="8"/>
      <c r="V67" s="2"/>
      <c r="W67" s="96"/>
      <c r="X67" s="2"/>
      <c r="Y67" s="96"/>
      <c r="Z67" s="16"/>
    </row>
    <row r="68" spans="1:26">
      <c r="A68" s="7" t="s">
        <v>38</v>
      </c>
      <c r="B68" s="96"/>
      <c r="C68" s="9">
        <v>2241</v>
      </c>
      <c r="D68" s="8"/>
      <c r="E68" s="96"/>
      <c r="F68" s="8">
        <v>17393</v>
      </c>
      <c r="G68" s="2">
        <v>974</v>
      </c>
      <c r="H68" s="96"/>
      <c r="I68" s="110">
        <f t="shared" si="12"/>
        <v>7.7612672913877736</v>
      </c>
      <c r="J68" s="111">
        <f t="shared" si="13"/>
        <v>0.43462739848282017</v>
      </c>
      <c r="K68" s="96"/>
      <c r="L68" s="52">
        <v>118025</v>
      </c>
      <c r="M68" s="52">
        <v>57832</v>
      </c>
      <c r="N68" s="67"/>
      <c r="O68" s="112">
        <f t="shared" si="14"/>
        <v>52.666220437304773</v>
      </c>
      <c r="P68" s="113">
        <f t="shared" si="15"/>
        <v>25.806336456938865</v>
      </c>
      <c r="Q68" s="67"/>
      <c r="R68" s="8"/>
      <c r="S68" s="8"/>
      <c r="T68" s="8"/>
      <c r="U68" s="8"/>
      <c r="V68" s="2"/>
      <c r="W68" s="96"/>
      <c r="X68" s="2"/>
      <c r="Y68" s="96"/>
      <c r="Z68" s="16"/>
    </row>
    <row r="69" spans="1:26">
      <c r="A69" s="7" t="s">
        <v>39</v>
      </c>
      <c r="B69" s="96"/>
      <c r="C69" s="7">
        <v>2778</v>
      </c>
      <c r="D69" s="8"/>
      <c r="E69" s="96"/>
      <c r="F69" s="8">
        <v>34800</v>
      </c>
      <c r="G69" s="2">
        <v>1949</v>
      </c>
      <c r="H69" s="96"/>
      <c r="I69" s="110">
        <f t="shared" si="12"/>
        <v>12.526997840172786</v>
      </c>
      <c r="J69" s="111">
        <f t="shared" si="13"/>
        <v>0.70158387329013683</v>
      </c>
      <c r="K69" s="96"/>
      <c r="L69" s="8">
        <v>46808</v>
      </c>
      <c r="M69" s="8">
        <v>22936</v>
      </c>
      <c r="N69" s="67"/>
      <c r="O69" s="112">
        <f t="shared" si="14"/>
        <v>16.849532037437005</v>
      </c>
      <c r="P69" s="113">
        <f t="shared" si="15"/>
        <v>8.2562994960403167</v>
      </c>
      <c r="Q69" s="67"/>
      <c r="R69" s="8"/>
      <c r="S69" s="8"/>
      <c r="T69" s="8"/>
      <c r="U69" s="8"/>
      <c r="V69" s="2"/>
      <c r="W69" s="96"/>
      <c r="X69" s="2"/>
      <c r="Y69" s="96"/>
      <c r="Z69" s="16"/>
    </row>
    <row r="70" spans="1:26">
      <c r="A70" s="7" t="s">
        <v>40</v>
      </c>
      <c r="B70" s="96"/>
      <c r="C70" s="7">
        <v>1301</v>
      </c>
      <c r="D70" s="8"/>
      <c r="E70" s="96"/>
      <c r="F70" s="8">
        <v>126596</v>
      </c>
      <c r="G70" s="2">
        <v>7089</v>
      </c>
      <c r="H70" s="96"/>
      <c r="I70" s="110">
        <f t="shared" si="12"/>
        <v>97.306687163720213</v>
      </c>
      <c r="J70" s="111">
        <f t="shared" si="13"/>
        <v>5.4488854727132976</v>
      </c>
      <c r="K70" s="96"/>
      <c r="L70" s="8">
        <v>126596</v>
      </c>
      <c r="M70" s="8">
        <v>62032</v>
      </c>
      <c r="N70" s="67"/>
      <c r="O70" s="112">
        <f t="shared" si="14"/>
        <v>97.306687163720213</v>
      </c>
      <c r="P70" s="113">
        <f t="shared" si="15"/>
        <v>47.68024596464258</v>
      </c>
      <c r="Q70" s="67"/>
      <c r="R70" s="8"/>
      <c r="S70" s="8"/>
      <c r="T70" s="8"/>
      <c r="U70" s="8"/>
      <c r="V70" s="2"/>
      <c r="W70" s="96"/>
      <c r="X70" s="2"/>
      <c r="Y70" s="96"/>
      <c r="Z70" s="16"/>
    </row>
    <row r="71" spans="1:26">
      <c r="A71" s="7" t="s">
        <v>40</v>
      </c>
      <c r="B71" s="96"/>
      <c r="C71" s="7"/>
      <c r="D71" s="8"/>
      <c r="E71" s="96"/>
      <c r="F71" s="8">
        <v>51418</v>
      </c>
      <c r="G71" s="2">
        <v>2879</v>
      </c>
      <c r="H71" s="96"/>
      <c r="I71" s="48">
        <v>40</v>
      </c>
      <c r="J71" s="111">
        <v>2</v>
      </c>
      <c r="K71" s="96"/>
      <c r="L71" s="8">
        <v>0</v>
      </c>
      <c r="M71" s="8">
        <v>0</v>
      </c>
      <c r="N71" s="67"/>
      <c r="O71" s="112"/>
      <c r="P71" s="113"/>
      <c r="Q71" s="67"/>
      <c r="R71" s="8"/>
      <c r="S71" s="8"/>
      <c r="T71" s="8"/>
      <c r="U71" s="8"/>
      <c r="V71" s="2"/>
      <c r="W71" s="96"/>
      <c r="X71" s="2"/>
      <c r="Y71" s="96"/>
      <c r="Z71" s="16" t="s">
        <v>137</v>
      </c>
    </row>
    <row r="72" spans="1:26">
      <c r="A72" s="7" t="s">
        <v>41</v>
      </c>
      <c r="B72" s="96"/>
      <c r="C72" s="7">
        <v>645</v>
      </c>
      <c r="D72" s="8"/>
      <c r="E72" s="96"/>
      <c r="F72" s="8">
        <v>57135</v>
      </c>
      <c r="G72" s="2">
        <v>3200</v>
      </c>
      <c r="H72" s="96"/>
      <c r="I72" s="110">
        <f t="shared" si="12"/>
        <v>88.581395348837205</v>
      </c>
      <c r="J72" s="111">
        <f t="shared" si="13"/>
        <v>4.9612403100775193</v>
      </c>
      <c r="K72" s="96"/>
      <c r="L72" s="8">
        <v>18686</v>
      </c>
      <c r="M72" s="8">
        <v>9156</v>
      </c>
      <c r="N72" s="67"/>
      <c r="O72" s="112">
        <f t="shared" si="14"/>
        <v>28.970542635658916</v>
      </c>
      <c r="P72" s="113">
        <f t="shared" si="15"/>
        <v>14.195348837209302</v>
      </c>
      <c r="Q72" s="67"/>
      <c r="R72" s="8"/>
      <c r="S72" s="8"/>
      <c r="T72" s="8"/>
      <c r="U72" s="8"/>
      <c r="V72" s="2"/>
      <c r="W72" s="96"/>
      <c r="X72" s="2"/>
      <c r="Y72" s="96"/>
      <c r="Z72" s="16"/>
    </row>
    <row r="73" spans="1:26">
      <c r="A73" s="7" t="s">
        <v>42</v>
      </c>
      <c r="B73" s="96"/>
      <c r="C73" s="10">
        <v>1226</v>
      </c>
      <c r="D73" s="8"/>
      <c r="E73" s="96"/>
      <c r="F73" s="8">
        <v>127605</v>
      </c>
      <c r="G73" s="2">
        <v>7146</v>
      </c>
      <c r="H73" s="96"/>
      <c r="I73" s="110">
        <f t="shared" si="12"/>
        <v>104.08238172920065</v>
      </c>
      <c r="J73" s="111">
        <f t="shared" si="13"/>
        <v>5.8287112561174554</v>
      </c>
      <c r="K73" s="96"/>
      <c r="L73" s="8">
        <v>27729</v>
      </c>
      <c r="M73" s="8">
        <v>13587</v>
      </c>
      <c r="N73" s="67"/>
      <c r="O73" s="112">
        <f t="shared" si="14"/>
        <v>22.617455138662315</v>
      </c>
      <c r="P73" s="113">
        <f t="shared" si="15"/>
        <v>11.082381729200652</v>
      </c>
      <c r="Q73" s="67"/>
      <c r="R73" s="8"/>
      <c r="S73" s="8"/>
      <c r="T73" s="8"/>
      <c r="U73" s="8"/>
      <c r="V73" s="2"/>
      <c r="W73" s="96"/>
      <c r="X73" s="2"/>
      <c r="Y73" s="96"/>
      <c r="Z73" s="16"/>
    </row>
    <row r="74" spans="1:26">
      <c r="A74" s="7" t="s">
        <v>43</v>
      </c>
      <c r="B74" s="96"/>
      <c r="C74" s="7">
        <v>1529</v>
      </c>
      <c r="D74" s="8"/>
      <c r="E74" s="96"/>
      <c r="F74" s="8">
        <v>84430</v>
      </c>
      <c r="G74" s="2">
        <v>4728</v>
      </c>
      <c r="H74" s="96"/>
      <c r="I74" s="110">
        <f t="shared" si="12"/>
        <v>55.219097449313274</v>
      </c>
      <c r="J74" s="111">
        <f t="shared" si="13"/>
        <v>3.0922171353826031</v>
      </c>
      <c r="K74" s="96"/>
      <c r="L74" s="8">
        <v>9776</v>
      </c>
      <c r="M74" s="8">
        <v>4790</v>
      </c>
      <c r="N74" s="67"/>
      <c r="O74" s="112">
        <f t="shared" si="14"/>
        <v>6.3937213865271421</v>
      </c>
      <c r="P74" s="113">
        <f t="shared" si="15"/>
        <v>3.132766514061478</v>
      </c>
      <c r="Q74" s="67"/>
      <c r="R74" s="8"/>
      <c r="S74" s="8"/>
      <c r="T74" s="8"/>
      <c r="U74" s="8"/>
      <c r="V74" s="2"/>
      <c r="W74" s="96"/>
      <c r="X74" s="2"/>
      <c r="Y74" s="96"/>
      <c r="Z74" s="16"/>
    </row>
    <row r="75" spans="1:26">
      <c r="A75" s="7" t="s">
        <v>44</v>
      </c>
      <c r="B75" s="91"/>
      <c r="C75" s="7">
        <v>365</v>
      </c>
      <c r="D75" s="2"/>
      <c r="E75" s="91"/>
      <c r="F75" s="8">
        <v>69344</v>
      </c>
      <c r="G75" s="2">
        <v>1286</v>
      </c>
      <c r="H75" s="91"/>
      <c r="I75" s="110">
        <f t="shared" si="12"/>
        <v>189.98356164383563</v>
      </c>
      <c r="J75" s="111">
        <f t="shared" si="13"/>
        <v>3.5232876712328767</v>
      </c>
      <c r="K75" s="91"/>
      <c r="L75" s="8">
        <v>0</v>
      </c>
      <c r="M75" s="8">
        <v>0</v>
      </c>
      <c r="N75" s="62"/>
      <c r="O75" s="112">
        <f t="shared" si="14"/>
        <v>0</v>
      </c>
      <c r="P75" s="113">
        <f t="shared" si="15"/>
        <v>0</v>
      </c>
      <c r="Q75" s="62"/>
      <c r="R75" s="22"/>
      <c r="S75" s="22"/>
      <c r="T75" s="22"/>
      <c r="U75" s="22"/>
      <c r="V75" s="2"/>
      <c r="W75" s="91"/>
      <c r="X75" s="2"/>
      <c r="Y75" s="91"/>
      <c r="Z75" s="16" t="s">
        <v>113</v>
      </c>
    </row>
    <row r="76" spans="1:26">
      <c r="A76" s="7"/>
      <c r="B76" s="91"/>
      <c r="C76" s="7"/>
      <c r="D76" s="2"/>
      <c r="E76" s="91"/>
      <c r="F76" s="8"/>
      <c r="G76" s="2"/>
      <c r="H76" s="91"/>
      <c r="I76" s="110"/>
      <c r="J76" s="111"/>
      <c r="K76" s="91"/>
      <c r="L76" s="8"/>
      <c r="M76" s="8"/>
      <c r="N76" s="62"/>
      <c r="O76" s="112"/>
      <c r="P76" s="113"/>
      <c r="Q76" s="62"/>
      <c r="R76" s="22"/>
      <c r="S76" s="22"/>
      <c r="T76" s="22"/>
      <c r="U76" s="22"/>
      <c r="V76" s="2"/>
      <c r="W76" s="91"/>
      <c r="X76" s="2"/>
      <c r="Y76" s="91"/>
      <c r="Z76" s="16"/>
    </row>
    <row r="77" spans="1:26">
      <c r="A77" s="114" t="s">
        <v>143</v>
      </c>
      <c r="B77" s="91"/>
      <c r="C77" s="2"/>
      <c r="D77" s="2"/>
      <c r="E77" s="91"/>
      <c r="F77" s="2"/>
      <c r="G77" s="2"/>
      <c r="H77" s="91"/>
      <c r="I77" s="115">
        <f>F78/C78</f>
        <v>94.189793336145087</v>
      </c>
      <c r="J77" s="117">
        <f>G78/C78</f>
        <v>5.1529593701672995</v>
      </c>
      <c r="K77" s="91"/>
      <c r="L77" s="2"/>
      <c r="M77" s="2"/>
      <c r="N77" s="62"/>
      <c r="O77" s="116">
        <f>L78/C78</f>
        <v>42.58381367449271</v>
      </c>
      <c r="P77" s="118">
        <f>M78/C78</f>
        <v>20.866066825999344</v>
      </c>
      <c r="Q77" s="62"/>
      <c r="R77" s="22"/>
      <c r="S77" s="22"/>
      <c r="T77" s="22"/>
      <c r="U77" s="22"/>
      <c r="V77" s="2"/>
      <c r="W77" s="91"/>
      <c r="X77" s="2"/>
      <c r="Y77" s="91"/>
      <c r="Z77" s="16"/>
    </row>
    <row r="78" spans="1:26">
      <c r="A78" s="29" t="s">
        <v>95</v>
      </c>
      <c r="B78" s="92"/>
      <c r="C78" s="29">
        <f>SUM(C56:C75)</f>
        <v>21339</v>
      </c>
      <c r="D78" s="29">
        <f>SUM(C78)</f>
        <v>21339</v>
      </c>
      <c r="E78" s="92"/>
      <c r="F78" s="42">
        <f>SUM(F56:F77)</f>
        <v>2009916</v>
      </c>
      <c r="G78" s="29">
        <f>SUM(G56:G77)</f>
        <v>109959</v>
      </c>
      <c r="H78" s="92"/>
      <c r="I78" s="29"/>
      <c r="J78" s="29"/>
      <c r="K78" s="92"/>
      <c r="L78" s="42">
        <f>SUM(L56:L77)</f>
        <v>908696</v>
      </c>
      <c r="M78" s="42">
        <f>SUM(M56:M77)</f>
        <v>445261</v>
      </c>
      <c r="N78" s="63"/>
      <c r="O78" s="29"/>
      <c r="P78" s="28"/>
      <c r="Q78" s="63"/>
      <c r="R78" s="29"/>
      <c r="S78" s="29"/>
      <c r="T78" s="29"/>
      <c r="U78" s="29"/>
      <c r="V78" s="29"/>
      <c r="W78" s="92"/>
      <c r="X78" s="29">
        <f>G78+M78</f>
        <v>555220</v>
      </c>
      <c r="Y78" s="92"/>
      <c r="Z78" s="16"/>
    </row>
    <row r="79" spans="1:26">
      <c r="A79" s="2"/>
      <c r="B79" s="91"/>
      <c r="C79" s="2"/>
      <c r="D79" s="2"/>
      <c r="E79" s="91"/>
      <c r="F79" s="2"/>
      <c r="G79" s="2"/>
      <c r="H79" s="91"/>
      <c r="I79" s="48"/>
      <c r="J79" s="83"/>
      <c r="K79" s="91"/>
      <c r="L79" s="2"/>
      <c r="M79" s="2"/>
      <c r="N79" s="62"/>
      <c r="O79" s="86"/>
      <c r="P79" s="2"/>
      <c r="Q79" s="62"/>
      <c r="R79" s="22"/>
      <c r="S79" s="22"/>
      <c r="T79" s="22"/>
      <c r="U79" s="22"/>
      <c r="V79" s="2"/>
      <c r="W79" s="91"/>
      <c r="X79" s="2"/>
      <c r="Y79" s="91"/>
      <c r="Z79" s="16"/>
    </row>
    <row r="80" spans="1:26" s="33" customFormat="1" ht="18">
      <c r="A80" s="30" t="s">
        <v>62</v>
      </c>
      <c r="B80" s="90"/>
      <c r="C80" s="31"/>
      <c r="D80" s="31"/>
      <c r="E80" s="90"/>
      <c r="F80" s="31"/>
      <c r="G80" s="31"/>
      <c r="H80" s="90"/>
      <c r="I80" s="31"/>
      <c r="J80" s="31"/>
      <c r="K80" s="90"/>
      <c r="L80" s="31"/>
      <c r="M80" s="31"/>
      <c r="N80" s="61"/>
      <c r="O80" s="31"/>
      <c r="P80" s="31"/>
      <c r="Q80" s="61"/>
      <c r="R80" s="31"/>
      <c r="S80" s="31"/>
      <c r="T80" s="31"/>
      <c r="U80" s="31"/>
      <c r="V80" s="31"/>
      <c r="W80" s="90"/>
      <c r="X80" s="31"/>
      <c r="Y80" s="90"/>
      <c r="Z80" s="32"/>
    </row>
    <row r="81" spans="1:26">
      <c r="A81" s="7" t="s">
        <v>45</v>
      </c>
      <c r="B81" s="91"/>
      <c r="C81" s="10">
        <v>1941</v>
      </c>
      <c r="D81" s="2"/>
      <c r="E81" s="91"/>
      <c r="F81" s="8">
        <v>91091</v>
      </c>
      <c r="G81" s="2">
        <v>5101</v>
      </c>
      <c r="H81" s="91"/>
      <c r="I81" s="110">
        <f t="shared" ref="I81:I96" si="16">F81/C81</f>
        <v>46.929933024214321</v>
      </c>
      <c r="J81" s="111">
        <f t="shared" ref="J81:J96" si="17">G81/C81</f>
        <v>2.6280267903142711</v>
      </c>
      <c r="K81" s="91"/>
      <c r="L81" s="52">
        <v>37856</v>
      </c>
      <c r="M81" s="52">
        <v>18549</v>
      </c>
      <c r="N81" s="62"/>
      <c r="O81" s="112">
        <f t="shared" ref="O81:O96" si="18">L81/C81</f>
        <v>19.503348789283873</v>
      </c>
      <c r="P81" s="113">
        <f t="shared" ref="P81:P96" si="19">M81/C81</f>
        <v>9.5564142194744974</v>
      </c>
      <c r="Q81" s="62"/>
      <c r="R81" s="22"/>
      <c r="S81" s="22"/>
      <c r="T81" s="22"/>
      <c r="U81" s="22"/>
      <c r="V81" s="2"/>
      <c r="W81" s="91"/>
      <c r="X81" s="2"/>
      <c r="Y81" s="91"/>
      <c r="Z81" s="16"/>
    </row>
    <row r="82" spans="1:26">
      <c r="A82" s="7" t="s">
        <v>46</v>
      </c>
      <c r="B82" s="91"/>
      <c r="C82" s="11">
        <v>100</v>
      </c>
      <c r="D82" s="2"/>
      <c r="E82" s="91"/>
      <c r="F82" s="8">
        <v>13871</v>
      </c>
      <c r="G82" s="2">
        <v>2830</v>
      </c>
      <c r="H82" s="91"/>
      <c r="I82" s="110">
        <f t="shared" si="16"/>
        <v>138.71</v>
      </c>
      <c r="J82" s="111">
        <f t="shared" si="17"/>
        <v>28.3</v>
      </c>
      <c r="K82" s="91"/>
      <c r="L82" s="52">
        <v>2200</v>
      </c>
      <c r="M82" s="52">
        <v>1078</v>
      </c>
      <c r="N82" s="62"/>
      <c r="O82" s="112">
        <f t="shared" si="18"/>
        <v>22</v>
      </c>
      <c r="P82" s="113">
        <f t="shared" si="19"/>
        <v>10.78</v>
      </c>
      <c r="Q82" s="62"/>
      <c r="R82" s="22"/>
      <c r="S82" s="22"/>
      <c r="T82" s="22"/>
      <c r="U82" s="22"/>
      <c r="V82" s="2"/>
      <c r="W82" s="91"/>
      <c r="X82" s="2"/>
      <c r="Y82" s="91"/>
      <c r="Z82" s="16"/>
    </row>
    <row r="83" spans="1:26">
      <c r="A83" s="7" t="s">
        <v>47</v>
      </c>
      <c r="B83" s="91"/>
      <c r="C83" s="11">
        <v>181</v>
      </c>
      <c r="D83" s="2"/>
      <c r="E83" s="91"/>
      <c r="F83" s="8">
        <v>39413</v>
      </c>
      <c r="G83" s="2">
        <v>8040</v>
      </c>
      <c r="H83" s="91"/>
      <c r="I83" s="110">
        <f t="shared" si="16"/>
        <v>217.75138121546962</v>
      </c>
      <c r="J83" s="111">
        <f t="shared" si="17"/>
        <v>44.41988950276243</v>
      </c>
      <c r="K83" s="91"/>
      <c r="L83" s="52">
        <v>0</v>
      </c>
      <c r="M83" s="52">
        <v>0</v>
      </c>
      <c r="N83" s="62"/>
      <c r="O83" s="112">
        <f t="shared" si="18"/>
        <v>0</v>
      </c>
      <c r="P83" s="113">
        <f t="shared" si="19"/>
        <v>0</v>
      </c>
      <c r="Q83" s="62"/>
      <c r="R83" s="22"/>
      <c r="S83" s="22"/>
      <c r="T83" s="22"/>
      <c r="U83" s="22"/>
      <c r="V83" s="2"/>
      <c r="W83" s="91"/>
      <c r="X83" s="2"/>
      <c r="Y83" s="91"/>
      <c r="Z83" s="16"/>
    </row>
    <row r="84" spans="1:26">
      <c r="A84" s="12" t="s">
        <v>48</v>
      </c>
      <c r="B84" s="91"/>
      <c r="C84" s="13">
        <v>1456</v>
      </c>
      <c r="D84" s="2"/>
      <c r="E84" s="91"/>
      <c r="F84" s="8">
        <v>262999</v>
      </c>
      <c r="G84" s="2">
        <v>53652</v>
      </c>
      <c r="H84" s="91"/>
      <c r="I84" s="110">
        <f t="shared" si="16"/>
        <v>180.63118131868131</v>
      </c>
      <c r="J84" s="111">
        <f t="shared" si="17"/>
        <v>36.848901098901102</v>
      </c>
      <c r="K84" s="91"/>
      <c r="L84" s="52">
        <v>58912</v>
      </c>
      <c r="M84" s="52">
        <v>28867</v>
      </c>
      <c r="N84" s="62"/>
      <c r="O84" s="112">
        <f t="shared" si="18"/>
        <v>40.46153846153846</v>
      </c>
      <c r="P84" s="113">
        <f t="shared" si="19"/>
        <v>19.826236263736263</v>
      </c>
      <c r="Q84" s="62"/>
      <c r="R84" s="22"/>
      <c r="S84" s="22"/>
      <c r="T84" s="22"/>
      <c r="U84" s="22"/>
      <c r="V84" s="2"/>
      <c r="W84" s="91"/>
      <c r="X84" s="2"/>
      <c r="Y84" s="91"/>
      <c r="Z84" s="16"/>
    </row>
    <row r="85" spans="1:26">
      <c r="A85" s="7" t="s">
        <v>49</v>
      </c>
      <c r="B85" s="91"/>
      <c r="C85" s="11">
        <v>1846</v>
      </c>
      <c r="D85" s="2"/>
      <c r="E85" s="91"/>
      <c r="F85" s="8">
        <v>93229</v>
      </c>
      <c r="G85" s="2">
        <v>5221</v>
      </c>
      <c r="H85" s="91"/>
      <c r="I85" s="110">
        <f t="shared" si="16"/>
        <v>50.503250270855908</v>
      </c>
      <c r="J85" s="111">
        <f t="shared" si="17"/>
        <v>2.8282773564463706</v>
      </c>
      <c r="K85" s="91"/>
      <c r="L85" s="52">
        <v>46542</v>
      </c>
      <c r="M85" s="52">
        <v>22806</v>
      </c>
      <c r="N85" s="62"/>
      <c r="O85" s="112">
        <f t="shared" si="18"/>
        <v>25.212351029252439</v>
      </c>
      <c r="P85" s="113">
        <f t="shared" si="19"/>
        <v>12.354279523293608</v>
      </c>
      <c r="Q85" s="62"/>
      <c r="R85" s="22"/>
      <c r="S85" s="22"/>
      <c r="T85" s="22"/>
      <c r="U85" s="22"/>
      <c r="V85" s="2"/>
      <c r="W85" s="91"/>
      <c r="X85" s="2"/>
      <c r="Y85" s="91"/>
      <c r="Z85" s="16"/>
    </row>
    <row r="86" spans="1:26">
      <c r="A86" s="14" t="s">
        <v>50</v>
      </c>
      <c r="B86" s="91"/>
      <c r="C86" s="11">
        <v>261</v>
      </c>
      <c r="D86" s="2"/>
      <c r="E86" s="91"/>
      <c r="F86" s="8">
        <v>33322</v>
      </c>
      <c r="G86" s="2">
        <v>1866</v>
      </c>
      <c r="H86" s="91"/>
      <c r="I86" s="110">
        <f t="shared" si="16"/>
        <v>127.67049808429118</v>
      </c>
      <c r="J86" s="111">
        <f t="shared" si="17"/>
        <v>7.1494252873563218</v>
      </c>
      <c r="K86" s="91"/>
      <c r="L86" s="52">
        <v>20287</v>
      </c>
      <c r="M86" s="52">
        <v>9941</v>
      </c>
      <c r="N86" s="62"/>
      <c r="O86" s="112">
        <f t="shared" si="18"/>
        <v>77.727969348659002</v>
      </c>
      <c r="P86" s="113">
        <f t="shared" si="19"/>
        <v>38.088122605363985</v>
      </c>
      <c r="Q86" s="62"/>
      <c r="R86" s="22"/>
      <c r="S86" s="22"/>
      <c r="T86" s="22"/>
      <c r="U86" s="22"/>
      <c r="V86" s="2"/>
      <c r="W86" s="91"/>
      <c r="X86" s="2"/>
      <c r="Y86" s="91"/>
      <c r="Z86" s="16"/>
    </row>
    <row r="87" spans="1:26">
      <c r="A87" s="7" t="s">
        <v>51</v>
      </c>
      <c r="B87" s="91"/>
      <c r="C87" s="11">
        <v>330</v>
      </c>
      <c r="D87" s="2"/>
      <c r="E87" s="91"/>
      <c r="F87" s="8">
        <v>103871</v>
      </c>
      <c r="G87" s="2">
        <v>27630</v>
      </c>
      <c r="H87" s="91"/>
      <c r="I87" s="110">
        <f t="shared" si="16"/>
        <v>314.76060606060605</v>
      </c>
      <c r="J87" s="111">
        <f t="shared" si="17"/>
        <v>83.727272727272734</v>
      </c>
      <c r="K87" s="91"/>
      <c r="L87" s="52">
        <v>13586</v>
      </c>
      <c r="M87" s="52">
        <v>6657</v>
      </c>
      <c r="N87" s="62"/>
      <c r="O87" s="112">
        <f t="shared" si="18"/>
        <v>41.169696969696972</v>
      </c>
      <c r="P87" s="113">
        <f t="shared" si="19"/>
        <v>20.172727272727272</v>
      </c>
      <c r="Q87" s="62"/>
      <c r="R87" s="22"/>
      <c r="S87" s="22"/>
      <c r="T87" s="22"/>
      <c r="U87" s="22"/>
      <c r="V87" s="2"/>
      <c r="W87" s="91"/>
      <c r="X87" s="2"/>
      <c r="Y87" s="91"/>
      <c r="Z87" s="16"/>
    </row>
    <row r="88" spans="1:26">
      <c r="A88" s="7" t="s">
        <v>52</v>
      </c>
      <c r="B88" s="91"/>
      <c r="C88" s="11">
        <v>1215</v>
      </c>
      <c r="D88" s="2"/>
      <c r="E88" s="91"/>
      <c r="F88" s="8">
        <v>25000</v>
      </c>
      <c r="G88" s="2">
        <v>1400</v>
      </c>
      <c r="H88" s="91"/>
      <c r="I88" s="110">
        <f t="shared" si="16"/>
        <v>20.5761316872428</v>
      </c>
      <c r="J88" s="111">
        <f t="shared" si="17"/>
        <v>1.1522633744855968</v>
      </c>
      <c r="K88" s="91"/>
      <c r="L88" s="52">
        <v>4452</v>
      </c>
      <c r="M88" s="52">
        <v>2181</v>
      </c>
      <c r="N88" s="62"/>
      <c r="O88" s="112">
        <f t="shared" si="18"/>
        <v>3.6641975308641976</v>
      </c>
      <c r="P88" s="113">
        <f t="shared" si="19"/>
        <v>1.7950617283950616</v>
      </c>
      <c r="Q88" s="62"/>
      <c r="R88" s="22"/>
      <c r="S88" s="22"/>
      <c r="T88" s="22"/>
      <c r="U88" s="22"/>
      <c r="V88" s="2"/>
      <c r="W88" s="91"/>
      <c r="X88" s="2"/>
      <c r="Y88" s="91"/>
      <c r="Z88" s="16"/>
    </row>
    <row r="89" spans="1:26">
      <c r="A89" s="14" t="s">
        <v>53</v>
      </c>
      <c r="B89" s="91"/>
      <c r="C89" s="11">
        <v>398</v>
      </c>
      <c r="D89" s="2"/>
      <c r="E89" s="91"/>
      <c r="F89" s="8">
        <v>54000</v>
      </c>
      <c r="G89" s="2">
        <v>3024</v>
      </c>
      <c r="H89" s="91"/>
      <c r="I89" s="110">
        <f t="shared" si="16"/>
        <v>135.678391959799</v>
      </c>
      <c r="J89" s="111">
        <f t="shared" si="17"/>
        <v>7.5979899497487438</v>
      </c>
      <c r="K89" s="91"/>
      <c r="L89" s="52">
        <v>3463</v>
      </c>
      <c r="M89" s="52">
        <v>1697</v>
      </c>
      <c r="N89" s="62"/>
      <c r="O89" s="112">
        <f t="shared" si="18"/>
        <v>8.7010050251256281</v>
      </c>
      <c r="P89" s="113">
        <f t="shared" si="19"/>
        <v>4.2638190954773867</v>
      </c>
      <c r="Q89" s="62"/>
      <c r="R89" s="22"/>
      <c r="S89" s="22"/>
      <c r="T89" s="22"/>
      <c r="U89" s="22"/>
      <c r="V89" s="2"/>
      <c r="W89" s="91"/>
      <c r="X89" s="2"/>
      <c r="Y89" s="91"/>
      <c r="Z89" s="16"/>
    </row>
    <row r="90" spans="1:26">
      <c r="A90" s="7" t="s">
        <v>139</v>
      </c>
      <c r="B90" s="91"/>
      <c r="C90" s="11">
        <v>536</v>
      </c>
      <c r="D90" s="2"/>
      <c r="E90" s="91"/>
      <c r="F90" s="8">
        <v>28400</v>
      </c>
      <c r="G90" s="2">
        <v>1590</v>
      </c>
      <c r="H90" s="91"/>
      <c r="I90" s="110">
        <f t="shared" si="16"/>
        <v>52.985074626865675</v>
      </c>
      <c r="J90" s="111">
        <f t="shared" si="17"/>
        <v>2.966417910447761</v>
      </c>
      <c r="K90" s="91"/>
      <c r="L90" s="52">
        <v>532</v>
      </c>
      <c r="M90" s="52">
        <v>261</v>
      </c>
      <c r="N90" s="62"/>
      <c r="O90" s="112">
        <f t="shared" si="18"/>
        <v>0.9925373134328358</v>
      </c>
      <c r="P90" s="113">
        <f t="shared" si="19"/>
        <v>0.48694029850746268</v>
      </c>
      <c r="Q90" s="62"/>
      <c r="R90" s="22"/>
      <c r="S90" s="22"/>
      <c r="T90" s="22"/>
      <c r="U90" s="22"/>
      <c r="V90" s="2"/>
      <c r="W90" s="91"/>
      <c r="X90" s="2"/>
      <c r="Y90" s="91"/>
      <c r="Z90" s="16"/>
    </row>
    <row r="91" spans="1:26">
      <c r="A91" s="7" t="s">
        <v>55</v>
      </c>
      <c r="B91" s="91"/>
      <c r="C91" s="11">
        <v>803</v>
      </c>
      <c r="D91" s="2"/>
      <c r="E91" s="91"/>
      <c r="F91" s="8">
        <v>26856</v>
      </c>
      <c r="G91" s="2">
        <v>3303</v>
      </c>
      <c r="H91" s="91"/>
      <c r="I91" s="110">
        <f t="shared" si="16"/>
        <v>33.44458281444583</v>
      </c>
      <c r="J91" s="111">
        <f t="shared" si="17"/>
        <v>4.1133250311332503</v>
      </c>
      <c r="K91" s="91"/>
      <c r="L91" s="52">
        <v>5648</v>
      </c>
      <c r="M91" s="52">
        <v>2768</v>
      </c>
      <c r="N91" s="62"/>
      <c r="O91" s="112">
        <f t="shared" si="18"/>
        <v>7.0336239103362388</v>
      </c>
      <c r="P91" s="113">
        <f t="shared" si="19"/>
        <v>3.4470734744707348</v>
      </c>
      <c r="Q91" s="62"/>
      <c r="R91" s="22"/>
      <c r="S91" s="22"/>
      <c r="T91" s="22"/>
      <c r="U91" s="22"/>
      <c r="V91" s="2"/>
      <c r="W91" s="91"/>
      <c r="X91" s="2"/>
      <c r="Y91" s="91"/>
      <c r="Z91" s="16"/>
    </row>
    <row r="92" spans="1:26">
      <c r="A92" s="7" t="s">
        <v>56</v>
      </c>
      <c r="B92" s="91"/>
      <c r="C92" s="11">
        <v>143</v>
      </c>
      <c r="D92" s="2"/>
      <c r="E92" s="91"/>
      <c r="F92" s="8">
        <v>12375</v>
      </c>
      <c r="G92" s="2">
        <v>2525</v>
      </c>
      <c r="H92" s="91"/>
      <c r="I92" s="110">
        <f t="shared" si="16"/>
        <v>86.538461538461533</v>
      </c>
      <c r="J92" s="111">
        <f t="shared" si="17"/>
        <v>17.657342657342657</v>
      </c>
      <c r="K92" s="91"/>
      <c r="L92" s="52">
        <v>0</v>
      </c>
      <c r="M92" s="52">
        <v>0</v>
      </c>
      <c r="N92" s="62"/>
      <c r="O92" s="112">
        <f t="shared" si="18"/>
        <v>0</v>
      </c>
      <c r="P92" s="113">
        <f t="shared" si="19"/>
        <v>0</v>
      </c>
      <c r="Q92" s="62"/>
      <c r="R92" s="22"/>
      <c r="S92" s="22"/>
      <c r="T92" s="22"/>
      <c r="U92" s="22"/>
      <c r="V92" s="2"/>
      <c r="W92" s="91"/>
      <c r="X92" s="2"/>
      <c r="Y92" s="91"/>
      <c r="Z92" s="16"/>
    </row>
    <row r="93" spans="1:26">
      <c r="A93" s="12" t="s">
        <v>57</v>
      </c>
      <c r="B93" s="91"/>
      <c r="C93" s="11">
        <v>483</v>
      </c>
      <c r="D93" s="2"/>
      <c r="E93" s="91"/>
      <c r="F93" s="8">
        <v>132000</v>
      </c>
      <c r="G93" s="2">
        <v>7392</v>
      </c>
      <c r="H93" s="91"/>
      <c r="I93" s="110">
        <f t="shared" si="16"/>
        <v>273.29192546583852</v>
      </c>
      <c r="J93" s="111">
        <f t="shared" si="17"/>
        <v>15.304347826086957</v>
      </c>
      <c r="K93" s="91"/>
      <c r="L93" s="52">
        <v>0</v>
      </c>
      <c r="M93" s="52">
        <v>0</v>
      </c>
      <c r="N93" s="62"/>
      <c r="O93" s="112">
        <f t="shared" si="18"/>
        <v>0</v>
      </c>
      <c r="P93" s="113">
        <f t="shared" si="19"/>
        <v>0</v>
      </c>
      <c r="Q93" s="62"/>
      <c r="R93" s="22"/>
      <c r="S93" s="22"/>
      <c r="T93" s="22"/>
      <c r="U93" s="22"/>
      <c r="V93" s="2"/>
      <c r="W93" s="91"/>
      <c r="X93" s="2"/>
      <c r="Y93" s="91"/>
      <c r="Z93" s="16"/>
    </row>
    <row r="94" spans="1:26">
      <c r="A94" s="12" t="s">
        <v>58</v>
      </c>
      <c r="B94" s="91"/>
      <c r="C94" s="11">
        <v>190</v>
      </c>
      <c r="D94" s="2"/>
      <c r="E94" s="91"/>
      <c r="F94" s="8">
        <v>4600</v>
      </c>
      <c r="G94" s="2">
        <v>258</v>
      </c>
      <c r="H94" s="91"/>
      <c r="I94" s="110">
        <f t="shared" si="16"/>
        <v>24.210526315789473</v>
      </c>
      <c r="J94" s="111">
        <f t="shared" si="17"/>
        <v>1.3578947368421053</v>
      </c>
      <c r="K94" s="91"/>
      <c r="L94" s="52">
        <v>0</v>
      </c>
      <c r="M94" s="52">
        <v>0</v>
      </c>
      <c r="N94" s="62"/>
      <c r="O94" s="112">
        <f t="shared" si="18"/>
        <v>0</v>
      </c>
      <c r="P94" s="113">
        <f t="shared" si="19"/>
        <v>0</v>
      </c>
      <c r="Q94" s="62"/>
      <c r="R94" s="22"/>
      <c r="S94" s="22"/>
      <c r="T94" s="22"/>
      <c r="U94" s="22"/>
      <c r="V94" s="2"/>
      <c r="W94" s="91"/>
      <c r="X94" s="2"/>
      <c r="Y94" s="91"/>
      <c r="Z94" s="16"/>
    </row>
    <row r="95" spans="1:26">
      <c r="A95" s="12" t="s">
        <v>59</v>
      </c>
      <c r="B95" s="91"/>
      <c r="C95" s="11">
        <v>273</v>
      </c>
      <c r="D95" s="2"/>
      <c r="E95" s="91"/>
      <c r="F95" s="8">
        <v>128000</v>
      </c>
      <c r="G95" s="2">
        <v>7168</v>
      </c>
      <c r="H95" s="91"/>
      <c r="I95" s="110">
        <f t="shared" si="16"/>
        <v>468.86446886446885</v>
      </c>
      <c r="J95" s="111">
        <f t="shared" si="17"/>
        <v>26.256410256410255</v>
      </c>
      <c r="K95" s="91"/>
      <c r="L95" s="52">
        <v>48339</v>
      </c>
      <c r="M95" s="52">
        <v>23686</v>
      </c>
      <c r="N95" s="62"/>
      <c r="O95" s="112">
        <f t="shared" si="18"/>
        <v>177.06593406593407</v>
      </c>
      <c r="P95" s="113">
        <f t="shared" si="19"/>
        <v>86.761904761904759</v>
      </c>
      <c r="Q95" s="62"/>
      <c r="R95" s="22"/>
      <c r="S95" s="22"/>
      <c r="T95" s="22"/>
      <c r="U95" s="22"/>
      <c r="V95" s="2"/>
      <c r="W95" s="91"/>
      <c r="X95" s="2"/>
      <c r="Y95" s="91"/>
      <c r="Z95" s="16"/>
    </row>
    <row r="96" spans="1:26">
      <c r="A96" s="12" t="s">
        <v>60</v>
      </c>
      <c r="B96" s="91"/>
      <c r="C96" s="11">
        <v>126</v>
      </c>
      <c r="D96" s="2"/>
      <c r="E96" s="91"/>
      <c r="F96" s="8">
        <v>22946</v>
      </c>
      <c r="G96" s="2">
        <v>4681</v>
      </c>
      <c r="H96" s="91"/>
      <c r="I96" s="110">
        <f t="shared" si="16"/>
        <v>182.11111111111111</v>
      </c>
      <c r="J96" s="111">
        <f t="shared" si="17"/>
        <v>37.150793650793652</v>
      </c>
      <c r="K96" s="91"/>
      <c r="L96" s="52">
        <v>9591</v>
      </c>
      <c r="M96" s="52">
        <v>4700</v>
      </c>
      <c r="N96" s="62"/>
      <c r="O96" s="112">
        <f t="shared" si="18"/>
        <v>76.11904761904762</v>
      </c>
      <c r="P96" s="113">
        <f t="shared" si="19"/>
        <v>37.301587301587304</v>
      </c>
      <c r="Q96" s="62"/>
      <c r="R96" s="22"/>
      <c r="S96" s="22"/>
      <c r="T96" s="22"/>
      <c r="U96" s="22"/>
      <c r="V96" s="2"/>
      <c r="W96" s="91"/>
      <c r="X96" s="2"/>
      <c r="Y96" s="91"/>
      <c r="Z96" s="16"/>
    </row>
    <row r="97" spans="1:26">
      <c r="A97" s="12"/>
      <c r="B97" s="91"/>
      <c r="C97" s="11"/>
      <c r="D97" s="2"/>
      <c r="E97" s="91"/>
      <c r="F97" s="8"/>
      <c r="G97" s="2"/>
      <c r="H97" s="91"/>
      <c r="I97" s="110"/>
      <c r="J97" s="111"/>
      <c r="K97" s="91"/>
      <c r="L97" s="52"/>
      <c r="M97" s="52"/>
      <c r="N97" s="62"/>
      <c r="O97" s="112"/>
      <c r="P97" s="113"/>
      <c r="Q97" s="62"/>
      <c r="R97" s="22"/>
      <c r="S97" s="22"/>
      <c r="T97" s="22"/>
      <c r="U97" s="22"/>
      <c r="V97" s="2"/>
      <c r="W97" s="91"/>
      <c r="X97" s="2"/>
      <c r="Y97" s="91"/>
      <c r="Z97" s="16"/>
    </row>
    <row r="98" spans="1:26">
      <c r="A98" s="114" t="s">
        <v>143</v>
      </c>
      <c r="B98" s="91"/>
      <c r="C98" s="2"/>
      <c r="D98" s="2"/>
      <c r="E98" s="91"/>
      <c r="F98" s="2"/>
      <c r="G98" s="2"/>
      <c r="H98" s="91"/>
      <c r="I98" s="115">
        <f>F99/C99</f>
        <v>104.25724567204824</v>
      </c>
      <c r="J98" s="117">
        <f>G99/C99</f>
        <v>13.195973546002723</v>
      </c>
      <c r="K98" s="91"/>
      <c r="L98" s="2"/>
      <c r="M98" s="2"/>
      <c r="N98" s="62"/>
      <c r="O98" s="116">
        <f>L99/C99</f>
        <v>24.451274071192376</v>
      </c>
      <c r="P98" s="118">
        <f>M99/C99</f>
        <v>11.981229332814628</v>
      </c>
      <c r="Q98" s="62"/>
      <c r="R98" s="22"/>
      <c r="S98" s="22"/>
      <c r="T98" s="22"/>
      <c r="U98" s="22"/>
      <c r="V98" s="2"/>
      <c r="W98" s="91"/>
      <c r="X98" s="2"/>
      <c r="Y98" s="91"/>
      <c r="Z98" s="16"/>
    </row>
    <row r="99" spans="1:26">
      <c r="A99" s="43" t="s">
        <v>96</v>
      </c>
      <c r="B99" s="91"/>
      <c r="C99" s="49">
        <f>SUM(C81:C98)</f>
        <v>10282</v>
      </c>
      <c r="D99" s="59">
        <f>SUM(C99)</f>
        <v>10282</v>
      </c>
      <c r="E99" s="91"/>
      <c r="F99" s="42">
        <f>SUM(F81:F98)</f>
        <v>1071973</v>
      </c>
      <c r="G99" s="29">
        <f>SUM(G81:G98)</f>
        <v>135681</v>
      </c>
      <c r="H99" s="91"/>
      <c r="I99" s="29"/>
      <c r="J99" s="29"/>
      <c r="K99" s="91"/>
      <c r="L99" s="42">
        <f>SUM(L81:L98)</f>
        <v>251408</v>
      </c>
      <c r="M99" s="42">
        <f>SUM(M81:M98)</f>
        <v>123191</v>
      </c>
      <c r="N99" s="62"/>
      <c r="O99" s="29"/>
      <c r="P99" s="28"/>
      <c r="Q99" s="62"/>
      <c r="R99" s="28"/>
      <c r="S99" s="28"/>
      <c r="T99" s="28"/>
      <c r="U99" s="28"/>
      <c r="V99" s="28"/>
      <c r="W99" s="91"/>
      <c r="X99" s="29">
        <f>G99+M99</f>
        <v>258872</v>
      </c>
      <c r="Y99" s="91"/>
      <c r="Z99" s="16"/>
    </row>
    <row r="100" spans="1:26">
      <c r="A100" s="2"/>
      <c r="B100" s="91"/>
      <c r="C100" s="2"/>
      <c r="D100" s="2"/>
      <c r="E100" s="91"/>
      <c r="F100" s="2"/>
      <c r="G100" s="2"/>
      <c r="H100" s="91"/>
      <c r="I100" s="48"/>
      <c r="J100" s="83"/>
      <c r="K100" s="91"/>
      <c r="L100" s="2"/>
      <c r="M100" s="2"/>
      <c r="N100" s="62"/>
      <c r="O100" s="86"/>
      <c r="P100" s="2"/>
      <c r="Q100" s="62"/>
      <c r="R100" s="22"/>
      <c r="S100" s="22"/>
      <c r="T100" s="22"/>
      <c r="U100" s="22"/>
      <c r="V100" s="2"/>
      <c r="W100" s="91"/>
      <c r="X100" s="2"/>
      <c r="Y100" s="91"/>
      <c r="Z100" s="16"/>
    </row>
    <row r="101" spans="1:26" s="33" customFormat="1" ht="18">
      <c r="A101" s="30" t="s">
        <v>79</v>
      </c>
      <c r="B101" s="90"/>
      <c r="C101" s="31"/>
      <c r="D101" s="31"/>
      <c r="E101" s="90"/>
      <c r="F101" s="31"/>
      <c r="G101" s="31"/>
      <c r="H101" s="90"/>
      <c r="I101" s="31"/>
      <c r="J101" s="31"/>
      <c r="K101" s="90"/>
      <c r="L101" s="31"/>
      <c r="M101" s="31"/>
      <c r="N101" s="61"/>
      <c r="O101" s="31"/>
      <c r="P101" s="31"/>
      <c r="Q101" s="61"/>
      <c r="R101" s="31"/>
      <c r="S101" s="31"/>
      <c r="T101" s="31"/>
      <c r="U101" s="31"/>
      <c r="V101" s="31"/>
      <c r="W101" s="90"/>
      <c r="X101" s="31"/>
      <c r="Y101" s="90"/>
      <c r="Z101" s="31"/>
    </row>
    <row r="102" spans="1:26" s="20" customFormat="1">
      <c r="A102" s="21"/>
      <c r="B102" s="89"/>
      <c r="C102" s="23"/>
      <c r="D102" s="22"/>
      <c r="E102" s="89"/>
      <c r="F102" s="25"/>
      <c r="G102" s="22"/>
      <c r="H102" s="89"/>
      <c r="I102" s="19"/>
      <c r="J102" s="84"/>
      <c r="K102" s="89"/>
      <c r="L102" s="25"/>
      <c r="M102" s="85"/>
      <c r="N102" s="60"/>
      <c r="O102" s="87"/>
      <c r="P102" s="22"/>
      <c r="Q102" s="60"/>
      <c r="R102" s="147" t="s">
        <v>80</v>
      </c>
      <c r="S102" s="148"/>
      <c r="T102" s="147" t="s">
        <v>123</v>
      </c>
      <c r="U102" s="148"/>
      <c r="V102" s="76" t="s">
        <v>125</v>
      </c>
      <c r="W102" s="89"/>
      <c r="X102" s="81"/>
      <c r="Y102" s="89"/>
      <c r="Z102" s="38" t="s">
        <v>114</v>
      </c>
    </row>
    <row r="103" spans="1:26" s="20" customFormat="1">
      <c r="A103" s="21"/>
      <c r="B103" s="97"/>
      <c r="C103" s="23"/>
      <c r="D103" s="22"/>
      <c r="E103" s="97"/>
      <c r="F103" s="22"/>
      <c r="G103" s="22"/>
      <c r="H103" s="97"/>
      <c r="I103" s="19"/>
      <c r="J103" s="84"/>
      <c r="K103" s="97"/>
      <c r="L103" s="22"/>
      <c r="M103" s="22"/>
      <c r="N103" s="68"/>
      <c r="O103" s="87"/>
      <c r="P103" s="22"/>
      <c r="Q103" s="68"/>
      <c r="R103" s="102" t="s">
        <v>81</v>
      </c>
      <c r="S103" s="102" t="s">
        <v>82</v>
      </c>
      <c r="T103" s="102" t="s">
        <v>120</v>
      </c>
      <c r="U103" s="102" t="s">
        <v>121</v>
      </c>
      <c r="V103" s="103" t="s">
        <v>126</v>
      </c>
      <c r="W103" s="97"/>
      <c r="X103" s="103"/>
      <c r="Y103" s="97"/>
      <c r="Z103" s="38"/>
    </row>
    <row r="104" spans="1:26">
      <c r="A104" s="2" t="s">
        <v>83</v>
      </c>
      <c r="B104" s="97"/>
      <c r="C104" s="2"/>
      <c r="D104" s="2"/>
      <c r="E104" s="97"/>
      <c r="F104" s="2"/>
      <c r="G104" s="2"/>
      <c r="H104" s="97"/>
      <c r="I104" s="48"/>
      <c r="J104" s="83"/>
      <c r="K104" s="97"/>
      <c r="L104" s="2"/>
      <c r="M104" s="2"/>
      <c r="N104" s="68"/>
      <c r="O104" s="86"/>
      <c r="P104" s="2"/>
      <c r="Q104" s="68"/>
      <c r="R104" s="79">
        <v>167111</v>
      </c>
      <c r="S104" s="79">
        <v>151955</v>
      </c>
      <c r="T104" s="78"/>
      <c r="U104" s="78"/>
      <c r="V104" s="2">
        <v>803747</v>
      </c>
      <c r="W104" s="97"/>
      <c r="X104" s="2"/>
      <c r="Y104" s="97"/>
      <c r="Z104" s="38"/>
    </row>
    <row r="105" spans="1:26">
      <c r="A105" s="2" t="s">
        <v>86</v>
      </c>
      <c r="B105" s="97"/>
      <c r="C105" s="2"/>
      <c r="D105" s="2"/>
      <c r="E105" s="97"/>
      <c r="F105" s="2"/>
      <c r="G105" s="2"/>
      <c r="H105" s="97"/>
      <c r="I105" s="48"/>
      <c r="J105" s="83"/>
      <c r="K105" s="97"/>
      <c r="L105" s="2"/>
      <c r="M105" s="2"/>
      <c r="N105" s="68"/>
      <c r="O105" s="86"/>
      <c r="P105" s="2"/>
      <c r="Q105" s="68"/>
      <c r="R105" s="79">
        <v>4570</v>
      </c>
      <c r="S105" s="78"/>
      <c r="T105" s="78"/>
      <c r="U105" s="78"/>
      <c r="V105" s="2">
        <v>10968</v>
      </c>
      <c r="W105" s="97"/>
      <c r="X105" s="2"/>
      <c r="Y105" s="97"/>
      <c r="Z105" s="38"/>
    </row>
    <row r="106" spans="1:26">
      <c r="A106" s="2" t="s">
        <v>84</v>
      </c>
      <c r="B106" s="98"/>
      <c r="C106" s="2"/>
      <c r="D106" s="2"/>
      <c r="E106" s="98"/>
      <c r="F106" s="2"/>
      <c r="G106" s="2"/>
      <c r="H106" s="98"/>
      <c r="I106" s="48"/>
      <c r="J106" s="83"/>
      <c r="K106" s="98"/>
      <c r="L106" s="2"/>
      <c r="M106" s="2"/>
      <c r="N106" s="69"/>
      <c r="O106" s="86"/>
      <c r="P106" s="2"/>
      <c r="Q106" s="69"/>
      <c r="R106" s="78"/>
      <c r="S106" s="78"/>
      <c r="T106" s="80">
        <f>3241253/12.5</f>
        <v>259300.24</v>
      </c>
      <c r="U106" s="80">
        <f>463420/15.5</f>
        <v>29898.064516129034</v>
      </c>
      <c r="V106" s="2">
        <v>701550</v>
      </c>
      <c r="W106" s="98"/>
      <c r="X106" s="2"/>
      <c r="Y106" s="98"/>
      <c r="Z106" s="38" t="s">
        <v>117</v>
      </c>
    </row>
    <row r="107" spans="1:26">
      <c r="A107" s="2"/>
      <c r="B107" s="98"/>
      <c r="C107" s="2"/>
      <c r="D107" s="2"/>
      <c r="E107" s="98"/>
      <c r="F107" s="2"/>
      <c r="G107" s="2"/>
      <c r="H107" s="98"/>
      <c r="I107" s="48"/>
      <c r="J107" s="83"/>
      <c r="K107" s="98"/>
      <c r="L107" s="2"/>
      <c r="M107" s="2"/>
      <c r="N107" s="69"/>
      <c r="O107" s="86"/>
      <c r="P107" s="2"/>
      <c r="Q107" s="69"/>
      <c r="R107" s="78"/>
      <c r="S107" s="78"/>
      <c r="T107" s="80"/>
      <c r="U107" s="80"/>
      <c r="V107" s="2"/>
      <c r="W107" s="98"/>
      <c r="X107" s="2"/>
      <c r="Y107" s="98"/>
      <c r="Z107" s="38"/>
    </row>
    <row r="108" spans="1:26">
      <c r="A108" s="2"/>
      <c r="B108" s="91"/>
      <c r="C108" s="2"/>
      <c r="D108" s="2"/>
      <c r="E108" s="91"/>
      <c r="F108" s="2"/>
      <c r="G108" s="2"/>
      <c r="H108" s="91"/>
      <c r="I108" s="48"/>
      <c r="J108" s="83"/>
      <c r="K108" s="91"/>
      <c r="L108" s="2"/>
      <c r="M108" s="2"/>
      <c r="N108" s="62"/>
      <c r="O108" s="86"/>
      <c r="P108" s="2"/>
      <c r="Q108" s="62"/>
      <c r="R108" s="77"/>
      <c r="S108" s="77"/>
      <c r="T108" s="77"/>
      <c r="U108" s="77"/>
      <c r="V108" s="2"/>
      <c r="W108" s="91"/>
      <c r="X108" s="2"/>
      <c r="Y108" s="91"/>
      <c r="Z108" s="38"/>
    </row>
    <row r="109" spans="1:26">
      <c r="A109" s="29" t="s">
        <v>97</v>
      </c>
      <c r="B109" s="99"/>
      <c r="C109" s="28"/>
      <c r="D109" s="28"/>
      <c r="E109" s="99"/>
      <c r="F109" s="28"/>
      <c r="G109" s="29"/>
      <c r="H109" s="99"/>
      <c r="I109" s="29"/>
      <c r="J109" s="29"/>
      <c r="K109" s="99"/>
      <c r="L109" s="28"/>
      <c r="M109" s="28"/>
      <c r="N109" s="70"/>
      <c r="O109" s="29"/>
      <c r="P109" s="28"/>
      <c r="Q109" s="70"/>
      <c r="R109" s="29">
        <f>SUM(R104:R108)</f>
        <v>171681</v>
      </c>
      <c r="S109" s="29">
        <f>SUM(S104:S108)</f>
        <v>151955</v>
      </c>
      <c r="T109" s="58">
        <f>T106+T108</f>
        <v>259300.24</v>
      </c>
      <c r="U109" s="58">
        <f>SUM(U104:U108)</f>
        <v>29898.064516129034</v>
      </c>
      <c r="V109" s="29">
        <f>SUM(V104:V106)</f>
        <v>1516265</v>
      </c>
      <c r="W109" s="99"/>
      <c r="X109" s="29">
        <v>1516265</v>
      </c>
      <c r="Y109" s="99"/>
      <c r="Z109" s="38"/>
    </row>
    <row r="110" spans="1:26">
      <c r="A110" s="2"/>
      <c r="B110" s="91"/>
      <c r="C110" s="2"/>
      <c r="D110" s="2"/>
      <c r="E110" s="91"/>
      <c r="F110" s="2"/>
      <c r="G110" s="2"/>
      <c r="H110" s="91"/>
      <c r="I110" s="48"/>
      <c r="J110" s="83"/>
      <c r="K110" s="91"/>
      <c r="L110" s="2"/>
      <c r="M110" s="2"/>
      <c r="N110" s="62"/>
      <c r="O110" s="86"/>
      <c r="P110" s="2"/>
      <c r="Q110" s="62"/>
      <c r="R110" s="2"/>
      <c r="S110" s="2"/>
      <c r="T110" s="2"/>
      <c r="U110" s="2"/>
      <c r="V110" s="2"/>
      <c r="W110" s="91"/>
      <c r="X110" s="4"/>
      <c r="Y110" s="91"/>
      <c r="Z110" s="38"/>
    </row>
    <row r="111" spans="1:26" ht="18">
      <c r="A111" s="30" t="s">
        <v>93</v>
      </c>
      <c r="B111" s="100"/>
      <c r="C111" s="36"/>
      <c r="D111" s="36"/>
      <c r="E111" s="100"/>
      <c r="F111" s="36"/>
      <c r="G111" s="31"/>
      <c r="H111" s="100"/>
      <c r="I111" s="31"/>
      <c r="J111" s="31"/>
      <c r="K111" s="100"/>
      <c r="L111" s="36"/>
      <c r="M111" s="36"/>
      <c r="N111" s="71"/>
      <c r="O111" s="31"/>
      <c r="P111" s="36"/>
      <c r="Q111" s="71"/>
      <c r="R111" s="36"/>
      <c r="S111" s="36"/>
      <c r="T111" s="36"/>
      <c r="U111" s="36"/>
      <c r="V111" s="36"/>
      <c r="W111" s="100"/>
      <c r="X111" s="36"/>
      <c r="Y111" s="100"/>
      <c r="Z111" s="37"/>
    </row>
    <row r="112" spans="1:26">
      <c r="A112" s="2"/>
      <c r="B112" s="89"/>
      <c r="C112" s="3"/>
      <c r="D112" s="2"/>
      <c r="E112" s="89"/>
      <c r="F112" s="24"/>
      <c r="G112" s="2"/>
      <c r="H112" s="89"/>
      <c r="I112" s="48"/>
      <c r="J112" s="83"/>
      <c r="K112" s="89"/>
      <c r="L112" s="3"/>
      <c r="M112" s="24"/>
      <c r="N112" s="60"/>
      <c r="O112" s="86"/>
      <c r="P112" s="3"/>
      <c r="Q112" s="60"/>
      <c r="R112" s="145" t="s">
        <v>80</v>
      </c>
      <c r="S112" s="146"/>
      <c r="T112" s="145" t="s">
        <v>122</v>
      </c>
      <c r="U112" s="146"/>
      <c r="V112" s="74" t="s">
        <v>127</v>
      </c>
      <c r="W112" s="89"/>
      <c r="X112" s="75"/>
      <c r="Y112" s="89"/>
      <c r="Z112" s="38"/>
    </row>
    <row r="113" spans="1:26" ht="18">
      <c r="A113" s="2" t="s">
        <v>5</v>
      </c>
      <c r="B113" s="97"/>
      <c r="C113" s="3"/>
      <c r="D113" s="2"/>
      <c r="E113" s="97"/>
      <c r="F113" s="3"/>
      <c r="G113" s="2"/>
      <c r="H113" s="97"/>
      <c r="I113" s="48"/>
      <c r="J113" s="83"/>
      <c r="K113" s="97"/>
      <c r="L113" s="3"/>
      <c r="M113" s="3"/>
      <c r="N113" s="68"/>
      <c r="O113" s="86"/>
      <c r="P113" s="3"/>
      <c r="Q113" s="68"/>
      <c r="R113" s="76" t="s">
        <v>81</v>
      </c>
      <c r="S113" s="76" t="s">
        <v>82</v>
      </c>
      <c r="T113" s="76" t="s">
        <v>120</v>
      </c>
      <c r="U113" s="76" t="s">
        <v>121</v>
      </c>
      <c r="V113" s="74">
        <v>2010</v>
      </c>
      <c r="W113" s="97"/>
      <c r="X113" s="74"/>
      <c r="Y113" s="97"/>
      <c r="Z113" s="41"/>
    </row>
    <row r="114" spans="1:26" ht="18">
      <c r="A114" s="2"/>
      <c r="B114" s="97"/>
      <c r="C114" s="3"/>
      <c r="D114" s="2"/>
      <c r="E114" s="97"/>
      <c r="F114" s="3"/>
      <c r="G114" s="2"/>
      <c r="H114" s="97"/>
      <c r="I114" s="48"/>
      <c r="J114" s="83"/>
      <c r="K114" s="97"/>
      <c r="L114" s="3"/>
      <c r="M114" s="3"/>
      <c r="N114" s="68"/>
      <c r="O114" s="86"/>
      <c r="P114" s="3"/>
      <c r="Q114" s="68"/>
      <c r="R114" s="76"/>
      <c r="S114" s="76"/>
      <c r="T114" s="76"/>
      <c r="U114" s="76"/>
      <c r="V114" s="74"/>
      <c r="W114" s="97"/>
      <c r="X114" s="74"/>
      <c r="Y114" s="97"/>
      <c r="Z114" s="41"/>
    </row>
    <row r="115" spans="1:26" ht="17.25" customHeight="1">
      <c r="A115" s="119" t="s">
        <v>144</v>
      </c>
      <c r="B115" s="91"/>
      <c r="C115" s="2"/>
      <c r="D115" s="2"/>
      <c r="E115" s="91"/>
      <c r="F115" s="2"/>
      <c r="G115" s="2"/>
      <c r="H115" s="91"/>
      <c r="I115" s="120">
        <f>F116/D116</f>
        <v>111.36678330621419</v>
      </c>
      <c r="J115" s="121">
        <f>G116/D116</f>
        <v>11.925842280838282</v>
      </c>
      <c r="K115" s="91"/>
      <c r="L115" s="2"/>
      <c r="M115" s="2"/>
      <c r="N115" s="62"/>
      <c r="O115" s="122">
        <f>L116/C116</f>
        <v>36.602138331645079</v>
      </c>
      <c r="P115" s="123">
        <f>M116/C116</f>
        <v>18.181424160377588</v>
      </c>
      <c r="Q115" s="62"/>
      <c r="R115" s="2"/>
      <c r="S115" s="2"/>
      <c r="T115" s="2"/>
      <c r="U115" s="2"/>
      <c r="V115" s="2"/>
      <c r="W115" s="91"/>
      <c r="X115" s="2"/>
      <c r="Y115" s="91"/>
      <c r="Z115" s="38"/>
    </row>
    <row r="116" spans="1:26" s="33" customFormat="1" ht="18">
      <c r="A116" s="39" t="s">
        <v>94</v>
      </c>
      <c r="B116" s="101"/>
      <c r="C116" s="44">
        <f>SUM(C109,C99,C78,C53,C47,C35,C21,C15)</f>
        <v>368231</v>
      </c>
      <c r="D116" s="44">
        <f>D15+D21+D35+D47+D53+D78+D99</f>
        <v>367514</v>
      </c>
      <c r="E116" s="101"/>
      <c r="F116" s="44">
        <f>SUM(F109,F99,F78,F53,F47,F35,F21,F15)</f>
        <v>40928852</v>
      </c>
      <c r="G116" s="44">
        <f>SUM(G109,G99,G78,G53,G47,G35,G21,G15)</f>
        <v>4382914</v>
      </c>
      <c r="H116" s="101"/>
      <c r="I116" s="29"/>
      <c r="J116" s="29"/>
      <c r="K116" s="101"/>
      <c r="L116" s="44">
        <f>SUM(L109,L99,L78,L53,L47,L35,L21,L15)</f>
        <v>13478042</v>
      </c>
      <c r="M116" s="44">
        <f>M15+M21+M35+M47+M53+M78+M99</f>
        <v>6694964</v>
      </c>
      <c r="N116" s="72"/>
      <c r="O116" s="29"/>
      <c r="P116" s="44"/>
      <c r="Q116" s="72"/>
      <c r="R116" s="40">
        <f>R109</f>
        <v>171681</v>
      </c>
      <c r="S116" s="40">
        <f>SUM(S104:S108)</f>
        <v>151955</v>
      </c>
      <c r="T116" s="57">
        <f>T109</f>
        <v>259300.24</v>
      </c>
      <c r="U116" s="57">
        <f>U109</f>
        <v>29898.064516129034</v>
      </c>
      <c r="V116" s="44">
        <f>SUM(V109,V99,V78,V53,V47,V35,V21,V15)</f>
        <v>1516265</v>
      </c>
      <c r="W116" s="101"/>
      <c r="X116" s="44">
        <f>G116+M116+V116</f>
        <v>12594143</v>
      </c>
      <c r="Y116" s="101"/>
      <c r="Z116" s="41"/>
    </row>
    <row r="117" spans="1:26">
      <c r="A117" s="2"/>
      <c r="B117" s="22"/>
      <c r="C117" s="2"/>
      <c r="D117" s="2"/>
      <c r="E117" s="22"/>
      <c r="F117" s="2"/>
      <c r="G117" s="2"/>
      <c r="H117" s="2"/>
      <c r="I117" s="48"/>
      <c r="J117" s="83"/>
      <c r="K117" s="2"/>
      <c r="L117" s="2"/>
      <c r="M117" s="2"/>
      <c r="N117" s="2"/>
      <c r="O117" s="86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38"/>
    </row>
    <row r="119" spans="1:26">
      <c r="X119" s="124"/>
    </row>
  </sheetData>
  <mergeCells count="12">
    <mergeCell ref="F2:J2"/>
    <mergeCell ref="L2:P2"/>
    <mergeCell ref="R2:V2"/>
    <mergeCell ref="C2:D2"/>
    <mergeCell ref="R112:S112"/>
    <mergeCell ref="T112:U112"/>
    <mergeCell ref="T102:U102"/>
    <mergeCell ref="R102:S102"/>
    <mergeCell ref="R3:S3"/>
    <mergeCell ref="T3:U3"/>
    <mergeCell ref="R4:S4"/>
    <mergeCell ref="T4:U4"/>
  </mergeCells>
  <phoneticPr fontId="3" type="noConversion"/>
  <pageMargins left="0.75" right="0.75" top="1" bottom="1" header="0" footer="0"/>
  <pageSetup paperSize="8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topLeftCell="A58" workbookViewId="0">
      <selection activeCell="B99" sqref="B99"/>
    </sheetView>
  </sheetViews>
  <sheetFormatPr defaultRowHeight="12.75"/>
  <cols>
    <col min="1" max="1" width="38.85546875" customWidth="1"/>
    <col min="2" max="2" width="12.5703125" customWidth="1"/>
    <col min="3" max="3" width="4.85546875" customWidth="1"/>
    <col min="4" max="5" width="4.42578125" customWidth="1"/>
    <col min="6" max="6" width="4.7109375" customWidth="1"/>
    <col min="7" max="7" width="23.5703125" customWidth="1"/>
    <col min="8" max="8" width="5.28515625" customWidth="1"/>
    <col min="9" max="9" width="23.7109375" customWidth="1"/>
    <col min="10" max="10" width="6.140625" customWidth="1"/>
    <col min="11" max="11" width="24.5703125" customWidth="1"/>
    <col min="12" max="12" width="6" customWidth="1"/>
    <col min="13" max="13" width="19.85546875" customWidth="1"/>
    <col min="14" max="14" width="59.7109375" customWidth="1"/>
  </cols>
  <sheetData>
    <row r="1" spans="1:14" ht="18">
      <c r="A1" s="15" t="s">
        <v>100</v>
      </c>
    </row>
    <row r="2" spans="1:14">
      <c r="A2" s="1"/>
      <c r="G2" s="156"/>
      <c r="H2" s="157"/>
      <c r="K2" t="s">
        <v>3</v>
      </c>
      <c r="M2" t="s">
        <v>2</v>
      </c>
    </row>
    <row r="3" spans="1:14">
      <c r="A3" s="2"/>
      <c r="B3" s="3" t="s">
        <v>4</v>
      </c>
      <c r="C3" s="3"/>
      <c r="D3" s="3"/>
      <c r="E3" s="3"/>
      <c r="F3" s="3"/>
      <c r="G3" s="55" t="s">
        <v>0</v>
      </c>
      <c r="H3" s="3"/>
      <c r="I3" s="3" t="s">
        <v>1</v>
      </c>
      <c r="J3" s="2"/>
      <c r="K3" s="3"/>
      <c r="L3" s="2"/>
      <c r="M3" s="3"/>
      <c r="N3" s="18" t="s">
        <v>65</v>
      </c>
    </row>
    <row r="4" spans="1:14">
      <c r="A4" s="2" t="s">
        <v>5</v>
      </c>
      <c r="B4" s="3">
        <v>2010</v>
      </c>
      <c r="C4" s="3"/>
      <c r="D4" s="3"/>
      <c r="E4" s="3"/>
      <c r="F4" s="3"/>
      <c r="G4" s="3">
        <v>2010</v>
      </c>
      <c r="H4" s="3"/>
      <c r="I4" s="3">
        <v>2010</v>
      </c>
      <c r="J4" s="2"/>
      <c r="K4" s="3">
        <v>2010</v>
      </c>
      <c r="L4" s="2"/>
      <c r="M4" s="3">
        <v>2010</v>
      </c>
      <c r="N4" s="19"/>
    </row>
    <row r="5" spans="1:14" s="33" customFormat="1" ht="18">
      <c r="A5" s="30" t="s">
        <v>18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1:14">
      <c r="A6" s="2" t="s">
        <v>6</v>
      </c>
      <c r="B6" s="2">
        <v>14478</v>
      </c>
      <c r="C6" s="2"/>
      <c r="D6" s="2"/>
      <c r="E6" s="2"/>
      <c r="F6" s="2"/>
      <c r="G6" s="2">
        <v>1773587</v>
      </c>
      <c r="H6" s="2"/>
      <c r="I6" s="2"/>
      <c r="J6" s="2"/>
      <c r="K6" s="2"/>
      <c r="L6" s="2"/>
      <c r="M6" s="2"/>
      <c r="N6" s="16"/>
    </row>
    <row r="7" spans="1:14">
      <c r="A7" s="2" t="s">
        <v>63</v>
      </c>
      <c r="B7" s="2">
        <v>4658</v>
      </c>
      <c r="C7" s="2"/>
      <c r="D7" s="2"/>
      <c r="E7" s="2"/>
      <c r="F7" s="2"/>
      <c r="G7" s="2">
        <v>409841</v>
      </c>
      <c r="H7" s="2"/>
      <c r="I7" s="2"/>
      <c r="J7" s="2"/>
      <c r="K7" s="2"/>
      <c r="L7" s="2"/>
      <c r="M7" s="2"/>
      <c r="N7" s="16" t="s">
        <v>64</v>
      </c>
    </row>
    <row r="8" spans="1:14">
      <c r="A8" s="2" t="s">
        <v>66</v>
      </c>
      <c r="B8" s="2">
        <v>16129</v>
      </c>
      <c r="C8" s="2"/>
      <c r="D8" s="2"/>
      <c r="E8" s="2"/>
      <c r="F8" s="2"/>
      <c r="G8" s="2">
        <v>2088034</v>
      </c>
      <c r="H8" s="2"/>
      <c r="I8" s="2"/>
      <c r="J8" s="2"/>
      <c r="K8" s="2"/>
      <c r="L8" s="2"/>
      <c r="M8" s="2"/>
      <c r="N8" s="16"/>
    </row>
    <row r="9" spans="1:14">
      <c r="A9" s="2" t="s">
        <v>68</v>
      </c>
      <c r="B9" s="2">
        <v>367</v>
      </c>
      <c r="C9" s="2"/>
      <c r="D9" s="2"/>
      <c r="E9" s="2"/>
      <c r="F9" s="2"/>
      <c r="G9" s="2">
        <v>27891</v>
      </c>
      <c r="H9" s="2"/>
      <c r="I9" s="2"/>
      <c r="J9" s="2"/>
      <c r="K9" s="2"/>
      <c r="L9" s="2"/>
      <c r="M9" s="2"/>
      <c r="N9" s="16" t="s">
        <v>67</v>
      </c>
    </row>
    <row r="10" spans="1:14">
      <c r="A10" s="2" t="s">
        <v>7</v>
      </c>
      <c r="B10" s="2">
        <v>2318</v>
      </c>
      <c r="C10" s="2"/>
      <c r="D10" s="2"/>
      <c r="E10" s="2"/>
      <c r="F10" s="2"/>
      <c r="G10" s="2">
        <v>454159</v>
      </c>
      <c r="H10" s="2"/>
      <c r="I10" s="2"/>
      <c r="J10" s="2"/>
      <c r="K10" s="2"/>
      <c r="L10" s="2"/>
      <c r="M10" s="2"/>
      <c r="N10" s="16"/>
    </row>
    <row r="11" spans="1:14">
      <c r="A11" s="2" t="s">
        <v>69</v>
      </c>
      <c r="B11" s="2">
        <v>6691</v>
      </c>
      <c r="C11" s="2"/>
      <c r="D11" s="2"/>
      <c r="E11" s="2"/>
      <c r="F11" s="2"/>
      <c r="G11" s="2">
        <v>584404</v>
      </c>
      <c r="H11" s="2"/>
      <c r="I11" s="2"/>
      <c r="J11" s="2"/>
      <c r="K11" s="2"/>
      <c r="L11" s="2"/>
      <c r="M11" s="2"/>
      <c r="N11" s="16" t="s">
        <v>70</v>
      </c>
    </row>
    <row r="12" spans="1:14">
      <c r="A12" s="2" t="s">
        <v>71</v>
      </c>
      <c r="B12" s="2">
        <v>4048</v>
      </c>
      <c r="C12" s="2"/>
      <c r="D12" s="2"/>
      <c r="E12" s="2"/>
      <c r="F12" s="2"/>
      <c r="G12" s="2">
        <v>294094</v>
      </c>
      <c r="H12" s="2"/>
      <c r="I12" s="2"/>
      <c r="J12" s="2"/>
      <c r="K12" s="2"/>
      <c r="L12" s="2"/>
      <c r="M12" s="2"/>
      <c r="N12" s="16" t="s">
        <v>72</v>
      </c>
    </row>
    <row r="13" spans="1:1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6"/>
    </row>
    <row r="14" spans="1:14">
      <c r="A14" s="29" t="s">
        <v>87</v>
      </c>
      <c r="B14" s="29">
        <f>SUM(B6:B12)</f>
        <v>48689</v>
      </c>
      <c r="C14" s="29"/>
      <c r="D14" s="29"/>
      <c r="E14" s="29"/>
      <c r="F14" s="29"/>
      <c r="G14" s="29">
        <f>SUM(G6:G12)</f>
        <v>5632010</v>
      </c>
      <c r="H14" s="29"/>
      <c r="I14" s="29"/>
      <c r="J14" s="29"/>
      <c r="K14" s="29"/>
      <c r="L14" s="29"/>
      <c r="M14" s="29"/>
      <c r="N14" s="16"/>
    </row>
    <row r="15" spans="1:1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6"/>
    </row>
    <row r="16" spans="1:14" ht="15.75" customHeight="1">
      <c r="A16" s="30" t="s">
        <v>19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7"/>
    </row>
    <row r="17" spans="1:14">
      <c r="A17" s="2" t="s">
        <v>8</v>
      </c>
      <c r="B17" s="2">
        <v>186721</v>
      </c>
      <c r="C17" s="2"/>
      <c r="D17" s="2"/>
      <c r="E17" s="2"/>
      <c r="F17" s="2"/>
      <c r="G17" s="2">
        <v>22029937</v>
      </c>
      <c r="H17" s="2"/>
      <c r="I17" s="2"/>
      <c r="J17" s="2"/>
      <c r="K17" s="2"/>
      <c r="L17" s="2"/>
      <c r="M17" s="2"/>
      <c r="N17" s="16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6"/>
    </row>
    <row r="19" spans="1:14">
      <c r="A19" s="29" t="s">
        <v>88</v>
      </c>
      <c r="B19" s="29">
        <v>186721</v>
      </c>
      <c r="C19" s="29"/>
      <c r="D19" s="29"/>
      <c r="E19" s="29"/>
      <c r="F19" s="29"/>
      <c r="G19" s="29">
        <v>22029937</v>
      </c>
      <c r="H19" s="29"/>
      <c r="I19" s="29"/>
      <c r="J19" s="29"/>
      <c r="K19" s="29"/>
      <c r="L19" s="29"/>
      <c r="M19" s="29"/>
      <c r="N19" s="16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6"/>
    </row>
    <row r="21" spans="1:14" s="33" customFormat="1" ht="18">
      <c r="A21" s="30" t="s">
        <v>90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2"/>
    </row>
    <row r="22" spans="1:14">
      <c r="A22" s="2" t="s">
        <v>12</v>
      </c>
      <c r="B22" s="2">
        <v>10570</v>
      </c>
      <c r="C22" s="2"/>
      <c r="D22" s="2"/>
      <c r="E22" s="2"/>
      <c r="F22" s="2"/>
      <c r="G22" s="2">
        <v>1923900</v>
      </c>
      <c r="H22" s="2"/>
      <c r="I22" s="2"/>
      <c r="J22" s="2"/>
      <c r="K22" s="2"/>
      <c r="L22" s="2"/>
      <c r="M22" s="2"/>
      <c r="N22" s="16"/>
    </row>
    <row r="23" spans="1:14">
      <c r="A23" s="2" t="s">
        <v>9</v>
      </c>
      <c r="B23" s="2">
        <v>2990</v>
      </c>
      <c r="C23" s="2"/>
      <c r="D23" s="2"/>
      <c r="E23" s="2"/>
      <c r="F23" s="2"/>
      <c r="G23" s="2">
        <v>1600000</v>
      </c>
      <c r="H23" s="2"/>
      <c r="I23" s="2"/>
      <c r="J23" s="2"/>
      <c r="K23" s="2"/>
      <c r="L23" s="2"/>
      <c r="M23" s="2"/>
      <c r="N23" s="16"/>
    </row>
    <row r="24" spans="1:14">
      <c r="A24" s="2" t="s">
        <v>13</v>
      </c>
      <c r="B24" s="2">
        <v>12471</v>
      </c>
      <c r="C24" s="2"/>
      <c r="D24" s="2"/>
      <c r="E24" s="2"/>
      <c r="F24" s="2"/>
      <c r="G24" s="2">
        <v>705000</v>
      </c>
      <c r="H24" s="2"/>
      <c r="I24" s="2"/>
      <c r="J24" s="2"/>
      <c r="K24" s="2"/>
      <c r="L24" s="2"/>
      <c r="M24" s="2"/>
      <c r="N24" s="16"/>
    </row>
    <row r="25" spans="1:14">
      <c r="A25" s="2" t="s">
        <v>10</v>
      </c>
      <c r="B25" s="2">
        <v>4445</v>
      </c>
      <c r="C25" s="2"/>
      <c r="D25" s="2"/>
      <c r="E25" s="2"/>
      <c r="F25" s="2"/>
      <c r="G25" s="2">
        <v>339380</v>
      </c>
      <c r="H25" s="2"/>
      <c r="I25" s="2"/>
      <c r="J25" s="2"/>
      <c r="K25" s="2"/>
      <c r="L25" s="2"/>
      <c r="M25" s="2"/>
      <c r="N25" s="16"/>
    </row>
    <row r="26" spans="1:14">
      <c r="A26" s="2" t="s">
        <v>74</v>
      </c>
      <c r="B26" s="2">
        <v>2755</v>
      </c>
      <c r="C26" s="2"/>
      <c r="D26" s="2"/>
      <c r="E26" s="2"/>
      <c r="F26" s="2"/>
      <c r="G26" s="2">
        <v>259040</v>
      </c>
      <c r="H26" s="2"/>
      <c r="I26" s="2"/>
      <c r="J26" s="2"/>
      <c r="K26" s="2"/>
      <c r="L26" s="2"/>
      <c r="M26" s="2"/>
      <c r="N26" s="16"/>
    </row>
    <row r="27" spans="1:14">
      <c r="A27" s="2" t="s">
        <v>73</v>
      </c>
      <c r="B27" s="2">
        <v>2031</v>
      </c>
      <c r="C27" s="2"/>
      <c r="D27" s="2"/>
      <c r="E27" s="2"/>
      <c r="F27" s="2"/>
      <c r="G27" s="2">
        <v>186857</v>
      </c>
      <c r="H27" s="2"/>
      <c r="I27" s="2"/>
      <c r="J27" s="2"/>
      <c r="K27" s="2"/>
      <c r="L27" s="2"/>
      <c r="M27" s="2"/>
      <c r="N27" s="16"/>
    </row>
    <row r="28" spans="1:14">
      <c r="A28" s="2" t="s">
        <v>76</v>
      </c>
      <c r="B28" s="2">
        <v>2500</v>
      </c>
      <c r="C28" s="2"/>
      <c r="D28" s="2"/>
      <c r="E28" s="2"/>
      <c r="F28" s="2"/>
      <c r="G28" s="2">
        <v>250000</v>
      </c>
      <c r="H28" s="2"/>
      <c r="I28" s="2"/>
      <c r="J28" s="2"/>
      <c r="K28" s="2"/>
      <c r="L28" s="2"/>
      <c r="M28" s="2"/>
      <c r="N28" s="16"/>
    </row>
    <row r="29" spans="1:14">
      <c r="A29" s="2" t="s">
        <v>75</v>
      </c>
      <c r="B29" s="2">
        <v>15253</v>
      </c>
      <c r="C29" s="2"/>
      <c r="D29" s="2"/>
      <c r="E29" s="2"/>
      <c r="F29" s="2"/>
      <c r="G29" s="2">
        <v>1104515</v>
      </c>
      <c r="H29" s="2"/>
      <c r="I29" s="2"/>
      <c r="J29" s="2"/>
      <c r="K29" s="2"/>
      <c r="L29" s="2"/>
      <c r="M29" s="2"/>
      <c r="N29" s="16"/>
    </row>
    <row r="30" spans="1:14">
      <c r="A30" s="2" t="s">
        <v>11</v>
      </c>
      <c r="B30" s="2">
        <v>4889</v>
      </c>
      <c r="C30" s="2"/>
      <c r="D30" s="2"/>
      <c r="E30" s="2"/>
      <c r="F30" s="2"/>
      <c r="G30" s="2">
        <v>0</v>
      </c>
      <c r="H30" s="2"/>
      <c r="I30" s="2">
        <v>0</v>
      </c>
      <c r="J30" s="2"/>
      <c r="K30" s="2">
        <v>0</v>
      </c>
      <c r="L30" s="2"/>
      <c r="M30" s="2">
        <v>0</v>
      </c>
      <c r="N30" s="16"/>
    </row>
    <row r="31" spans="1:1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6"/>
    </row>
    <row r="32" spans="1:14">
      <c r="A32" s="29" t="s">
        <v>89</v>
      </c>
      <c r="B32" s="29">
        <f>SUM(B22:B31)</f>
        <v>57904</v>
      </c>
      <c r="C32" s="29"/>
      <c r="D32" s="29"/>
      <c r="E32" s="29"/>
      <c r="F32" s="29"/>
      <c r="G32" s="29">
        <f>SUM(G22:G31)</f>
        <v>6368692</v>
      </c>
      <c r="H32" s="29"/>
      <c r="I32" s="29"/>
      <c r="J32" s="29"/>
      <c r="K32" s="29"/>
      <c r="L32" s="29"/>
      <c r="M32" s="29"/>
      <c r="N32" s="16"/>
    </row>
    <row r="33" spans="1:1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6"/>
    </row>
    <row r="34" spans="1:14" s="33" customFormat="1" ht="18">
      <c r="A34" s="30" t="s">
        <v>17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/>
    </row>
    <row r="35" spans="1:14">
      <c r="A35" s="2" t="s">
        <v>20</v>
      </c>
      <c r="B35" s="4">
        <v>18615</v>
      </c>
      <c r="C35" s="4"/>
      <c r="D35" s="4"/>
      <c r="E35" s="4"/>
      <c r="F35" s="4"/>
      <c r="G35" s="2">
        <v>904000</v>
      </c>
      <c r="H35" s="2"/>
      <c r="I35" s="2"/>
      <c r="J35" s="2"/>
      <c r="K35" s="2"/>
      <c r="L35" s="2"/>
      <c r="M35" s="2"/>
      <c r="N35" s="16"/>
    </row>
    <row r="36" spans="1:14">
      <c r="A36" s="2" t="s">
        <v>14</v>
      </c>
      <c r="B36" s="4">
        <v>614</v>
      </c>
      <c r="C36" s="4"/>
      <c r="D36" s="4"/>
      <c r="E36" s="4"/>
      <c r="F36" s="4"/>
      <c r="G36" s="2">
        <v>84531</v>
      </c>
      <c r="H36" s="2"/>
      <c r="I36" s="2"/>
      <c r="J36" s="2"/>
      <c r="K36" s="2"/>
      <c r="L36" s="2"/>
      <c r="M36" s="2"/>
      <c r="N36" s="16"/>
    </row>
    <row r="37" spans="1:14">
      <c r="A37" s="4" t="s">
        <v>15</v>
      </c>
      <c r="B37" s="4">
        <v>692</v>
      </c>
      <c r="C37" s="4"/>
      <c r="D37" s="4"/>
      <c r="E37" s="4"/>
      <c r="F37" s="4"/>
      <c r="G37" s="2">
        <v>0</v>
      </c>
      <c r="H37" s="2"/>
      <c r="I37" s="2"/>
      <c r="J37" s="2"/>
      <c r="K37" s="2"/>
      <c r="L37" s="2"/>
      <c r="M37" s="2"/>
      <c r="N37" s="16"/>
    </row>
    <row r="38" spans="1:14">
      <c r="A38" s="4" t="s">
        <v>23</v>
      </c>
      <c r="B38" s="4">
        <v>376</v>
      </c>
      <c r="C38" s="4"/>
      <c r="D38" s="4"/>
      <c r="E38" s="4"/>
      <c r="F38" s="4"/>
      <c r="G38" s="2">
        <v>0</v>
      </c>
      <c r="H38" s="2"/>
      <c r="I38" s="2"/>
      <c r="J38" s="2"/>
      <c r="K38" s="2"/>
      <c r="L38" s="2"/>
      <c r="M38" s="2"/>
      <c r="N38" s="16" t="s">
        <v>77</v>
      </c>
    </row>
    <row r="39" spans="1:14">
      <c r="A39" s="4" t="s">
        <v>22</v>
      </c>
      <c r="B39" s="4">
        <v>2593</v>
      </c>
      <c r="C39" s="4"/>
      <c r="D39" s="4"/>
      <c r="E39" s="4"/>
      <c r="F39" s="4"/>
      <c r="G39" s="2">
        <v>217610</v>
      </c>
      <c r="H39" s="2"/>
      <c r="I39" s="2"/>
      <c r="J39" s="2"/>
      <c r="K39" s="2"/>
      <c r="L39" s="2"/>
      <c r="M39" s="2"/>
      <c r="N39" s="16" t="s">
        <v>78</v>
      </c>
    </row>
    <row r="40" spans="1:14">
      <c r="A40" s="4" t="s">
        <v>16</v>
      </c>
      <c r="B40" s="4">
        <v>11207</v>
      </c>
      <c r="C40" s="4"/>
      <c r="D40" s="4"/>
      <c r="E40" s="4"/>
      <c r="F40" s="4"/>
      <c r="G40" s="2">
        <v>1804709</v>
      </c>
      <c r="H40" s="2"/>
      <c r="I40" s="2"/>
      <c r="J40" s="2"/>
      <c r="K40" s="2"/>
      <c r="L40" s="2"/>
      <c r="M40" s="2"/>
      <c r="N40" s="16"/>
    </row>
    <row r="41" spans="1:14">
      <c r="A41" s="4" t="s">
        <v>21</v>
      </c>
      <c r="B41" s="4">
        <v>3072</v>
      </c>
      <c r="C41" s="4"/>
      <c r="D41" s="4"/>
      <c r="E41" s="4"/>
      <c r="F41" s="4"/>
      <c r="G41" s="2">
        <v>183054</v>
      </c>
      <c r="H41" s="2"/>
      <c r="I41" s="2"/>
      <c r="J41" s="2"/>
      <c r="K41" s="2"/>
      <c r="L41" s="2"/>
      <c r="M41" s="2"/>
      <c r="N41" s="16"/>
    </row>
    <row r="42" spans="1:14">
      <c r="A42" s="4"/>
      <c r="B42" s="4"/>
      <c r="C42" s="4"/>
      <c r="D42" s="4"/>
      <c r="E42" s="4"/>
      <c r="F42" s="4"/>
      <c r="G42" s="2"/>
      <c r="H42" s="2"/>
      <c r="I42" s="2"/>
      <c r="J42" s="2"/>
      <c r="K42" s="2"/>
      <c r="L42" s="2"/>
      <c r="M42" s="2"/>
      <c r="N42" s="16"/>
    </row>
    <row r="43" spans="1:14">
      <c r="A43" s="29" t="s">
        <v>91</v>
      </c>
      <c r="B43" s="29">
        <f>SUM(B35:B41)</f>
        <v>37169</v>
      </c>
      <c r="C43" s="29"/>
      <c r="D43" s="29"/>
      <c r="E43" s="29"/>
      <c r="F43" s="29"/>
      <c r="G43" s="29">
        <f>SUM(G35:G41)</f>
        <v>3193904</v>
      </c>
      <c r="H43" s="29"/>
      <c r="I43" s="29"/>
      <c r="J43" s="29"/>
      <c r="K43" s="29"/>
      <c r="L43" s="29"/>
      <c r="M43" s="29"/>
      <c r="N43" s="16"/>
    </row>
    <row r="44" spans="1:14">
      <c r="A44" s="2"/>
      <c r="B44" s="2"/>
      <c r="C44" s="2"/>
      <c r="D44" s="2"/>
      <c r="E44" s="2"/>
      <c r="F44" s="2"/>
      <c r="G44" s="6"/>
      <c r="H44" s="2"/>
      <c r="I44" s="2"/>
      <c r="J44" s="2"/>
      <c r="K44" s="2"/>
      <c r="L44" s="2"/>
      <c r="M44" s="2"/>
      <c r="N44" s="16"/>
    </row>
    <row r="45" spans="1:14" s="33" customFormat="1" ht="18">
      <c r="A45" s="30" t="s">
        <v>24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2"/>
    </row>
    <row r="46" spans="1:14">
      <c r="A46" s="2" t="s">
        <v>25</v>
      </c>
      <c r="B46" s="2">
        <v>5410</v>
      </c>
      <c r="C46" s="2"/>
      <c r="D46" s="2"/>
      <c r="E46" s="2"/>
      <c r="F46" s="2"/>
      <c r="G46" s="2">
        <v>622420</v>
      </c>
      <c r="H46" s="2"/>
      <c r="I46" s="2"/>
      <c r="J46" s="2"/>
      <c r="K46" s="2"/>
      <c r="L46" s="2"/>
      <c r="M46" s="2"/>
      <c r="N46" s="16" t="s">
        <v>108</v>
      </c>
    </row>
    <row r="47" spans="1:1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6"/>
    </row>
    <row r="48" spans="1:14">
      <c r="A48" s="29" t="s">
        <v>92</v>
      </c>
      <c r="B48" s="29">
        <v>5410</v>
      </c>
      <c r="C48" s="29"/>
      <c r="D48" s="29"/>
      <c r="E48" s="29"/>
      <c r="F48" s="29"/>
      <c r="G48" s="29">
        <v>622420</v>
      </c>
      <c r="H48" s="29"/>
      <c r="I48" s="29"/>
      <c r="J48" s="29"/>
      <c r="K48" s="29"/>
      <c r="L48" s="29"/>
      <c r="M48" s="29"/>
      <c r="N48" s="16"/>
    </row>
    <row r="49" spans="1:1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6"/>
    </row>
    <row r="50" spans="1:14" s="33" customFormat="1" ht="18">
      <c r="A50" s="30" t="s">
        <v>61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2"/>
    </row>
    <row r="51" spans="1:14">
      <c r="A51" s="7" t="s">
        <v>26</v>
      </c>
      <c r="B51" s="7">
        <v>381</v>
      </c>
      <c r="C51" s="8"/>
      <c r="D51" s="8"/>
      <c r="E51" s="8"/>
      <c r="F51" s="8"/>
      <c r="G51" s="8"/>
      <c r="H51" s="2"/>
      <c r="I51" s="2"/>
      <c r="J51" s="2"/>
      <c r="K51" s="2"/>
      <c r="L51" s="2"/>
      <c r="M51" s="2"/>
      <c r="N51" s="16"/>
    </row>
    <row r="52" spans="1:14">
      <c r="A52" s="7" t="s">
        <v>27</v>
      </c>
      <c r="B52" s="7">
        <v>416</v>
      </c>
      <c r="C52" s="8"/>
      <c r="D52" s="8"/>
      <c r="E52" s="8"/>
      <c r="F52" s="8"/>
      <c r="G52" s="8">
        <v>41319</v>
      </c>
      <c r="H52" s="2"/>
      <c r="I52" s="2"/>
      <c r="J52" s="2"/>
      <c r="K52" s="2"/>
      <c r="L52" s="2"/>
      <c r="M52" s="2"/>
      <c r="N52" s="16"/>
    </row>
    <row r="53" spans="1:14">
      <c r="A53" s="7" t="s">
        <v>28</v>
      </c>
      <c r="B53" s="7">
        <v>421</v>
      </c>
      <c r="C53" s="8"/>
      <c r="D53" s="8"/>
      <c r="E53" s="8"/>
      <c r="F53" s="8"/>
      <c r="G53" s="8">
        <v>63396</v>
      </c>
      <c r="H53" s="2"/>
      <c r="I53" s="2"/>
      <c r="J53" s="2"/>
      <c r="K53" s="2"/>
      <c r="L53" s="2"/>
      <c r="M53" s="2"/>
      <c r="N53" s="16"/>
    </row>
    <row r="54" spans="1:14">
      <c r="A54" s="7" t="s">
        <v>29</v>
      </c>
      <c r="B54" s="7">
        <v>640</v>
      </c>
      <c r="C54" s="8"/>
      <c r="D54" s="8"/>
      <c r="E54" s="8"/>
      <c r="F54" s="8"/>
      <c r="G54" s="8">
        <v>46160</v>
      </c>
      <c r="H54" s="2"/>
      <c r="I54" s="2"/>
      <c r="J54" s="2"/>
      <c r="K54" s="2"/>
      <c r="L54" s="2"/>
      <c r="M54" s="2"/>
      <c r="N54" s="16"/>
    </row>
    <row r="55" spans="1:14">
      <c r="A55" s="7" t="s">
        <v>30</v>
      </c>
      <c r="B55" s="7">
        <v>64</v>
      </c>
      <c r="C55" s="8"/>
      <c r="D55" s="8"/>
      <c r="E55" s="8"/>
      <c r="F55" s="8"/>
      <c r="G55" s="8">
        <v>64884</v>
      </c>
      <c r="H55" s="2"/>
      <c r="I55" s="2"/>
      <c r="J55" s="2"/>
      <c r="K55" s="2"/>
      <c r="L55" s="2"/>
      <c r="M55" s="2"/>
      <c r="N55" s="16"/>
    </row>
    <row r="56" spans="1:14">
      <c r="A56" s="7" t="s">
        <v>31</v>
      </c>
      <c r="B56" s="7">
        <v>250</v>
      </c>
      <c r="C56" s="8"/>
      <c r="D56" s="8"/>
      <c r="E56" s="8"/>
      <c r="F56" s="8"/>
      <c r="G56" s="8">
        <v>34756</v>
      </c>
      <c r="H56" s="2"/>
      <c r="I56" s="2"/>
      <c r="J56" s="2"/>
      <c r="K56" s="2"/>
      <c r="L56" s="2"/>
      <c r="M56" s="2"/>
      <c r="N56" s="16"/>
    </row>
    <row r="57" spans="1:14">
      <c r="A57" s="7" t="s">
        <v>32</v>
      </c>
      <c r="B57" s="7">
        <v>825</v>
      </c>
      <c r="C57" s="8"/>
      <c r="D57" s="8"/>
      <c r="E57" s="8"/>
      <c r="F57" s="8"/>
      <c r="G57" s="8">
        <v>957979</v>
      </c>
      <c r="H57" s="2"/>
      <c r="I57" s="2"/>
      <c r="J57" s="2"/>
      <c r="K57" s="2"/>
      <c r="L57" s="2"/>
      <c r="M57" s="2"/>
      <c r="N57" s="16"/>
    </row>
    <row r="58" spans="1:14">
      <c r="A58" s="7" t="s">
        <v>33</v>
      </c>
      <c r="B58" s="7">
        <v>448</v>
      </c>
      <c r="C58" s="8"/>
      <c r="D58" s="8"/>
      <c r="E58" s="8"/>
      <c r="F58" s="8"/>
      <c r="G58" s="8">
        <v>99278</v>
      </c>
      <c r="H58" s="2"/>
      <c r="I58" s="2"/>
      <c r="J58" s="2"/>
      <c r="K58" s="2"/>
      <c r="L58" s="2"/>
      <c r="M58" s="2"/>
      <c r="N58" s="16"/>
    </row>
    <row r="59" spans="1:14">
      <c r="A59" s="7" t="s">
        <v>34</v>
      </c>
      <c r="B59" s="7">
        <v>2289</v>
      </c>
      <c r="C59" s="8"/>
      <c r="D59" s="8"/>
      <c r="E59" s="8"/>
      <c r="F59" s="8"/>
      <c r="G59" s="8">
        <v>266</v>
      </c>
      <c r="H59" s="2"/>
      <c r="I59" s="2"/>
      <c r="J59" s="2"/>
      <c r="K59" s="2"/>
      <c r="L59" s="2"/>
      <c r="M59" s="2"/>
      <c r="N59" s="16"/>
    </row>
    <row r="60" spans="1:14">
      <c r="A60" s="7" t="s">
        <v>35</v>
      </c>
      <c r="B60" s="7">
        <v>1818</v>
      </c>
      <c r="C60" s="8"/>
      <c r="D60" s="8"/>
      <c r="E60" s="8"/>
      <c r="F60" s="8"/>
      <c r="G60" s="8">
        <v>20100</v>
      </c>
      <c r="H60" s="2"/>
      <c r="I60" s="2"/>
      <c r="J60" s="2"/>
      <c r="K60" s="2"/>
      <c r="L60" s="2"/>
      <c r="M60" s="2"/>
      <c r="N60" s="16"/>
    </row>
    <row r="61" spans="1:14">
      <c r="A61" s="7" t="s">
        <v>36</v>
      </c>
      <c r="B61" s="7">
        <v>3038</v>
      </c>
      <c r="C61" s="8"/>
      <c r="D61" s="8"/>
      <c r="E61" s="8"/>
      <c r="F61" s="8"/>
      <c r="G61" s="8">
        <v>32900</v>
      </c>
      <c r="H61" s="2"/>
      <c r="I61" s="2"/>
      <c r="J61" s="2"/>
      <c r="K61" s="2"/>
      <c r="L61" s="2"/>
      <c r="M61" s="2"/>
      <c r="N61" s="16"/>
    </row>
    <row r="62" spans="1:14">
      <c r="A62" s="7" t="s">
        <v>37</v>
      </c>
      <c r="B62" s="7">
        <v>664</v>
      </c>
      <c r="C62" s="8"/>
      <c r="D62" s="8"/>
      <c r="E62" s="8"/>
      <c r="F62" s="8"/>
      <c r="G62" s="8">
        <v>80157</v>
      </c>
      <c r="H62" s="2"/>
      <c r="I62" s="2"/>
      <c r="J62" s="2"/>
      <c r="K62" s="2"/>
      <c r="L62" s="2"/>
      <c r="M62" s="2"/>
      <c r="N62" s="16"/>
    </row>
    <row r="63" spans="1:14">
      <c r="A63" s="7" t="s">
        <v>38</v>
      </c>
      <c r="B63" s="9">
        <v>2241</v>
      </c>
      <c r="C63" s="8"/>
      <c r="D63" s="8"/>
      <c r="E63" s="8"/>
      <c r="F63" s="8"/>
      <c r="G63" s="8">
        <v>17393</v>
      </c>
      <c r="H63" s="2"/>
      <c r="I63" s="2"/>
      <c r="J63" s="2"/>
      <c r="K63" s="2"/>
      <c r="L63" s="2"/>
      <c r="M63" s="2"/>
      <c r="N63" s="16"/>
    </row>
    <row r="64" spans="1:14">
      <c r="A64" s="7" t="s">
        <v>39</v>
      </c>
      <c r="B64" s="7">
        <v>2778</v>
      </c>
      <c r="C64" s="8"/>
      <c r="D64" s="8"/>
      <c r="E64" s="8"/>
      <c r="F64" s="8"/>
      <c r="G64" s="8">
        <v>34800</v>
      </c>
      <c r="H64" s="2"/>
      <c r="I64" s="2"/>
      <c r="J64" s="2"/>
      <c r="K64" s="2"/>
      <c r="L64" s="2"/>
      <c r="M64" s="2"/>
      <c r="N64" s="16"/>
    </row>
    <row r="65" spans="1:14">
      <c r="A65" s="7" t="s">
        <v>40</v>
      </c>
      <c r="B65" s="7">
        <v>1301</v>
      </c>
      <c r="C65" s="8"/>
      <c r="D65" s="8"/>
      <c r="E65" s="8"/>
      <c r="F65" s="8"/>
      <c r="G65" s="8">
        <v>126596</v>
      </c>
      <c r="H65" s="2"/>
      <c r="I65" s="2"/>
      <c r="J65" s="2"/>
      <c r="K65" s="2"/>
      <c r="L65" s="2"/>
      <c r="M65" s="2"/>
      <c r="N65" s="16"/>
    </row>
    <row r="66" spans="1:14">
      <c r="A66" s="7" t="s">
        <v>40</v>
      </c>
      <c r="B66" s="7"/>
      <c r="C66" s="8"/>
      <c r="D66" s="8"/>
      <c r="E66" s="8"/>
      <c r="F66" s="8"/>
      <c r="G66" s="8">
        <v>51418</v>
      </c>
      <c r="H66" s="2"/>
      <c r="I66" s="2"/>
      <c r="J66" s="2"/>
      <c r="K66" s="2"/>
      <c r="L66" s="2"/>
      <c r="M66" s="2"/>
      <c r="N66" s="16"/>
    </row>
    <row r="67" spans="1:14">
      <c r="A67" s="7" t="s">
        <v>41</v>
      </c>
      <c r="B67" s="7">
        <v>645</v>
      </c>
      <c r="C67" s="8"/>
      <c r="D67" s="8"/>
      <c r="E67" s="8"/>
      <c r="F67" s="8"/>
      <c r="G67" s="8">
        <v>57135</v>
      </c>
      <c r="H67" s="2"/>
      <c r="I67" s="2"/>
      <c r="J67" s="2"/>
      <c r="K67" s="2"/>
      <c r="L67" s="2"/>
      <c r="M67" s="2"/>
      <c r="N67" s="16"/>
    </row>
    <row r="68" spans="1:14">
      <c r="A68" s="7" t="s">
        <v>42</v>
      </c>
      <c r="B68" s="10">
        <v>1226</v>
      </c>
      <c r="C68" s="8"/>
      <c r="D68" s="8"/>
      <c r="E68" s="8"/>
      <c r="F68" s="8"/>
      <c r="G68" s="8">
        <v>127605</v>
      </c>
      <c r="H68" s="2"/>
      <c r="I68" s="2"/>
      <c r="J68" s="2"/>
      <c r="K68" s="2"/>
      <c r="L68" s="2"/>
      <c r="M68" s="2"/>
      <c r="N68" s="16"/>
    </row>
    <row r="69" spans="1:14">
      <c r="A69" s="7" t="s">
        <v>43</v>
      </c>
      <c r="B69" s="7">
        <v>1529</v>
      </c>
      <c r="C69" s="8"/>
      <c r="D69" s="8"/>
      <c r="E69" s="8"/>
      <c r="F69" s="8"/>
      <c r="G69" s="8">
        <v>84430</v>
      </c>
      <c r="H69" s="2"/>
      <c r="I69" s="2"/>
      <c r="J69" s="2"/>
      <c r="K69" s="2"/>
      <c r="L69" s="2"/>
      <c r="M69" s="2"/>
      <c r="N69" s="16"/>
    </row>
    <row r="70" spans="1:14">
      <c r="A70" s="7" t="s">
        <v>44</v>
      </c>
      <c r="B70" s="7">
        <v>365</v>
      </c>
      <c r="C70" s="2"/>
      <c r="D70" s="2"/>
      <c r="E70" s="2"/>
      <c r="F70" s="2"/>
      <c r="G70" s="8">
        <v>69344</v>
      </c>
      <c r="H70" s="2"/>
      <c r="I70" s="2"/>
      <c r="J70" s="2"/>
      <c r="K70" s="2"/>
      <c r="L70" s="2"/>
      <c r="M70" s="2"/>
      <c r="N70" s="16"/>
    </row>
    <row r="71" spans="1:14">
      <c r="A71" s="7"/>
      <c r="B71" s="7"/>
      <c r="C71" s="2"/>
      <c r="D71" s="2"/>
      <c r="E71" s="2"/>
      <c r="F71" s="2"/>
      <c r="G71" s="8"/>
      <c r="H71" s="2"/>
      <c r="I71" s="2"/>
      <c r="J71" s="2"/>
      <c r="K71" s="2"/>
      <c r="L71" s="2"/>
      <c r="M71" s="2"/>
      <c r="N71" s="16"/>
    </row>
    <row r="72" spans="1:14">
      <c r="A72" s="29" t="s">
        <v>95</v>
      </c>
      <c r="B72" s="29">
        <f>SUM(B51:B70)</f>
        <v>21339</v>
      </c>
      <c r="C72" s="29"/>
      <c r="D72" s="29"/>
      <c r="E72" s="29"/>
      <c r="F72" s="29"/>
      <c r="G72" s="42">
        <f>SUM(G51:G71)</f>
        <v>2009916</v>
      </c>
      <c r="H72" s="29"/>
      <c r="I72" s="29"/>
      <c r="J72" s="29"/>
      <c r="K72" s="29"/>
      <c r="L72" s="29"/>
      <c r="M72" s="28"/>
      <c r="N72" s="16"/>
    </row>
    <row r="73" spans="1:1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6"/>
    </row>
    <row r="74" spans="1:14" s="33" customFormat="1" ht="18">
      <c r="A74" s="30" t="s">
        <v>62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2"/>
    </row>
    <row r="75" spans="1:14">
      <c r="A75" s="7" t="s">
        <v>45</v>
      </c>
      <c r="B75" s="10">
        <v>1941</v>
      </c>
      <c r="C75" s="2"/>
      <c r="D75" s="2"/>
      <c r="E75" s="2"/>
      <c r="F75" s="2"/>
      <c r="G75" s="8">
        <v>91091</v>
      </c>
      <c r="H75" s="2"/>
      <c r="I75" s="2"/>
      <c r="J75" s="2"/>
      <c r="K75" s="2"/>
      <c r="L75" s="2"/>
      <c r="M75" s="2"/>
      <c r="N75" s="16"/>
    </row>
    <row r="76" spans="1:14">
      <c r="A76" s="7" t="s">
        <v>46</v>
      </c>
      <c r="B76" s="11">
        <v>100</v>
      </c>
      <c r="C76" s="2"/>
      <c r="D76" s="2"/>
      <c r="E76" s="2"/>
      <c r="F76" s="2"/>
      <c r="G76" s="8">
        <v>13871</v>
      </c>
      <c r="H76" s="2"/>
      <c r="I76" s="2"/>
      <c r="J76" s="2"/>
      <c r="K76" s="2"/>
      <c r="L76" s="2"/>
      <c r="M76" s="2"/>
      <c r="N76" s="16"/>
    </row>
    <row r="77" spans="1:14">
      <c r="A77" s="7" t="s">
        <v>47</v>
      </c>
      <c r="B77" s="11">
        <v>181</v>
      </c>
      <c r="C77" s="2"/>
      <c r="D77" s="2"/>
      <c r="E77" s="2"/>
      <c r="F77" s="2"/>
      <c r="G77" s="8">
        <v>39413</v>
      </c>
      <c r="H77" s="2"/>
      <c r="I77" s="2"/>
      <c r="J77" s="2"/>
      <c r="K77" s="2"/>
      <c r="L77" s="2"/>
      <c r="M77" s="2"/>
      <c r="N77" s="16"/>
    </row>
    <row r="78" spans="1:14">
      <c r="A78" s="12" t="s">
        <v>48</v>
      </c>
      <c r="B78" s="13">
        <v>1456</v>
      </c>
      <c r="C78" s="2"/>
      <c r="D78" s="2"/>
      <c r="E78" s="2"/>
      <c r="F78" s="2"/>
      <c r="G78" s="8">
        <v>262999</v>
      </c>
      <c r="H78" s="2"/>
      <c r="I78" s="2"/>
      <c r="J78" s="2"/>
      <c r="K78" s="2"/>
      <c r="L78" s="2"/>
      <c r="M78" s="2"/>
      <c r="N78" s="16"/>
    </row>
    <row r="79" spans="1:14">
      <c r="A79" s="7" t="s">
        <v>49</v>
      </c>
      <c r="B79" s="11">
        <v>1846</v>
      </c>
      <c r="C79" s="2"/>
      <c r="D79" s="2"/>
      <c r="E79" s="2"/>
      <c r="F79" s="2"/>
      <c r="G79" s="8">
        <v>93229</v>
      </c>
      <c r="H79" s="2"/>
      <c r="I79" s="2"/>
      <c r="J79" s="2"/>
      <c r="K79" s="2"/>
      <c r="L79" s="2"/>
      <c r="M79" s="2"/>
      <c r="N79" s="16"/>
    </row>
    <row r="80" spans="1:14">
      <c r="A80" s="14" t="s">
        <v>50</v>
      </c>
      <c r="B80" s="11">
        <v>261</v>
      </c>
      <c r="C80" s="2"/>
      <c r="D80" s="2"/>
      <c r="E80" s="2"/>
      <c r="F80" s="2"/>
      <c r="G80" s="8">
        <v>33322</v>
      </c>
      <c r="H80" s="2"/>
      <c r="I80" s="2"/>
      <c r="J80" s="2"/>
      <c r="K80" s="2"/>
      <c r="L80" s="2"/>
      <c r="M80" s="2"/>
      <c r="N80" s="16"/>
    </row>
    <row r="81" spans="1:14">
      <c r="A81" s="7" t="s">
        <v>51</v>
      </c>
      <c r="B81" s="11">
        <v>330</v>
      </c>
      <c r="C81" s="2"/>
      <c r="D81" s="2"/>
      <c r="E81" s="2"/>
      <c r="F81" s="2"/>
      <c r="G81" s="8">
        <v>103871</v>
      </c>
      <c r="H81" s="2"/>
      <c r="I81" s="2"/>
      <c r="J81" s="2"/>
      <c r="K81" s="2"/>
      <c r="L81" s="2"/>
      <c r="M81" s="2"/>
      <c r="N81" s="16"/>
    </row>
    <row r="82" spans="1:14">
      <c r="A82" s="7" t="s">
        <v>52</v>
      </c>
      <c r="B82" s="11">
        <v>1215</v>
      </c>
      <c r="C82" s="2"/>
      <c r="D82" s="2"/>
      <c r="E82" s="2"/>
      <c r="F82" s="2"/>
      <c r="G82" s="8">
        <v>25000</v>
      </c>
      <c r="H82" s="2"/>
      <c r="I82" s="2"/>
      <c r="J82" s="2"/>
      <c r="K82" s="2"/>
      <c r="L82" s="2"/>
      <c r="M82" s="2"/>
      <c r="N82" s="16"/>
    </row>
    <row r="83" spans="1:14">
      <c r="A83" s="14" t="s">
        <v>53</v>
      </c>
      <c r="B83" s="11">
        <v>398</v>
      </c>
      <c r="C83" s="2"/>
      <c r="D83" s="2"/>
      <c r="E83" s="2"/>
      <c r="F83" s="2"/>
      <c r="G83" s="8">
        <v>54000</v>
      </c>
      <c r="H83" s="2"/>
      <c r="I83" s="2"/>
      <c r="J83" s="2"/>
      <c r="K83" s="2"/>
      <c r="L83" s="2"/>
      <c r="M83" s="2"/>
      <c r="N83" s="16"/>
    </row>
    <row r="84" spans="1:14">
      <c r="A84" s="7" t="s">
        <v>145</v>
      </c>
      <c r="B84" s="11">
        <v>536</v>
      </c>
      <c r="C84" s="2"/>
      <c r="D84" s="2"/>
      <c r="E84" s="2"/>
      <c r="F84" s="2"/>
      <c r="G84" s="8">
        <v>28400</v>
      </c>
      <c r="H84" s="2"/>
      <c r="I84" s="2"/>
      <c r="J84" s="2"/>
      <c r="K84" s="2"/>
      <c r="L84" s="2"/>
      <c r="M84" s="2"/>
      <c r="N84" s="16"/>
    </row>
    <row r="85" spans="1:14">
      <c r="A85" s="7" t="s">
        <v>55</v>
      </c>
      <c r="B85" s="11">
        <v>803</v>
      </c>
      <c r="C85" s="2"/>
      <c r="D85" s="2"/>
      <c r="E85" s="2"/>
      <c r="F85" s="2"/>
      <c r="G85" s="8">
        <v>26856</v>
      </c>
      <c r="H85" s="2"/>
      <c r="I85" s="2"/>
      <c r="J85" s="2"/>
      <c r="K85" s="2"/>
      <c r="L85" s="2"/>
      <c r="M85" s="2"/>
      <c r="N85" s="16"/>
    </row>
    <row r="86" spans="1:14">
      <c r="A86" s="7" t="s">
        <v>56</v>
      </c>
      <c r="B86" s="11">
        <v>143</v>
      </c>
      <c r="C86" s="2"/>
      <c r="D86" s="2"/>
      <c r="E86" s="2"/>
      <c r="F86" s="2"/>
      <c r="G86" s="8">
        <v>12375</v>
      </c>
      <c r="H86" s="2"/>
      <c r="I86" s="2"/>
      <c r="J86" s="2"/>
      <c r="K86" s="2"/>
      <c r="L86" s="2"/>
      <c r="M86" s="2"/>
      <c r="N86" s="16"/>
    </row>
    <row r="87" spans="1:14">
      <c r="A87" s="12" t="s">
        <v>57</v>
      </c>
      <c r="B87" s="11">
        <v>483</v>
      </c>
      <c r="C87" s="2"/>
      <c r="D87" s="2"/>
      <c r="E87" s="2"/>
      <c r="F87" s="2"/>
      <c r="G87" s="8">
        <v>132000</v>
      </c>
      <c r="H87" s="2"/>
      <c r="I87" s="2"/>
      <c r="J87" s="2"/>
      <c r="K87" s="2"/>
      <c r="L87" s="2"/>
      <c r="M87" s="2"/>
      <c r="N87" s="16"/>
    </row>
    <row r="88" spans="1:14">
      <c r="A88" s="12" t="s">
        <v>58</v>
      </c>
      <c r="B88" s="11">
        <v>190</v>
      </c>
      <c r="C88" s="2"/>
      <c r="D88" s="2"/>
      <c r="E88" s="2"/>
      <c r="F88" s="2"/>
      <c r="G88" s="8">
        <v>4600</v>
      </c>
      <c r="H88" s="2"/>
      <c r="I88" s="2"/>
      <c r="J88" s="2"/>
      <c r="K88" s="2"/>
      <c r="L88" s="2"/>
      <c r="M88" s="2"/>
      <c r="N88" s="16"/>
    </row>
    <row r="89" spans="1:14">
      <c r="A89" s="12" t="s">
        <v>59</v>
      </c>
      <c r="B89" s="11">
        <v>273</v>
      </c>
      <c r="C89" s="2"/>
      <c r="D89" s="2"/>
      <c r="E89" s="2"/>
      <c r="F89" s="2"/>
      <c r="G89" s="8">
        <v>128000</v>
      </c>
      <c r="H89" s="2"/>
      <c r="I89" s="2"/>
      <c r="J89" s="2"/>
      <c r="K89" s="2"/>
      <c r="L89" s="2"/>
      <c r="M89" s="2"/>
      <c r="N89" s="16"/>
    </row>
    <row r="90" spans="1:14">
      <c r="A90" s="12" t="s">
        <v>60</v>
      </c>
      <c r="B90" s="11">
        <v>126</v>
      </c>
      <c r="C90" s="2"/>
      <c r="D90" s="2"/>
      <c r="E90" s="2"/>
      <c r="F90" s="2"/>
      <c r="G90" s="8">
        <v>22946</v>
      </c>
      <c r="H90" s="2"/>
      <c r="I90" s="2"/>
      <c r="J90" s="2"/>
      <c r="K90" s="2"/>
      <c r="L90" s="2"/>
      <c r="M90" s="2"/>
      <c r="N90" s="16"/>
    </row>
    <row r="91" spans="1:14">
      <c r="A91" s="12"/>
      <c r="B91" s="11"/>
      <c r="C91" s="2"/>
      <c r="D91" s="2"/>
      <c r="E91" s="2"/>
      <c r="F91" s="2"/>
      <c r="G91" s="8"/>
      <c r="H91" s="2"/>
      <c r="I91" s="2"/>
      <c r="J91" s="2"/>
      <c r="K91" s="2"/>
      <c r="L91" s="2"/>
      <c r="M91" s="2"/>
      <c r="N91" s="16"/>
    </row>
    <row r="92" spans="1:14">
      <c r="A92" s="43" t="s">
        <v>96</v>
      </c>
      <c r="B92" s="49">
        <f>SUM(B75:B91)</f>
        <v>10282</v>
      </c>
      <c r="C92" s="28"/>
      <c r="D92" s="28"/>
      <c r="E92" s="28"/>
      <c r="F92" s="28"/>
      <c r="G92" s="35">
        <f>SUM(G75:G91)</f>
        <v>1071973</v>
      </c>
      <c r="H92" s="28"/>
      <c r="I92" s="28"/>
      <c r="J92" s="28"/>
      <c r="K92" s="28"/>
      <c r="L92" s="28"/>
      <c r="M92" s="28"/>
      <c r="N92" s="16"/>
    </row>
    <row r="93" spans="1:1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16"/>
    </row>
    <row r="94" spans="1:1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8"/>
    </row>
    <row r="95" spans="1:14" ht="18">
      <c r="A95" s="36" t="s">
        <v>93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7"/>
    </row>
    <row r="96" spans="1:14">
      <c r="A96" s="2"/>
      <c r="B96" s="3" t="s">
        <v>4</v>
      </c>
      <c r="C96" s="25"/>
      <c r="D96" s="25"/>
      <c r="E96" s="26"/>
      <c r="F96" s="26"/>
      <c r="G96" s="3"/>
      <c r="H96" s="3"/>
      <c r="I96" s="3"/>
      <c r="J96" s="2"/>
      <c r="K96" s="3"/>
      <c r="L96" s="2"/>
      <c r="M96" s="3"/>
      <c r="N96" s="18" t="s">
        <v>65</v>
      </c>
    </row>
    <row r="97" spans="1:14">
      <c r="A97" s="2" t="s">
        <v>5</v>
      </c>
      <c r="B97" s="3">
        <v>2010</v>
      </c>
      <c r="C97" s="23"/>
      <c r="D97" s="23"/>
      <c r="E97" s="23"/>
      <c r="F97" s="23"/>
      <c r="G97" s="3">
        <v>2010</v>
      </c>
      <c r="H97" s="3"/>
      <c r="I97" s="3">
        <v>2010</v>
      </c>
      <c r="J97" s="2"/>
      <c r="K97" s="3">
        <v>2010</v>
      </c>
      <c r="L97" s="2"/>
      <c r="M97" s="3">
        <v>2010</v>
      </c>
      <c r="N97" s="19"/>
    </row>
    <row r="98" spans="1:1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8"/>
    </row>
    <row r="99" spans="1:14" s="33" customFormat="1" ht="18">
      <c r="A99" s="39" t="s">
        <v>94</v>
      </c>
      <c r="B99" s="44">
        <f>SUM(B92,B72,B48,B43,B32,B19,B14)</f>
        <v>367514</v>
      </c>
      <c r="C99" s="40"/>
      <c r="D99" s="40"/>
      <c r="E99" s="40"/>
      <c r="F99" s="40"/>
      <c r="G99" s="44">
        <f>SUM(G92,G72,G48,G43,G32,G19,G14)</f>
        <v>40928852</v>
      </c>
      <c r="H99" s="40"/>
      <c r="I99" s="44">
        <f>SUM(I92,I72,I48,I43,I32,I19,I14)</f>
        <v>0</v>
      </c>
      <c r="J99" s="40"/>
      <c r="K99" s="44">
        <f>SUM(K92,K72,K48,K43,K32,K19,K14)</f>
        <v>0</v>
      </c>
      <c r="L99" s="40"/>
      <c r="M99" s="44">
        <f>SUM(M92,M72,M48,M43,M32,M19,M14)</f>
        <v>0</v>
      </c>
      <c r="N99" s="41"/>
    </row>
    <row r="100" spans="1:1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8"/>
    </row>
  </sheetData>
  <mergeCells count="1">
    <mergeCell ref="G2:H2"/>
  </mergeCells>
  <phoneticPr fontId="3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0"/>
  <sheetViews>
    <sheetView topLeftCell="A55" workbookViewId="0">
      <selection activeCell="M97" sqref="M97"/>
    </sheetView>
  </sheetViews>
  <sheetFormatPr defaultRowHeight="12.75"/>
  <cols>
    <col min="1" max="1" width="38.85546875" customWidth="1"/>
    <col min="2" max="2" width="12.5703125" customWidth="1"/>
    <col min="3" max="3" width="4.85546875" customWidth="1"/>
    <col min="4" max="5" width="4.42578125" customWidth="1"/>
    <col min="6" max="6" width="4.7109375" customWidth="1"/>
    <col min="7" max="7" width="23.5703125" customWidth="1"/>
    <col min="8" max="8" width="5.28515625" customWidth="1"/>
    <col min="9" max="9" width="23.7109375" customWidth="1"/>
    <col min="10" max="10" width="6.140625" customWidth="1"/>
    <col min="11" max="11" width="21.42578125" customWidth="1"/>
    <col min="12" max="12" width="6" customWidth="1"/>
    <col min="13" max="13" width="22" customWidth="1"/>
    <col min="14" max="14" width="59.7109375" customWidth="1"/>
  </cols>
  <sheetData>
    <row r="1" spans="1:14" s="46" customFormat="1" ht="23.25">
      <c r="A1" s="45" t="s">
        <v>99</v>
      </c>
    </row>
    <row r="2" spans="1:14">
      <c r="A2" s="1"/>
      <c r="K2" t="s">
        <v>106</v>
      </c>
      <c r="M2" t="s">
        <v>2</v>
      </c>
    </row>
    <row r="3" spans="1:14">
      <c r="A3" s="2"/>
      <c r="B3" s="3" t="s">
        <v>4</v>
      </c>
      <c r="C3" s="3"/>
      <c r="D3" s="3"/>
      <c r="E3" s="3"/>
      <c r="F3" s="3"/>
      <c r="G3" s="3" t="s">
        <v>104</v>
      </c>
      <c r="H3" s="3"/>
      <c r="I3" s="3" t="s">
        <v>105</v>
      </c>
      <c r="J3" s="2"/>
      <c r="K3" s="3"/>
      <c r="L3" s="2"/>
      <c r="M3" s="3"/>
      <c r="N3" s="18" t="s">
        <v>65</v>
      </c>
    </row>
    <row r="4" spans="1:14">
      <c r="A4" s="2" t="s">
        <v>5</v>
      </c>
      <c r="B4" s="3">
        <v>2010</v>
      </c>
      <c r="C4" s="3"/>
      <c r="D4" s="3"/>
      <c r="E4" s="3"/>
      <c r="F4" s="3"/>
      <c r="G4" s="3">
        <v>2010</v>
      </c>
      <c r="H4" s="3"/>
      <c r="I4" s="3">
        <v>2010</v>
      </c>
      <c r="J4" s="2"/>
      <c r="K4" s="3">
        <v>2010</v>
      </c>
      <c r="L4" s="2"/>
      <c r="M4" s="3">
        <v>2010</v>
      </c>
      <c r="N4" s="19"/>
    </row>
    <row r="5" spans="1:14" s="33" customFormat="1" ht="18">
      <c r="A5" s="30" t="s">
        <v>18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1:14">
      <c r="A6" s="2" t="s">
        <v>6</v>
      </c>
      <c r="B6" s="2">
        <v>13306</v>
      </c>
      <c r="C6" s="2"/>
      <c r="D6" s="2"/>
      <c r="E6" s="2"/>
      <c r="F6" s="2"/>
      <c r="G6" s="2">
        <v>435756</v>
      </c>
      <c r="H6" s="2"/>
      <c r="I6" s="2"/>
      <c r="J6" s="2"/>
      <c r="K6" s="2"/>
      <c r="L6" s="2"/>
      <c r="M6" s="2"/>
      <c r="N6" s="16"/>
    </row>
    <row r="7" spans="1:14">
      <c r="A7" s="2" t="s">
        <v>63</v>
      </c>
      <c r="B7" s="2">
        <v>6364</v>
      </c>
      <c r="C7" s="2"/>
      <c r="D7" s="2"/>
      <c r="E7" s="2"/>
      <c r="F7" s="2"/>
      <c r="G7" s="2">
        <v>193972</v>
      </c>
      <c r="H7" s="2"/>
      <c r="I7" s="2"/>
      <c r="J7" s="2"/>
      <c r="K7" s="2"/>
      <c r="L7" s="2"/>
      <c r="M7" s="2"/>
      <c r="N7" s="16" t="s">
        <v>64</v>
      </c>
    </row>
    <row r="8" spans="1:14">
      <c r="A8" s="2" t="s">
        <v>66</v>
      </c>
      <c r="B8" s="2">
        <v>16129</v>
      </c>
      <c r="C8" s="2"/>
      <c r="D8" s="2"/>
      <c r="E8" s="2"/>
      <c r="F8" s="2"/>
      <c r="G8" s="2">
        <v>625422</v>
      </c>
      <c r="H8" s="2"/>
      <c r="I8" s="2"/>
      <c r="J8" s="2"/>
      <c r="K8" s="2"/>
      <c r="L8" s="2"/>
      <c r="M8" s="2"/>
      <c r="N8" s="16"/>
    </row>
    <row r="9" spans="1:14">
      <c r="A9" s="2" t="s">
        <v>68</v>
      </c>
      <c r="B9" s="2">
        <v>550</v>
      </c>
      <c r="C9" s="2"/>
      <c r="D9" s="2"/>
      <c r="E9" s="2"/>
      <c r="F9" s="2"/>
      <c r="G9" s="2">
        <v>3919</v>
      </c>
      <c r="H9" s="2"/>
      <c r="I9" s="2"/>
      <c r="J9" s="2"/>
      <c r="K9" s="2"/>
      <c r="L9" s="2"/>
      <c r="M9" s="2"/>
      <c r="N9" s="16" t="s">
        <v>67</v>
      </c>
    </row>
    <row r="10" spans="1:14">
      <c r="A10" s="2" t="s">
        <v>7</v>
      </c>
      <c r="B10" s="2">
        <v>2318</v>
      </c>
      <c r="C10" s="2"/>
      <c r="D10" s="2"/>
      <c r="E10" s="2"/>
      <c r="F10" s="2"/>
      <c r="G10" s="2">
        <v>135357</v>
      </c>
      <c r="H10" s="2"/>
      <c r="I10" s="2"/>
      <c r="J10" s="2"/>
      <c r="K10" s="2"/>
      <c r="L10" s="2"/>
      <c r="M10" s="2"/>
      <c r="N10" s="16"/>
    </row>
    <row r="11" spans="1:14">
      <c r="A11" s="2" t="s">
        <v>69</v>
      </c>
      <c r="B11" s="2">
        <v>6691</v>
      </c>
      <c r="C11" s="2"/>
      <c r="D11" s="2"/>
      <c r="E11" s="2"/>
      <c r="F11" s="2"/>
      <c r="G11" s="2">
        <v>194994</v>
      </c>
      <c r="H11" s="2"/>
      <c r="I11" s="2"/>
      <c r="J11" s="2"/>
      <c r="K11" s="2"/>
      <c r="L11" s="2"/>
      <c r="M11" s="2"/>
      <c r="N11" s="16" t="s">
        <v>70</v>
      </c>
    </row>
    <row r="12" spans="1:14">
      <c r="A12" s="2" t="s">
        <v>71</v>
      </c>
      <c r="B12" s="2">
        <v>4048</v>
      </c>
      <c r="C12" s="2"/>
      <c r="D12" s="2"/>
      <c r="E12" s="2"/>
      <c r="F12" s="2"/>
      <c r="G12" s="2">
        <v>179080</v>
      </c>
      <c r="H12" s="2"/>
      <c r="I12" s="2"/>
      <c r="J12" s="2"/>
      <c r="K12" s="2"/>
      <c r="L12" s="2"/>
      <c r="M12" s="2"/>
      <c r="N12" s="16" t="s">
        <v>72</v>
      </c>
    </row>
    <row r="13" spans="1:1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6"/>
    </row>
    <row r="14" spans="1:14">
      <c r="A14" s="29" t="s">
        <v>87</v>
      </c>
      <c r="B14" s="29">
        <f>SUM(B6:B12)</f>
        <v>49406</v>
      </c>
      <c r="C14" s="29"/>
      <c r="D14" s="29"/>
      <c r="E14" s="29"/>
      <c r="F14" s="29"/>
      <c r="G14" s="29">
        <f>SUM(G6:G12)</f>
        <v>1768500</v>
      </c>
      <c r="H14" s="29"/>
      <c r="I14" s="29"/>
      <c r="J14" s="29"/>
      <c r="K14" s="29"/>
      <c r="L14" s="29"/>
      <c r="M14" s="29"/>
      <c r="N14" s="16"/>
    </row>
    <row r="15" spans="1:1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6"/>
    </row>
    <row r="16" spans="1:14" ht="15.75" customHeight="1">
      <c r="A16" s="30" t="s">
        <v>19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7"/>
    </row>
    <row r="17" spans="1:14">
      <c r="A17" s="2" t="s">
        <v>8</v>
      </c>
      <c r="B17" s="2">
        <v>186721</v>
      </c>
      <c r="C17" s="2"/>
      <c r="D17" s="2"/>
      <c r="E17" s="2"/>
      <c r="F17" s="2"/>
      <c r="G17" s="2">
        <v>5237210</v>
      </c>
      <c r="H17" s="2"/>
      <c r="I17" s="2"/>
      <c r="J17" s="2"/>
      <c r="K17" s="2"/>
      <c r="L17" s="2"/>
      <c r="M17" s="2"/>
      <c r="N17" s="16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6"/>
    </row>
    <row r="19" spans="1:14">
      <c r="A19" s="29" t="s">
        <v>88</v>
      </c>
      <c r="B19" s="29">
        <v>186721</v>
      </c>
      <c r="C19" s="29"/>
      <c r="D19" s="29"/>
      <c r="E19" s="29"/>
      <c r="F19" s="29"/>
      <c r="G19" s="29">
        <v>5237210</v>
      </c>
      <c r="H19" s="29"/>
      <c r="I19" s="29"/>
      <c r="J19" s="29"/>
      <c r="K19" s="29"/>
      <c r="L19" s="29"/>
      <c r="M19" s="29"/>
      <c r="N19" s="16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6"/>
    </row>
    <row r="21" spans="1:14" s="33" customFormat="1" ht="18">
      <c r="A21" s="30" t="s">
        <v>90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2"/>
    </row>
    <row r="22" spans="1:14">
      <c r="A22" s="2" t="s">
        <v>12</v>
      </c>
      <c r="B22" s="2">
        <v>10570</v>
      </c>
      <c r="C22" s="2"/>
      <c r="D22" s="2"/>
      <c r="E22" s="2"/>
      <c r="F22" s="2"/>
      <c r="G22" s="2">
        <v>785006</v>
      </c>
      <c r="H22" s="2"/>
      <c r="I22" s="2"/>
      <c r="J22" s="2"/>
      <c r="K22" s="2"/>
      <c r="L22" s="2"/>
      <c r="M22" s="2"/>
      <c r="N22" s="16"/>
    </row>
    <row r="23" spans="1:14">
      <c r="A23" s="2" t="s">
        <v>9</v>
      </c>
      <c r="B23" s="2">
        <v>2990</v>
      </c>
      <c r="C23" s="2"/>
      <c r="D23" s="2"/>
      <c r="E23" s="2"/>
      <c r="F23" s="2"/>
      <c r="G23" s="2">
        <v>424825</v>
      </c>
      <c r="H23" s="2"/>
      <c r="I23" s="2"/>
      <c r="J23" s="2"/>
      <c r="K23" s="2"/>
      <c r="L23" s="2"/>
      <c r="M23" s="2"/>
      <c r="N23" s="16"/>
    </row>
    <row r="24" spans="1:14">
      <c r="A24" s="2" t="s">
        <v>13</v>
      </c>
      <c r="B24" s="2">
        <v>12471</v>
      </c>
      <c r="C24" s="2"/>
      <c r="D24" s="2"/>
      <c r="E24" s="2"/>
      <c r="F24" s="2"/>
      <c r="G24" s="2">
        <v>633165</v>
      </c>
      <c r="H24" s="2"/>
      <c r="I24" s="2"/>
      <c r="J24" s="2"/>
      <c r="K24" s="2"/>
      <c r="L24" s="2"/>
      <c r="M24" s="2"/>
      <c r="N24" s="16"/>
    </row>
    <row r="25" spans="1:14">
      <c r="A25" s="2" t="s">
        <v>10</v>
      </c>
      <c r="B25" s="2">
        <v>4445</v>
      </c>
      <c r="C25" s="2"/>
      <c r="D25" s="2"/>
      <c r="E25" s="2"/>
      <c r="F25" s="2"/>
      <c r="G25" s="2">
        <v>51057</v>
      </c>
      <c r="H25" s="2"/>
      <c r="I25" s="2"/>
      <c r="J25" s="2"/>
      <c r="K25" s="2"/>
      <c r="L25" s="2"/>
      <c r="M25" s="2"/>
      <c r="N25" s="16"/>
    </row>
    <row r="26" spans="1:14">
      <c r="A26" s="2" t="s">
        <v>74</v>
      </c>
      <c r="B26" s="2">
        <v>2755</v>
      </c>
      <c r="C26" s="2"/>
      <c r="D26" s="2"/>
      <c r="E26" s="2"/>
      <c r="F26" s="2"/>
      <c r="G26" s="2">
        <v>54183</v>
      </c>
      <c r="H26" s="2"/>
      <c r="I26" s="2"/>
      <c r="J26" s="2"/>
      <c r="K26" s="2"/>
      <c r="L26" s="2"/>
      <c r="M26" s="2"/>
      <c r="N26" s="16"/>
    </row>
    <row r="27" spans="1:14">
      <c r="A27" s="2" t="s">
        <v>73</v>
      </c>
      <c r="B27" s="2">
        <v>2031</v>
      </c>
      <c r="C27" s="2"/>
      <c r="D27" s="2"/>
      <c r="E27" s="2"/>
      <c r="F27" s="2"/>
      <c r="G27" s="2">
        <v>71908</v>
      </c>
      <c r="H27" s="2"/>
      <c r="I27" s="2"/>
      <c r="J27" s="2"/>
      <c r="K27" s="2"/>
      <c r="L27" s="2"/>
      <c r="M27" s="2"/>
      <c r="N27" s="16"/>
    </row>
    <row r="28" spans="1:14">
      <c r="A28" s="2" t="s">
        <v>76</v>
      </c>
      <c r="B28" s="2">
        <v>2500</v>
      </c>
      <c r="C28" s="2"/>
      <c r="D28" s="2"/>
      <c r="E28" s="2"/>
      <c r="F28" s="2"/>
      <c r="G28" s="2">
        <v>17916</v>
      </c>
      <c r="H28" s="2"/>
      <c r="I28" s="2"/>
      <c r="J28" s="2"/>
      <c r="K28" s="2"/>
      <c r="L28" s="2"/>
      <c r="M28" s="2"/>
      <c r="N28" s="16"/>
    </row>
    <row r="29" spans="1:14">
      <c r="A29" s="2" t="s">
        <v>75</v>
      </c>
      <c r="B29" s="2">
        <v>15253</v>
      </c>
      <c r="C29" s="2"/>
      <c r="D29" s="2"/>
      <c r="E29" s="2"/>
      <c r="F29" s="2"/>
      <c r="G29" s="2">
        <v>243195</v>
      </c>
      <c r="H29" s="2"/>
      <c r="I29" s="2"/>
      <c r="J29" s="2"/>
      <c r="K29" s="2"/>
      <c r="L29" s="2"/>
      <c r="M29" s="2"/>
      <c r="N29" s="16"/>
    </row>
    <row r="30" spans="1:14">
      <c r="A30" s="2" t="s">
        <v>11</v>
      </c>
      <c r="B30" s="2">
        <v>4889</v>
      </c>
      <c r="C30" s="2"/>
      <c r="D30" s="2"/>
      <c r="E30" s="2"/>
      <c r="F30" s="2"/>
      <c r="G30" s="2">
        <v>743290</v>
      </c>
      <c r="H30" s="2"/>
      <c r="I30" s="2">
        <v>0</v>
      </c>
      <c r="J30" s="2"/>
      <c r="K30" s="2">
        <v>0</v>
      </c>
      <c r="L30" s="2"/>
      <c r="M30" s="2">
        <v>0</v>
      </c>
      <c r="N30" s="16"/>
    </row>
    <row r="31" spans="1:1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6"/>
    </row>
    <row r="32" spans="1:14">
      <c r="A32" s="29" t="s">
        <v>89</v>
      </c>
      <c r="B32" s="29">
        <f>SUM(B22:B31)</f>
        <v>57904</v>
      </c>
      <c r="C32" s="29"/>
      <c r="D32" s="29"/>
      <c r="E32" s="29"/>
      <c r="F32" s="29"/>
      <c r="G32" s="29">
        <f>SUM(G22:G31)</f>
        <v>3024545</v>
      </c>
      <c r="H32" s="29"/>
      <c r="I32" s="29"/>
      <c r="J32" s="29"/>
      <c r="K32" s="29"/>
      <c r="L32" s="29"/>
      <c r="M32" s="29"/>
      <c r="N32" s="16"/>
    </row>
    <row r="33" spans="1:1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6"/>
    </row>
    <row r="34" spans="1:14" s="33" customFormat="1" ht="18">
      <c r="A34" s="30" t="s">
        <v>17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/>
    </row>
    <row r="35" spans="1:14">
      <c r="A35" s="2" t="s">
        <v>20</v>
      </c>
      <c r="B35" s="4">
        <v>18615</v>
      </c>
      <c r="C35" s="4"/>
      <c r="D35" s="4"/>
      <c r="E35" s="4"/>
      <c r="F35" s="4"/>
      <c r="G35" s="8">
        <v>1300648</v>
      </c>
      <c r="H35" s="2"/>
      <c r="I35" s="2"/>
      <c r="J35" s="2"/>
      <c r="K35" s="2"/>
      <c r="L35" s="2"/>
      <c r="M35" s="2"/>
      <c r="N35" s="16"/>
    </row>
    <row r="36" spans="1:14">
      <c r="A36" s="2" t="s">
        <v>14</v>
      </c>
      <c r="B36" s="4">
        <v>614</v>
      </c>
      <c r="C36" s="4"/>
      <c r="D36" s="4"/>
      <c r="E36" s="4"/>
      <c r="F36" s="4"/>
      <c r="G36" s="8">
        <v>29460</v>
      </c>
      <c r="H36" s="2"/>
      <c r="I36" s="2"/>
      <c r="J36" s="2"/>
      <c r="K36" s="2"/>
      <c r="L36" s="2"/>
      <c r="M36" s="2"/>
      <c r="N36" s="16"/>
    </row>
    <row r="37" spans="1:14">
      <c r="A37" s="4" t="s">
        <v>15</v>
      </c>
      <c r="B37" s="4">
        <v>692</v>
      </c>
      <c r="C37" s="4"/>
      <c r="D37" s="4"/>
      <c r="E37" s="4"/>
      <c r="F37" s="4"/>
      <c r="G37" s="8">
        <v>14496</v>
      </c>
      <c r="H37" s="2"/>
      <c r="I37" s="2"/>
      <c r="J37" s="2"/>
      <c r="K37" s="2"/>
      <c r="L37" s="2"/>
      <c r="M37" s="2"/>
      <c r="N37" s="16"/>
    </row>
    <row r="38" spans="1:14">
      <c r="A38" s="4" t="s">
        <v>23</v>
      </c>
      <c r="B38" s="4">
        <v>376</v>
      </c>
      <c r="C38" s="4"/>
      <c r="D38" s="4"/>
      <c r="E38" s="4"/>
      <c r="F38" s="4"/>
      <c r="G38" s="8">
        <v>11000</v>
      </c>
      <c r="H38" s="2"/>
      <c r="I38" s="2"/>
      <c r="J38" s="2"/>
      <c r="K38" s="2"/>
      <c r="L38" s="2"/>
      <c r="M38" s="2"/>
      <c r="N38" s="16" t="s">
        <v>77</v>
      </c>
    </row>
    <row r="39" spans="1:14">
      <c r="A39" s="4" t="s">
        <v>22</v>
      </c>
      <c r="B39" s="4">
        <v>2593</v>
      </c>
      <c r="C39" s="4"/>
      <c r="D39" s="4"/>
      <c r="E39" s="4"/>
      <c r="F39" s="4"/>
      <c r="G39" s="51">
        <v>75077</v>
      </c>
      <c r="H39" s="2"/>
      <c r="I39" s="2"/>
      <c r="J39" s="2"/>
      <c r="K39" s="2"/>
      <c r="L39" s="2"/>
      <c r="M39" s="2"/>
      <c r="N39" s="16" t="s">
        <v>78</v>
      </c>
    </row>
    <row r="40" spans="1:14">
      <c r="A40" s="4" t="s">
        <v>16</v>
      </c>
      <c r="B40" s="4">
        <v>11207</v>
      </c>
      <c r="C40" s="4"/>
      <c r="D40" s="4"/>
      <c r="E40" s="4"/>
      <c r="F40" s="4"/>
      <c r="G40" s="51">
        <v>569084</v>
      </c>
      <c r="H40" s="2"/>
      <c r="I40" s="2"/>
      <c r="J40" s="2"/>
      <c r="K40" s="2"/>
      <c r="L40" s="2"/>
      <c r="M40" s="2"/>
      <c r="N40" s="16"/>
    </row>
    <row r="41" spans="1:14">
      <c r="A41" s="4" t="s">
        <v>21</v>
      </c>
      <c r="B41" s="4">
        <v>3072</v>
      </c>
      <c r="C41" s="4"/>
      <c r="D41" s="4"/>
      <c r="E41" s="4"/>
      <c r="F41" s="4"/>
      <c r="G41" s="8">
        <v>111500</v>
      </c>
      <c r="H41" s="2"/>
      <c r="I41" s="2"/>
      <c r="J41" s="2"/>
      <c r="K41" s="2"/>
      <c r="L41" s="2"/>
      <c r="M41" s="2"/>
      <c r="N41" s="16"/>
    </row>
    <row r="42" spans="1:14">
      <c r="A42" s="4"/>
      <c r="B42" s="4"/>
      <c r="C42" s="4"/>
      <c r="D42" s="4"/>
      <c r="E42" s="4"/>
      <c r="F42" s="4"/>
      <c r="G42" s="2"/>
      <c r="H42" s="2"/>
      <c r="I42" s="2"/>
      <c r="J42" s="2"/>
      <c r="K42" s="2"/>
      <c r="L42" s="2"/>
      <c r="M42" s="2"/>
      <c r="N42" s="16"/>
    </row>
    <row r="43" spans="1:14">
      <c r="A43" s="29" t="s">
        <v>91</v>
      </c>
      <c r="B43" s="29">
        <f>SUM(B35:B41)</f>
        <v>37169</v>
      </c>
      <c r="C43" s="29"/>
      <c r="D43" s="29"/>
      <c r="E43" s="29"/>
      <c r="F43" s="29"/>
      <c r="G43" s="29">
        <f>SUM(G35:G41)</f>
        <v>2111265</v>
      </c>
      <c r="H43" s="29"/>
      <c r="I43" s="29"/>
      <c r="J43" s="29"/>
      <c r="K43" s="29"/>
      <c r="L43" s="29"/>
      <c r="M43" s="29"/>
      <c r="N43" s="16"/>
    </row>
    <row r="44" spans="1:14">
      <c r="A44" s="2"/>
      <c r="B44" s="2"/>
      <c r="C44" s="2"/>
      <c r="D44" s="2"/>
      <c r="E44" s="2"/>
      <c r="F44" s="2"/>
      <c r="G44" s="6"/>
      <c r="H44" s="2"/>
      <c r="I44" s="2"/>
      <c r="J44" s="2"/>
      <c r="K44" s="2"/>
      <c r="L44" s="2"/>
      <c r="M44" s="2"/>
      <c r="N44" s="16"/>
    </row>
    <row r="45" spans="1:14" s="33" customFormat="1" ht="18">
      <c r="A45" s="30" t="s">
        <v>24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2"/>
    </row>
    <row r="46" spans="1:14">
      <c r="A46" s="2" t="s">
        <v>25</v>
      </c>
      <c r="B46" s="2">
        <v>5410</v>
      </c>
      <c r="C46" s="2"/>
      <c r="D46" s="2"/>
      <c r="E46" s="2"/>
      <c r="F46" s="2"/>
      <c r="G46" s="2">
        <v>176418</v>
      </c>
      <c r="H46" s="2"/>
      <c r="I46" s="2"/>
      <c r="J46" s="2"/>
      <c r="K46" s="2"/>
      <c r="L46" s="2"/>
      <c r="M46" s="2"/>
      <c r="N46" s="16"/>
    </row>
    <row r="47" spans="1:1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6"/>
    </row>
    <row r="48" spans="1:14">
      <c r="A48" s="29" t="s">
        <v>92</v>
      </c>
      <c r="B48" s="29">
        <v>5410</v>
      </c>
      <c r="C48" s="29"/>
      <c r="D48" s="29"/>
      <c r="E48" s="29"/>
      <c r="F48" s="29"/>
      <c r="G48" s="29">
        <v>176418</v>
      </c>
      <c r="H48" s="29"/>
      <c r="I48" s="29"/>
      <c r="J48" s="29"/>
      <c r="K48" s="29"/>
      <c r="L48" s="29"/>
      <c r="M48" s="29"/>
      <c r="N48" s="16"/>
    </row>
    <row r="49" spans="1:1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6"/>
    </row>
    <row r="50" spans="1:14" s="33" customFormat="1" ht="18">
      <c r="A50" s="30" t="s">
        <v>61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2"/>
    </row>
    <row r="51" spans="1:14">
      <c r="A51" s="7" t="s">
        <v>26</v>
      </c>
      <c r="B51" s="7">
        <v>381</v>
      </c>
      <c r="C51" s="8"/>
      <c r="D51" s="8"/>
      <c r="E51" s="8"/>
      <c r="F51" s="8"/>
      <c r="G51" s="8">
        <v>6884</v>
      </c>
      <c r="H51" s="2"/>
      <c r="I51" s="2"/>
      <c r="J51" s="2"/>
      <c r="K51" s="2"/>
      <c r="L51" s="2"/>
      <c r="M51" s="2"/>
      <c r="N51" s="16"/>
    </row>
    <row r="52" spans="1:14">
      <c r="A52" s="7" t="s">
        <v>27</v>
      </c>
      <c r="B52" s="7">
        <v>416</v>
      </c>
      <c r="C52" s="8"/>
      <c r="D52" s="8"/>
      <c r="E52" s="8"/>
      <c r="F52" s="8"/>
      <c r="G52" s="8">
        <v>22128</v>
      </c>
      <c r="H52" s="2"/>
      <c r="I52" s="2"/>
      <c r="J52" s="2"/>
      <c r="K52" s="2"/>
      <c r="L52" s="2"/>
      <c r="M52" s="2"/>
      <c r="N52" s="16"/>
    </row>
    <row r="53" spans="1:14">
      <c r="A53" s="7" t="s">
        <v>28</v>
      </c>
      <c r="B53" s="7">
        <v>421</v>
      </c>
      <c r="C53" s="8"/>
      <c r="D53" s="8"/>
      <c r="E53" s="8"/>
      <c r="F53" s="8"/>
      <c r="G53" s="8">
        <v>59319</v>
      </c>
      <c r="H53" s="2"/>
      <c r="I53" s="2"/>
      <c r="J53" s="2"/>
      <c r="K53" s="2"/>
      <c r="L53" s="2"/>
      <c r="M53" s="2"/>
      <c r="N53" s="16"/>
    </row>
    <row r="54" spans="1:14">
      <c r="A54" s="7" t="s">
        <v>29</v>
      </c>
      <c r="B54" s="7">
        <v>640</v>
      </c>
      <c r="C54" s="8"/>
      <c r="D54" s="8"/>
      <c r="E54" s="8"/>
      <c r="F54" s="8"/>
      <c r="G54" s="8">
        <v>11688</v>
      </c>
      <c r="H54" s="2"/>
      <c r="I54" s="2"/>
      <c r="J54" s="2"/>
      <c r="K54" s="2"/>
      <c r="L54" s="2"/>
      <c r="M54" s="2"/>
      <c r="N54" s="16"/>
    </row>
    <row r="55" spans="1:14">
      <c r="A55" s="7" t="s">
        <v>30</v>
      </c>
      <c r="B55" s="7">
        <v>64</v>
      </c>
      <c r="C55" s="8"/>
      <c r="D55" s="8"/>
      <c r="E55" s="8"/>
      <c r="F55" s="8"/>
      <c r="G55" s="8">
        <v>35687</v>
      </c>
      <c r="H55" s="2"/>
      <c r="I55" s="2"/>
      <c r="J55" s="2"/>
      <c r="K55" s="2"/>
      <c r="L55" s="2"/>
      <c r="M55" s="2"/>
      <c r="N55" s="16"/>
    </row>
    <row r="56" spans="1:14">
      <c r="A56" s="7" t="s">
        <v>31</v>
      </c>
      <c r="B56" s="7">
        <v>250</v>
      </c>
      <c r="C56" s="8"/>
      <c r="D56" s="8"/>
      <c r="E56" s="8"/>
      <c r="F56" s="8"/>
      <c r="G56" s="8">
        <v>32775</v>
      </c>
      <c r="H56" s="2"/>
      <c r="I56" s="2"/>
      <c r="J56" s="2"/>
      <c r="K56" s="2"/>
      <c r="L56" s="2"/>
      <c r="M56" s="2"/>
      <c r="N56" s="16"/>
    </row>
    <row r="57" spans="1:14">
      <c r="A57" s="7" t="s">
        <v>32</v>
      </c>
      <c r="B57" s="7">
        <v>825</v>
      </c>
      <c r="C57" s="8"/>
      <c r="D57" s="8"/>
      <c r="E57" s="8"/>
      <c r="F57" s="8"/>
      <c r="G57" s="8"/>
      <c r="H57" s="2"/>
      <c r="I57" s="2"/>
      <c r="J57" s="2"/>
      <c r="K57" s="2"/>
      <c r="L57" s="2"/>
      <c r="M57" s="2"/>
      <c r="N57" s="16"/>
    </row>
    <row r="58" spans="1:14">
      <c r="A58" s="7" t="s">
        <v>33</v>
      </c>
      <c r="B58" s="7">
        <v>448</v>
      </c>
      <c r="C58" s="8"/>
      <c r="D58" s="8"/>
      <c r="E58" s="8"/>
      <c r="F58" s="8"/>
      <c r="G58" s="8"/>
      <c r="H58" s="2"/>
      <c r="I58" s="2"/>
      <c r="J58" s="2"/>
      <c r="K58" s="2"/>
      <c r="L58" s="2"/>
      <c r="M58" s="2"/>
      <c r="N58" s="16"/>
    </row>
    <row r="59" spans="1:14">
      <c r="A59" s="7" t="s">
        <v>34</v>
      </c>
      <c r="B59" s="7">
        <v>2289</v>
      </c>
      <c r="C59" s="8"/>
      <c r="D59" s="8"/>
      <c r="E59" s="8"/>
      <c r="F59" s="8"/>
      <c r="G59" s="8">
        <v>66191</v>
      </c>
      <c r="H59" s="2"/>
      <c r="I59" s="2"/>
      <c r="J59" s="2"/>
      <c r="K59" s="2"/>
      <c r="L59" s="2"/>
      <c r="M59" s="2"/>
      <c r="N59" s="16"/>
    </row>
    <row r="60" spans="1:14">
      <c r="A60" s="7" t="s">
        <v>35</v>
      </c>
      <c r="B60" s="7">
        <v>1818</v>
      </c>
      <c r="C60" s="8"/>
      <c r="D60" s="8"/>
      <c r="E60" s="8"/>
      <c r="F60" s="8"/>
      <c r="G60" s="8">
        <v>52545</v>
      </c>
      <c r="H60" s="2"/>
      <c r="I60" s="2"/>
      <c r="J60" s="2"/>
      <c r="K60" s="2"/>
      <c r="L60" s="2"/>
      <c r="M60" s="2"/>
      <c r="N60" s="16"/>
    </row>
    <row r="61" spans="1:14">
      <c r="A61" s="7" t="s">
        <v>36</v>
      </c>
      <c r="B61" s="7">
        <v>3038</v>
      </c>
      <c r="C61" s="8"/>
      <c r="D61" s="8"/>
      <c r="E61" s="8"/>
      <c r="F61" s="8"/>
      <c r="G61" s="8">
        <v>206496</v>
      </c>
      <c r="H61" s="2"/>
      <c r="I61" s="2"/>
      <c r="J61" s="2"/>
      <c r="K61" s="2"/>
      <c r="L61" s="2"/>
      <c r="M61" s="2"/>
      <c r="N61" s="16"/>
    </row>
    <row r="62" spans="1:14">
      <c r="A62" s="7" t="s">
        <v>37</v>
      </c>
      <c r="B62" s="7">
        <v>664</v>
      </c>
      <c r="C62" s="8"/>
      <c r="D62" s="8"/>
      <c r="E62" s="8"/>
      <c r="F62" s="8"/>
      <c r="G62" s="8">
        <v>67363</v>
      </c>
      <c r="H62" s="2"/>
      <c r="I62" s="2"/>
      <c r="J62" s="2"/>
      <c r="K62" s="2"/>
      <c r="L62" s="2"/>
      <c r="M62" s="2"/>
      <c r="N62" s="16"/>
    </row>
    <row r="63" spans="1:14">
      <c r="A63" s="7" t="s">
        <v>38</v>
      </c>
      <c r="B63" s="9">
        <v>2241</v>
      </c>
      <c r="C63" s="8"/>
      <c r="D63" s="8"/>
      <c r="E63" s="8"/>
      <c r="F63" s="8"/>
      <c r="G63" s="52">
        <v>118025</v>
      </c>
      <c r="H63" s="2"/>
      <c r="I63" s="2"/>
      <c r="J63" s="2"/>
      <c r="K63" s="2"/>
      <c r="L63" s="2"/>
      <c r="M63" s="2"/>
      <c r="N63" s="16"/>
    </row>
    <row r="64" spans="1:14">
      <c r="A64" s="7" t="s">
        <v>39</v>
      </c>
      <c r="B64" s="7">
        <v>2778</v>
      </c>
      <c r="C64" s="8"/>
      <c r="D64" s="8"/>
      <c r="E64" s="8"/>
      <c r="F64" s="8"/>
      <c r="G64" s="8">
        <v>46808</v>
      </c>
      <c r="H64" s="2"/>
      <c r="I64" s="2"/>
      <c r="J64" s="2"/>
      <c r="K64" s="2"/>
      <c r="L64" s="2"/>
      <c r="M64" s="2"/>
      <c r="N64" s="16"/>
    </row>
    <row r="65" spans="1:14">
      <c r="A65" s="7" t="s">
        <v>40</v>
      </c>
      <c r="B65" s="7">
        <v>1301</v>
      </c>
      <c r="C65" s="8"/>
      <c r="D65" s="8"/>
      <c r="E65" s="8"/>
      <c r="F65" s="8"/>
      <c r="G65" s="8">
        <v>126596</v>
      </c>
      <c r="H65" s="2"/>
      <c r="I65" s="2"/>
      <c r="J65" s="2"/>
      <c r="K65" s="2"/>
      <c r="L65" s="2"/>
      <c r="M65" s="2"/>
      <c r="N65" s="16"/>
    </row>
    <row r="66" spans="1:14">
      <c r="A66" s="7" t="s">
        <v>40</v>
      </c>
      <c r="B66" s="7"/>
      <c r="C66" s="8"/>
      <c r="D66" s="8"/>
      <c r="E66" s="8"/>
      <c r="F66" s="8"/>
      <c r="G66" s="8"/>
      <c r="H66" s="2"/>
      <c r="I66" s="2"/>
      <c r="J66" s="2"/>
      <c r="K66" s="2"/>
      <c r="L66" s="2"/>
      <c r="M66" s="2"/>
      <c r="N66" s="16"/>
    </row>
    <row r="67" spans="1:14">
      <c r="A67" s="7" t="s">
        <v>41</v>
      </c>
      <c r="B67" s="7">
        <v>645</v>
      </c>
      <c r="C67" s="8"/>
      <c r="D67" s="8"/>
      <c r="E67" s="8"/>
      <c r="F67" s="8"/>
      <c r="G67" s="8">
        <v>18686</v>
      </c>
      <c r="H67" s="2"/>
      <c r="I67" s="2"/>
      <c r="J67" s="2"/>
      <c r="K67" s="2"/>
      <c r="L67" s="2"/>
      <c r="M67" s="2"/>
      <c r="N67" s="16"/>
    </row>
    <row r="68" spans="1:14">
      <c r="A68" s="7" t="s">
        <v>42</v>
      </c>
      <c r="B68" s="10">
        <v>1226</v>
      </c>
      <c r="C68" s="8"/>
      <c r="D68" s="8"/>
      <c r="E68" s="8"/>
      <c r="F68" s="8"/>
      <c r="G68" s="8">
        <v>27729</v>
      </c>
      <c r="H68" s="2"/>
      <c r="I68" s="2"/>
      <c r="J68" s="2"/>
      <c r="K68" s="2"/>
      <c r="L68" s="2"/>
      <c r="M68" s="2"/>
      <c r="N68" s="16"/>
    </row>
    <row r="69" spans="1:14">
      <c r="A69" s="7" t="s">
        <v>43</v>
      </c>
      <c r="B69" s="7">
        <v>1529</v>
      </c>
      <c r="C69" s="8"/>
      <c r="D69" s="8"/>
      <c r="E69" s="8"/>
      <c r="F69" s="8"/>
      <c r="G69" s="8">
        <v>9776</v>
      </c>
      <c r="H69" s="2"/>
      <c r="I69" s="2"/>
      <c r="J69" s="2"/>
      <c r="K69" s="2"/>
      <c r="L69" s="2"/>
      <c r="M69" s="2"/>
      <c r="N69" s="16"/>
    </row>
    <row r="70" spans="1:14">
      <c r="A70" s="7" t="s">
        <v>44</v>
      </c>
      <c r="B70" s="7">
        <v>365</v>
      </c>
      <c r="C70" s="2"/>
      <c r="D70" s="2"/>
      <c r="E70" s="2"/>
      <c r="F70" s="2"/>
      <c r="G70" s="8"/>
      <c r="H70" s="2"/>
      <c r="I70" s="2"/>
      <c r="J70" s="2"/>
      <c r="K70" s="2"/>
      <c r="L70" s="2"/>
      <c r="M70" s="2"/>
      <c r="N70" s="16"/>
    </row>
    <row r="71" spans="1:14">
      <c r="A71" s="7"/>
      <c r="B71" s="7"/>
      <c r="C71" s="2"/>
      <c r="D71" s="2"/>
      <c r="E71" s="2"/>
      <c r="F71" s="2"/>
      <c r="G71" s="8"/>
      <c r="H71" s="2"/>
      <c r="I71" s="2"/>
      <c r="J71" s="2"/>
      <c r="K71" s="2"/>
      <c r="L71" s="2"/>
      <c r="M71" s="2"/>
      <c r="N71" s="16"/>
    </row>
    <row r="72" spans="1:14">
      <c r="A72" s="29" t="s">
        <v>95</v>
      </c>
      <c r="B72" s="29">
        <f>SUM(B51:B70)</f>
        <v>21339</v>
      </c>
      <c r="C72" s="29"/>
      <c r="D72" s="29"/>
      <c r="E72" s="29"/>
      <c r="F72" s="29"/>
      <c r="G72" s="42">
        <f>SUM(G51:G71)</f>
        <v>908696</v>
      </c>
      <c r="H72" s="29"/>
      <c r="I72" s="29"/>
      <c r="J72" s="29"/>
      <c r="K72" s="29"/>
      <c r="L72" s="29"/>
      <c r="M72" s="28"/>
      <c r="N72" s="16"/>
    </row>
    <row r="73" spans="1:1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6"/>
    </row>
    <row r="74" spans="1:14" s="33" customFormat="1" ht="18">
      <c r="A74" s="30" t="s">
        <v>62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2"/>
    </row>
    <row r="75" spans="1:14">
      <c r="A75" s="7" t="s">
        <v>45</v>
      </c>
      <c r="B75" s="10">
        <v>1941</v>
      </c>
      <c r="C75" s="2"/>
      <c r="D75" s="2"/>
      <c r="E75" s="2"/>
      <c r="F75" s="2"/>
      <c r="G75" s="52">
        <v>37856</v>
      </c>
      <c r="H75" s="2"/>
      <c r="I75" s="2"/>
      <c r="J75" s="2"/>
      <c r="K75" s="2"/>
      <c r="L75" s="2"/>
      <c r="M75" s="2"/>
      <c r="N75" s="16"/>
    </row>
    <row r="76" spans="1:14">
      <c r="A76" s="7" t="s">
        <v>46</v>
      </c>
      <c r="B76" s="11">
        <v>100</v>
      </c>
      <c r="C76" s="2"/>
      <c r="D76" s="2"/>
      <c r="E76" s="2"/>
      <c r="F76" s="2"/>
      <c r="G76" s="52">
        <v>2200</v>
      </c>
      <c r="H76" s="2"/>
      <c r="I76" s="2"/>
      <c r="J76" s="2"/>
      <c r="K76" s="2"/>
      <c r="L76" s="2"/>
      <c r="M76" s="2"/>
      <c r="N76" s="16"/>
    </row>
    <row r="77" spans="1:14">
      <c r="A77" s="7" t="s">
        <v>47</v>
      </c>
      <c r="B77" s="11">
        <v>181</v>
      </c>
      <c r="C77" s="2"/>
      <c r="D77" s="2"/>
      <c r="E77" s="2"/>
      <c r="F77" s="2"/>
      <c r="G77" s="52">
        <v>0</v>
      </c>
      <c r="H77" s="2"/>
      <c r="I77" s="2"/>
      <c r="J77" s="2"/>
      <c r="K77" s="2"/>
      <c r="L77" s="2"/>
      <c r="M77" s="2"/>
      <c r="N77" s="16"/>
    </row>
    <row r="78" spans="1:14">
      <c r="A78" s="12" t="s">
        <v>48</v>
      </c>
      <c r="B78" s="13">
        <v>1456</v>
      </c>
      <c r="C78" s="2"/>
      <c r="D78" s="2"/>
      <c r="E78" s="2"/>
      <c r="F78" s="2"/>
      <c r="G78" s="52">
        <v>58912</v>
      </c>
      <c r="H78" s="2"/>
      <c r="I78" s="2"/>
      <c r="J78" s="2"/>
      <c r="K78" s="2"/>
      <c r="L78" s="2"/>
      <c r="M78" s="2"/>
      <c r="N78" s="16"/>
    </row>
    <row r="79" spans="1:14">
      <c r="A79" s="7" t="s">
        <v>49</v>
      </c>
      <c r="B79" s="11">
        <v>1846</v>
      </c>
      <c r="C79" s="2"/>
      <c r="D79" s="2"/>
      <c r="E79" s="2"/>
      <c r="F79" s="2"/>
      <c r="G79" s="52">
        <v>46542</v>
      </c>
      <c r="H79" s="2"/>
      <c r="I79" s="2"/>
      <c r="J79" s="2"/>
      <c r="K79" s="2"/>
      <c r="L79" s="2"/>
      <c r="M79" s="2"/>
      <c r="N79" s="16"/>
    </row>
    <row r="80" spans="1:14">
      <c r="A80" s="14" t="s">
        <v>50</v>
      </c>
      <c r="B80" s="11">
        <v>261</v>
      </c>
      <c r="C80" s="2"/>
      <c r="D80" s="2"/>
      <c r="E80" s="2"/>
      <c r="F80" s="2"/>
      <c r="G80" s="52">
        <v>20287</v>
      </c>
      <c r="H80" s="2"/>
      <c r="I80" s="2"/>
      <c r="J80" s="2"/>
      <c r="K80" s="2"/>
      <c r="L80" s="2"/>
      <c r="M80" s="2"/>
      <c r="N80" s="16"/>
    </row>
    <row r="81" spans="1:14">
      <c r="A81" s="7" t="s">
        <v>51</v>
      </c>
      <c r="B81" s="11">
        <v>330</v>
      </c>
      <c r="C81" s="2"/>
      <c r="D81" s="2"/>
      <c r="E81" s="2"/>
      <c r="F81" s="2"/>
      <c r="G81" s="52">
        <v>13586</v>
      </c>
      <c r="H81" s="2"/>
      <c r="I81" s="2"/>
      <c r="J81" s="2"/>
      <c r="K81" s="2"/>
      <c r="L81" s="2"/>
      <c r="M81" s="2"/>
      <c r="N81" s="16"/>
    </row>
    <row r="82" spans="1:14">
      <c r="A82" s="7" t="s">
        <v>52</v>
      </c>
      <c r="B82" s="11">
        <v>1215</v>
      </c>
      <c r="C82" s="2"/>
      <c r="D82" s="2"/>
      <c r="E82" s="2"/>
      <c r="F82" s="2"/>
      <c r="G82" s="52">
        <v>4452</v>
      </c>
      <c r="H82" s="2"/>
      <c r="I82" s="2"/>
      <c r="J82" s="2"/>
      <c r="K82" s="2"/>
      <c r="L82" s="2"/>
      <c r="M82" s="2"/>
      <c r="N82" s="16"/>
    </row>
    <row r="83" spans="1:14">
      <c r="A83" s="14" t="s">
        <v>53</v>
      </c>
      <c r="B83" s="11">
        <v>398</v>
      </c>
      <c r="C83" s="2"/>
      <c r="D83" s="2"/>
      <c r="E83" s="2"/>
      <c r="F83" s="2"/>
      <c r="G83" s="52">
        <v>3463</v>
      </c>
      <c r="H83" s="2"/>
      <c r="I83" s="2"/>
      <c r="J83" s="2"/>
      <c r="K83" s="2"/>
      <c r="L83" s="2"/>
      <c r="M83" s="2"/>
      <c r="N83" s="16"/>
    </row>
    <row r="84" spans="1:14">
      <c r="A84" s="7" t="s">
        <v>54</v>
      </c>
      <c r="B84" s="11">
        <v>536</v>
      </c>
      <c r="C84" s="2"/>
      <c r="D84" s="2"/>
      <c r="E84" s="2"/>
      <c r="F84" s="2"/>
      <c r="G84" s="52">
        <v>532</v>
      </c>
      <c r="H84" s="2"/>
      <c r="I84" s="2"/>
      <c r="J84" s="2"/>
      <c r="K84" s="2"/>
      <c r="L84" s="2"/>
      <c r="M84" s="2"/>
      <c r="N84" s="16"/>
    </row>
    <row r="85" spans="1:14">
      <c r="A85" s="7" t="s">
        <v>55</v>
      </c>
      <c r="B85" s="11">
        <v>803</v>
      </c>
      <c r="C85" s="2"/>
      <c r="D85" s="2"/>
      <c r="E85" s="2"/>
      <c r="F85" s="2"/>
      <c r="G85" s="52">
        <v>5648</v>
      </c>
      <c r="H85" s="2"/>
      <c r="I85" s="2"/>
      <c r="J85" s="2"/>
      <c r="K85" s="2"/>
      <c r="L85" s="2"/>
      <c r="M85" s="2"/>
      <c r="N85" s="16"/>
    </row>
    <row r="86" spans="1:14">
      <c r="A86" s="7" t="s">
        <v>56</v>
      </c>
      <c r="B86" s="11">
        <v>143</v>
      </c>
      <c r="C86" s="2"/>
      <c r="D86" s="2"/>
      <c r="E86" s="2"/>
      <c r="F86" s="2"/>
      <c r="G86" s="52">
        <v>0</v>
      </c>
      <c r="H86" s="2"/>
      <c r="I86" s="2"/>
      <c r="J86" s="2"/>
      <c r="K86" s="2"/>
      <c r="L86" s="2"/>
      <c r="M86" s="2"/>
      <c r="N86" s="16"/>
    </row>
    <row r="87" spans="1:14">
      <c r="A87" s="12" t="s">
        <v>57</v>
      </c>
      <c r="B87" s="11">
        <v>483</v>
      </c>
      <c r="C87" s="2"/>
      <c r="D87" s="2"/>
      <c r="E87" s="2"/>
      <c r="F87" s="2"/>
      <c r="G87" s="52">
        <v>0</v>
      </c>
      <c r="H87" s="2"/>
      <c r="I87" s="2"/>
      <c r="J87" s="2"/>
      <c r="K87" s="2"/>
      <c r="L87" s="2"/>
      <c r="M87" s="2"/>
      <c r="N87" s="16"/>
    </row>
    <row r="88" spans="1:14">
      <c r="A88" s="12" t="s">
        <v>58</v>
      </c>
      <c r="B88" s="11">
        <v>190</v>
      </c>
      <c r="C88" s="2"/>
      <c r="D88" s="2"/>
      <c r="E88" s="2"/>
      <c r="F88" s="2"/>
      <c r="G88" s="52">
        <v>0</v>
      </c>
      <c r="H88" s="2"/>
      <c r="I88" s="2"/>
      <c r="J88" s="2"/>
      <c r="K88" s="2"/>
      <c r="L88" s="2"/>
      <c r="M88" s="2"/>
      <c r="N88" s="16"/>
    </row>
    <row r="89" spans="1:14">
      <c r="A89" s="12" t="s">
        <v>59</v>
      </c>
      <c r="B89" s="11">
        <v>273</v>
      </c>
      <c r="C89" s="2"/>
      <c r="D89" s="2"/>
      <c r="E89" s="2"/>
      <c r="F89" s="2"/>
      <c r="G89" s="52">
        <v>48339</v>
      </c>
      <c r="H89" s="2"/>
      <c r="I89" s="2"/>
      <c r="J89" s="2"/>
      <c r="K89" s="2"/>
      <c r="L89" s="2"/>
      <c r="M89" s="2"/>
      <c r="N89" s="16"/>
    </row>
    <row r="90" spans="1:14">
      <c r="A90" s="12" t="s">
        <v>60</v>
      </c>
      <c r="B90" s="11">
        <v>126</v>
      </c>
      <c r="C90" s="2"/>
      <c r="D90" s="2"/>
      <c r="E90" s="2"/>
      <c r="F90" s="2"/>
      <c r="G90" s="52">
        <v>9591</v>
      </c>
      <c r="H90" s="2"/>
      <c r="I90" s="2"/>
      <c r="J90" s="2"/>
      <c r="K90" s="2"/>
      <c r="L90" s="2"/>
      <c r="M90" s="2"/>
      <c r="N90" s="16"/>
    </row>
    <row r="91" spans="1:14">
      <c r="A91" s="12"/>
      <c r="B91" s="11"/>
      <c r="C91" s="2"/>
      <c r="D91" s="2"/>
      <c r="E91" s="2"/>
      <c r="F91" s="2"/>
      <c r="G91" s="8"/>
      <c r="H91" s="2"/>
      <c r="I91" s="2"/>
      <c r="J91" s="2"/>
      <c r="K91" s="2"/>
      <c r="L91" s="2"/>
      <c r="M91" s="2"/>
      <c r="N91" s="16"/>
    </row>
    <row r="92" spans="1:14" s="1" customFormat="1">
      <c r="A92" s="43" t="s">
        <v>96</v>
      </c>
      <c r="B92" s="49">
        <f>SUM(B75:B91)</f>
        <v>10282</v>
      </c>
      <c r="C92" s="29"/>
      <c r="D92" s="29"/>
      <c r="E92" s="29"/>
      <c r="F92" s="29"/>
      <c r="G92" s="42">
        <f>SUM(G75:G91)</f>
        <v>251408</v>
      </c>
      <c r="H92" s="29"/>
      <c r="I92" s="29"/>
      <c r="J92" s="29"/>
      <c r="K92" s="29"/>
      <c r="L92" s="29"/>
      <c r="M92" s="29"/>
      <c r="N92" s="53"/>
    </row>
    <row r="93" spans="1:1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16"/>
    </row>
    <row r="94" spans="1:1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8"/>
    </row>
    <row r="95" spans="1:14" ht="18">
      <c r="A95" s="36" t="s">
        <v>93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7"/>
    </row>
    <row r="96" spans="1:14">
      <c r="A96" s="2"/>
      <c r="B96" s="3" t="s">
        <v>4</v>
      </c>
      <c r="C96" s="25"/>
      <c r="D96" s="25"/>
      <c r="E96" s="26"/>
      <c r="F96" s="26"/>
      <c r="G96" s="3"/>
      <c r="H96" s="3"/>
      <c r="I96" s="3"/>
      <c r="J96" s="2"/>
      <c r="K96" s="3"/>
      <c r="L96" s="2"/>
      <c r="M96" s="3"/>
      <c r="N96" s="18" t="s">
        <v>65</v>
      </c>
    </row>
    <row r="97" spans="1:14">
      <c r="A97" s="2" t="s">
        <v>5</v>
      </c>
      <c r="B97" s="3">
        <v>2010</v>
      </c>
      <c r="C97" s="23"/>
      <c r="D97" s="23"/>
      <c r="E97" s="23"/>
      <c r="F97" s="23"/>
      <c r="G97" s="3">
        <v>2010</v>
      </c>
      <c r="H97" s="3"/>
      <c r="I97" s="3">
        <v>2010</v>
      </c>
      <c r="J97" s="2"/>
      <c r="K97" s="3">
        <v>2010</v>
      </c>
      <c r="L97" s="2"/>
      <c r="M97" s="3">
        <v>2010</v>
      </c>
      <c r="N97" s="19"/>
    </row>
    <row r="98" spans="1:1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8"/>
    </row>
    <row r="99" spans="1:14" s="33" customFormat="1" ht="18">
      <c r="A99" s="39" t="s">
        <v>94</v>
      </c>
      <c r="B99" s="44">
        <f>SUM(B92,B72,B48,B43,B32,B19,B14)</f>
        <v>368231</v>
      </c>
      <c r="C99" s="40"/>
      <c r="D99" s="40"/>
      <c r="E99" s="40"/>
      <c r="F99" s="40"/>
      <c r="G99" s="44">
        <f>SUM(G92,G72,G48,G43,G32,G19,G14)</f>
        <v>13478042</v>
      </c>
      <c r="H99" s="40"/>
      <c r="I99" s="44">
        <f>SUM(I92,I72,I48,I43,I32,I19,I14)</f>
        <v>0</v>
      </c>
      <c r="J99" s="40"/>
      <c r="K99" s="44">
        <f>SUM(K92,K72,K48,K43,K32,K19,K14)</f>
        <v>0</v>
      </c>
      <c r="L99" s="40"/>
      <c r="M99" s="44">
        <f>SUM(M92,M72,M48,M43,M32,M19,M14)</f>
        <v>0</v>
      </c>
      <c r="N99" s="41"/>
    </row>
    <row r="100" spans="1:1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8"/>
    </row>
  </sheetData>
  <phoneticPr fontId="3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topLeftCell="A67" workbookViewId="0">
      <selection activeCell="G98" sqref="G98"/>
    </sheetView>
  </sheetViews>
  <sheetFormatPr defaultRowHeight="12.75"/>
  <cols>
    <col min="1" max="1" width="38.85546875" customWidth="1"/>
    <col min="2" max="2" width="12.5703125" customWidth="1"/>
    <col min="3" max="3" width="4.85546875" customWidth="1"/>
    <col min="4" max="5" width="4.42578125" customWidth="1"/>
    <col min="6" max="6" width="4.7109375" customWidth="1"/>
    <col min="7" max="7" width="23.5703125" customWidth="1"/>
    <col min="8" max="8" width="5.28515625" customWidth="1"/>
    <col min="9" max="9" width="26.7109375" customWidth="1"/>
  </cols>
  <sheetData>
    <row r="1" spans="1:8" s="46" customFormat="1" ht="23.25">
      <c r="A1" s="45" t="s">
        <v>101</v>
      </c>
    </row>
    <row r="2" spans="1:8">
      <c r="A2" s="1"/>
    </row>
    <row r="3" spans="1:8">
      <c r="A3" s="2"/>
      <c r="B3" s="3" t="s">
        <v>4</v>
      </c>
      <c r="C3" s="3"/>
      <c r="D3" s="3"/>
      <c r="E3" s="3"/>
      <c r="F3" s="3"/>
      <c r="G3" s="3" t="s">
        <v>103</v>
      </c>
      <c r="H3" s="3"/>
    </row>
    <row r="4" spans="1:8">
      <c r="A4" s="2" t="s">
        <v>5</v>
      </c>
      <c r="B4" s="3">
        <v>2010</v>
      </c>
      <c r="C4" s="3"/>
      <c r="D4" s="3"/>
      <c r="E4" s="3"/>
      <c r="F4" s="3"/>
      <c r="G4" s="3">
        <v>2010</v>
      </c>
      <c r="H4" s="3"/>
    </row>
    <row r="5" spans="1:8" s="33" customFormat="1" ht="18">
      <c r="A5" s="30" t="s">
        <v>18</v>
      </c>
      <c r="B5" s="31"/>
      <c r="C5" s="31"/>
      <c r="D5" s="31"/>
      <c r="E5" s="31"/>
      <c r="F5" s="31"/>
      <c r="G5" s="31"/>
      <c r="H5" s="31"/>
    </row>
    <row r="6" spans="1:8">
      <c r="A6" s="2" t="s">
        <v>6</v>
      </c>
      <c r="B6" s="2">
        <v>13306</v>
      </c>
      <c r="C6" s="2"/>
      <c r="D6" s="2"/>
      <c r="E6" s="2"/>
      <c r="F6" s="2"/>
      <c r="G6" s="2">
        <v>10486</v>
      </c>
      <c r="H6" s="2"/>
    </row>
    <row r="7" spans="1:8">
      <c r="A7" s="2" t="s">
        <v>63</v>
      </c>
      <c r="B7" s="2">
        <v>6364</v>
      </c>
      <c r="C7" s="2"/>
      <c r="D7" s="2"/>
      <c r="E7" s="2"/>
      <c r="F7" s="2"/>
      <c r="G7" s="2">
        <v>2177</v>
      </c>
      <c r="H7" s="2"/>
    </row>
    <row r="8" spans="1:8">
      <c r="A8" s="2" t="s">
        <v>66</v>
      </c>
      <c r="B8" s="2">
        <v>16129</v>
      </c>
      <c r="C8" s="2"/>
      <c r="D8" s="2"/>
      <c r="E8" s="2"/>
      <c r="F8" s="2"/>
      <c r="G8" s="2">
        <v>13232</v>
      </c>
      <c r="H8" s="2"/>
    </row>
    <row r="9" spans="1:8">
      <c r="A9" s="2" t="s">
        <v>68</v>
      </c>
      <c r="B9" s="2">
        <v>550</v>
      </c>
      <c r="C9" s="2"/>
      <c r="D9" s="2"/>
      <c r="E9" s="2"/>
      <c r="F9" s="2"/>
      <c r="G9" s="2">
        <v>129</v>
      </c>
      <c r="H9" s="2"/>
    </row>
    <row r="10" spans="1:8">
      <c r="A10" s="2" t="s">
        <v>7</v>
      </c>
      <c r="B10" s="2">
        <v>2318</v>
      </c>
      <c r="C10" s="2"/>
      <c r="D10" s="2"/>
      <c r="E10" s="2"/>
      <c r="F10" s="2"/>
      <c r="G10" s="2">
        <v>6199</v>
      </c>
      <c r="H10" s="2"/>
    </row>
    <row r="11" spans="1:8">
      <c r="A11" s="2" t="s">
        <v>69</v>
      </c>
      <c r="B11" s="2">
        <v>6691</v>
      </c>
      <c r="C11" s="2"/>
      <c r="D11" s="2"/>
      <c r="E11" s="2"/>
      <c r="F11" s="2"/>
      <c r="G11" s="2">
        <v>2171</v>
      </c>
      <c r="H11" s="2"/>
    </row>
    <row r="12" spans="1:8">
      <c r="A12" s="2" t="s">
        <v>71</v>
      </c>
      <c r="B12" s="2">
        <v>4048</v>
      </c>
      <c r="C12" s="2"/>
      <c r="D12" s="2"/>
      <c r="E12" s="2"/>
      <c r="F12" s="2"/>
      <c r="G12" s="2">
        <v>1653</v>
      </c>
      <c r="H12" s="2"/>
    </row>
    <row r="13" spans="1:8">
      <c r="A13" s="2"/>
      <c r="B13" s="2"/>
      <c r="C13" s="2"/>
      <c r="D13" s="2"/>
      <c r="E13" s="2"/>
      <c r="F13" s="2"/>
      <c r="G13" s="2"/>
      <c r="H13" s="2"/>
    </row>
    <row r="14" spans="1:8">
      <c r="A14" s="29" t="s">
        <v>87</v>
      </c>
      <c r="B14" s="29">
        <f>SUM(B6:B12)</f>
        <v>49406</v>
      </c>
      <c r="C14" s="29"/>
      <c r="D14" s="29"/>
      <c r="E14" s="29"/>
      <c r="F14" s="29"/>
      <c r="G14" s="29">
        <f>SUM(G6:G12)</f>
        <v>36047</v>
      </c>
      <c r="H14" s="29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 ht="15.75" customHeight="1">
      <c r="A16" s="30" t="s">
        <v>19</v>
      </c>
      <c r="B16" s="5"/>
      <c r="C16" s="5"/>
      <c r="D16" s="5"/>
      <c r="E16" s="5"/>
      <c r="F16" s="5"/>
      <c r="G16" s="5"/>
      <c r="H16" s="5"/>
    </row>
    <row r="17" spans="1:8">
      <c r="A17" s="2" t="s">
        <v>8</v>
      </c>
      <c r="B17" s="2">
        <v>186721</v>
      </c>
      <c r="C17" s="2"/>
      <c r="D17" s="2"/>
      <c r="E17" s="2"/>
      <c r="F17" s="2"/>
      <c r="G17" s="2">
        <v>60907</v>
      </c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9" t="s">
        <v>88</v>
      </c>
      <c r="B19" s="29">
        <v>186721</v>
      </c>
      <c r="C19" s="29"/>
      <c r="D19" s="29"/>
      <c r="E19" s="29"/>
      <c r="F19" s="29"/>
      <c r="G19" s="29">
        <v>60907</v>
      </c>
      <c r="H19" s="29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 s="33" customFormat="1" ht="18">
      <c r="A21" s="30" t="s">
        <v>90</v>
      </c>
      <c r="B21" s="34"/>
      <c r="C21" s="34"/>
      <c r="D21" s="34"/>
      <c r="E21" s="34"/>
      <c r="F21" s="34"/>
      <c r="G21" s="34"/>
      <c r="H21" s="34"/>
    </row>
    <row r="22" spans="1:8">
      <c r="A22" s="2" t="s">
        <v>12</v>
      </c>
      <c r="B22" s="2">
        <v>10570</v>
      </c>
      <c r="C22" s="2"/>
      <c r="D22" s="2"/>
      <c r="E22" s="2"/>
      <c r="F22" s="2"/>
      <c r="G22" s="2">
        <v>2557</v>
      </c>
      <c r="H22" s="2"/>
    </row>
    <row r="23" spans="1:8">
      <c r="A23" s="2" t="s">
        <v>9</v>
      </c>
      <c r="B23" s="2">
        <v>2990</v>
      </c>
      <c r="C23" s="2"/>
      <c r="D23" s="2"/>
      <c r="E23" s="2"/>
      <c r="F23" s="2"/>
      <c r="G23" s="2">
        <v>7700</v>
      </c>
      <c r="H23" s="2"/>
    </row>
    <row r="24" spans="1:8">
      <c r="A24" s="2" t="s">
        <v>13</v>
      </c>
      <c r="B24" s="2">
        <v>12471</v>
      </c>
      <c r="C24" s="2"/>
      <c r="D24" s="2"/>
      <c r="E24" s="2"/>
      <c r="F24" s="2"/>
      <c r="G24" s="2">
        <v>140</v>
      </c>
      <c r="H24" s="2"/>
    </row>
    <row r="25" spans="1:8">
      <c r="A25" s="2" t="s">
        <v>10</v>
      </c>
      <c r="B25" s="2">
        <v>4445</v>
      </c>
      <c r="C25" s="2"/>
      <c r="D25" s="2"/>
      <c r="E25" s="2"/>
      <c r="F25" s="2"/>
      <c r="G25" s="2">
        <v>554</v>
      </c>
      <c r="H25" s="2"/>
    </row>
    <row r="26" spans="1:8">
      <c r="A26" s="2" t="s">
        <v>74</v>
      </c>
      <c r="B26" s="2">
        <v>2755</v>
      </c>
      <c r="C26" s="2"/>
      <c r="D26" s="2"/>
      <c r="E26" s="2"/>
      <c r="F26" s="2"/>
      <c r="G26" s="2">
        <v>766</v>
      </c>
      <c r="H26" s="2"/>
    </row>
    <row r="27" spans="1:8">
      <c r="A27" s="2" t="s">
        <v>73</v>
      </c>
      <c r="B27" s="2">
        <v>2031</v>
      </c>
      <c r="C27" s="2"/>
      <c r="D27" s="2"/>
      <c r="E27" s="2"/>
      <c r="F27" s="2"/>
      <c r="G27" s="2">
        <v>716</v>
      </c>
      <c r="H27" s="2"/>
    </row>
    <row r="28" spans="1:8">
      <c r="A28" s="2" t="s">
        <v>76</v>
      </c>
      <c r="B28" s="2">
        <v>2500</v>
      </c>
      <c r="C28" s="2"/>
      <c r="D28" s="2"/>
      <c r="E28" s="2"/>
      <c r="F28" s="2"/>
      <c r="G28" s="2">
        <v>1140</v>
      </c>
      <c r="H28" s="2"/>
    </row>
    <row r="29" spans="1:8">
      <c r="A29" s="2" t="s">
        <v>75</v>
      </c>
      <c r="B29" s="2">
        <v>15253</v>
      </c>
      <c r="C29" s="2"/>
      <c r="D29" s="2"/>
      <c r="E29" s="2"/>
      <c r="F29" s="2"/>
      <c r="G29" s="2">
        <v>11000</v>
      </c>
      <c r="H29" s="2"/>
    </row>
    <row r="30" spans="1:8">
      <c r="A30" s="2" t="s">
        <v>11</v>
      </c>
      <c r="B30" s="2">
        <v>4889</v>
      </c>
      <c r="C30" s="2"/>
      <c r="D30" s="2"/>
      <c r="E30" s="2"/>
      <c r="F30" s="2"/>
      <c r="G30" s="2">
        <v>9195</v>
      </c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9" t="s">
        <v>89</v>
      </c>
      <c r="B32" s="29">
        <f>SUM(B22:B31)</f>
        <v>57904</v>
      </c>
      <c r="C32" s="29"/>
      <c r="D32" s="29"/>
      <c r="E32" s="29"/>
      <c r="F32" s="29"/>
      <c r="G32" s="29">
        <f>SUM(G22:G31)</f>
        <v>33768</v>
      </c>
      <c r="H32" s="29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 s="33" customFormat="1" ht="18">
      <c r="A34" s="30" t="s">
        <v>17</v>
      </c>
      <c r="B34" s="31"/>
      <c r="C34" s="31"/>
      <c r="D34" s="31"/>
      <c r="E34" s="31"/>
      <c r="F34" s="31"/>
      <c r="G34" s="31"/>
      <c r="H34" s="31"/>
    </row>
    <row r="35" spans="1:8">
      <c r="A35" s="2" t="s">
        <v>20</v>
      </c>
      <c r="B35" s="4">
        <v>18615</v>
      </c>
      <c r="C35" s="4"/>
      <c r="D35" s="4"/>
      <c r="E35" s="4"/>
      <c r="F35" s="4"/>
      <c r="G35" s="8">
        <v>3335</v>
      </c>
      <c r="H35" s="2"/>
    </row>
    <row r="36" spans="1:8">
      <c r="A36" s="2" t="s">
        <v>14</v>
      </c>
      <c r="B36" s="4">
        <v>614</v>
      </c>
      <c r="C36" s="4"/>
      <c r="D36" s="4"/>
      <c r="E36" s="4"/>
      <c r="F36" s="4"/>
      <c r="G36" s="8">
        <v>1505</v>
      </c>
      <c r="H36" s="2"/>
    </row>
    <row r="37" spans="1:8">
      <c r="A37" s="4" t="s">
        <v>15</v>
      </c>
      <c r="B37" s="4">
        <v>692</v>
      </c>
      <c r="C37" s="4"/>
      <c r="D37" s="4"/>
      <c r="E37" s="4"/>
      <c r="F37" s="4"/>
      <c r="G37" s="8">
        <v>0</v>
      </c>
      <c r="H37" s="2"/>
    </row>
    <row r="38" spans="1:8">
      <c r="A38" s="4" t="s">
        <v>23</v>
      </c>
      <c r="B38" s="4">
        <v>376</v>
      </c>
      <c r="C38" s="4"/>
      <c r="D38" s="4"/>
      <c r="E38" s="4"/>
      <c r="F38" s="4"/>
      <c r="G38" s="8">
        <v>0</v>
      </c>
      <c r="H38" s="2"/>
    </row>
    <row r="39" spans="1:8">
      <c r="A39" s="4" t="s">
        <v>22</v>
      </c>
      <c r="B39" s="4">
        <v>2593</v>
      </c>
      <c r="C39" s="4"/>
      <c r="D39" s="4"/>
      <c r="E39" s="4"/>
      <c r="F39" s="4"/>
      <c r="G39" s="8">
        <v>455</v>
      </c>
      <c r="H39" s="2"/>
    </row>
    <row r="40" spans="1:8">
      <c r="A40" s="4" t="s">
        <v>16</v>
      </c>
      <c r="B40" s="4">
        <v>11207</v>
      </c>
      <c r="C40" s="4"/>
      <c r="D40" s="4"/>
      <c r="E40" s="4"/>
      <c r="F40" s="4"/>
      <c r="G40" s="8">
        <v>594</v>
      </c>
      <c r="H40" s="2"/>
    </row>
    <row r="41" spans="1:8">
      <c r="A41" s="4" t="s">
        <v>21</v>
      </c>
      <c r="B41" s="4">
        <v>3072</v>
      </c>
      <c r="C41" s="4"/>
      <c r="D41" s="4"/>
      <c r="E41" s="4"/>
      <c r="F41" s="4"/>
      <c r="G41" s="8">
        <v>650</v>
      </c>
      <c r="H41" s="2"/>
    </row>
    <row r="42" spans="1:8">
      <c r="A42" s="4"/>
      <c r="B42" s="4"/>
      <c r="C42" s="4"/>
      <c r="D42" s="4"/>
      <c r="E42" s="4"/>
      <c r="F42" s="4"/>
      <c r="G42" s="8"/>
      <c r="H42" s="2"/>
    </row>
    <row r="43" spans="1:8">
      <c r="A43" s="29" t="s">
        <v>91</v>
      </c>
      <c r="B43" s="29">
        <f>SUM(B35:B41)</f>
        <v>37169</v>
      </c>
      <c r="C43" s="29"/>
      <c r="D43" s="29"/>
      <c r="E43" s="29"/>
      <c r="F43" s="29"/>
      <c r="G43" s="29">
        <f>SUM(G35:G41)</f>
        <v>6539</v>
      </c>
      <c r="H43" s="29"/>
    </row>
    <row r="44" spans="1:8">
      <c r="A44" s="2"/>
      <c r="B44" s="2"/>
      <c r="C44" s="2"/>
      <c r="D44" s="2"/>
      <c r="E44" s="2"/>
      <c r="F44" s="2"/>
      <c r="G44" s="6"/>
      <c r="H44" s="2"/>
    </row>
    <row r="45" spans="1:8" s="33" customFormat="1" ht="18">
      <c r="A45" s="30" t="s">
        <v>24</v>
      </c>
      <c r="B45" s="31"/>
      <c r="C45" s="31"/>
      <c r="D45" s="31"/>
      <c r="E45" s="31"/>
      <c r="F45" s="31"/>
      <c r="G45" s="31"/>
      <c r="H45" s="31"/>
    </row>
    <row r="46" spans="1:8">
      <c r="A46" s="2" t="s">
        <v>25</v>
      </c>
      <c r="B46" s="2">
        <v>5410</v>
      </c>
      <c r="C46" s="2"/>
      <c r="D46" s="2"/>
      <c r="E46" s="2"/>
      <c r="F46" s="2"/>
      <c r="G46" s="2">
        <v>2827</v>
      </c>
      <c r="H46" s="2"/>
    </row>
    <row r="47" spans="1:8">
      <c r="A47" s="2"/>
      <c r="B47" s="2"/>
      <c r="C47" s="2"/>
      <c r="D47" s="2"/>
      <c r="E47" s="2"/>
      <c r="F47" s="2"/>
      <c r="G47" s="2"/>
      <c r="H47" s="2"/>
    </row>
    <row r="48" spans="1:8">
      <c r="A48" s="29" t="s">
        <v>92</v>
      </c>
      <c r="B48" s="29">
        <v>5410</v>
      </c>
      <c r="C48" s="29"/>
      <c r="D48" s="29"/>
      <c r="E48" s="29"/>
      <c r="F48" s="29"/>
      <c r="G48" s="29">
        <v>6539</v>
      </c>
      <c r="H48" s="29"/>
    </row>
    <row r="49" spans="1:8">
      <c r="A49" s="2"/>
      <c r="B49" s="2"/>
      <c r="C49" s="2"/>
      <c r="D49" s="2"/>
      <c r="E49" s="2"/>
      <c r="F49" s="2"/>
      <c r="G49" s="2"/>
      <c r="H49" s="2"/>
    </row>
    <row r="50" spans="1:8" s="33" customFormat="1" ht="18">
      <c r="A50" s="30" t="s">
        <v>61</v>
      </c>
      <c r="B50" s="31"/>
      <c r="C50" s="31"/>
      <c r="D50" s="31"/>
      <c r="E50" s="31"/>
      <c r="F50" s="31"/>
      <c r="G50" s="31"/>
      <c r="H50" s="31"/>
    </row>
    <row r="51" spans="1:8">
      <c r="A51" s="7" t="s">
        <v>26</v>
      </c>
      <c r="B51" s="7">
        <v>381</v>
      </c>
      <c r="C51" s="8"/>
      <c r="D51" s="8"/>
      <c r="E51" s="8"/>
      <c r="F51" s="8"/>
      <c r="G51" s="8"/>
      <c r="H51" s="2"/>
    </row>
    <row r="52" spans="1:8">
      <c r="A52" s="7" t="s">
        <v>27</v>
      </c>
      <c r="B52" s="7">
        <v>416</v>
      </c>
      <c r="C52" s="8"/>
      <c r="D52" s="8"/>
      <c r="E52" s="8"/>
      <c r="F52" s="8"/>
      <c r="G52" s="8">
        <v>163</v>
      </c>
      <c r="H52" s="2"/>
    </row>
    <row r="53" spans="1:8">
      <c r="A53" s="7" t="s">
        <v>28</v>
      </c>
      <c r="B53" s="7">
        <v>421</v>
      </c>
      <c r="C53" s="8"/>
      <c r="D53" s="8"/>
      <c r="E53" s="8"/>
      <c r="F53" s="8"/>
      <c r="G53" s="8">
        <v>796</v>
      </c>
      <c r="H53" s="2"/>
    </row>
    <row r="54" spans="1:8">
      <c r="A54" s="7" t="s">
        <v>29</v>
      </c>
      <c r="B54" s="7">
        <v>640</v>
      </c>
      <c r="C54" s="8"/>
      <c r="D54" s="8"/>
      <c r="E54" s="8"/>
      <c r="F54" s="8"/>
      <c r="G54" s="8">
        <v>191</v>
      </c>
      <c r="H54" s="2"/>
    </row>
    <row r="55" spans="1:8">
      <c r="A55" s="7" t="s">
        <v>30</v>
      </c>
      <c r="B55" s="7">
        <v>64</v>
      </c>
      <c r="C55" s="8"/>
      <c r="D55" s="8"/>
      <c r="E55" s="8"/>
      <c r="F55" s="8"/>
      <c r="G55" s="52">
        <v>573</v>
      </c>
      <c r="H55" s="2"/>
    </row>
    <row r="56" spans="1:8">
      <c r="A56" s="7" t="s">
        <v>31</v>
      </c>
      <c r="B56" s="7">
        <v>250</v>
      </c>
      <c r="C56" s="8"/>
      <c r="D56" s="8"/>
      <c r="E56" s="8"/>
      <c r="F56" s="8"/>
      <c r="G56" s="8">
        <v>323</v>
      </c>
      <c r="H56" s="2"/>
    </row>
    <row r="57" spans="1:8">
      <c r="A57" s="7" t="s">
        <v>32</v>
      </c>
      <c r="B57" s="7">
        <v>825</v>
      </c>
      <c r="C57" s="8"/>
      <c r="D57" s="8"/>
      <c r="E57" s="8"/>
      <c r="F57" s="8"/>
      <c r="G57" s="8">
        <v>2097</v>
      </c>
      <c r="H57" s="2"/>
    </row>
    <row r="58" spans="1:8">
      <c r="A58" s="7" t="s">
        <v>33</v>
      </c>
      <c r="B58" s="7">
        <v>448</v>
      </c>
      <c r="C58" s="8"/>
      <c r="D58" s="8"/>
      <c r="E58" s="8"/>
      <c r="F58" s="8"/>
      <c r="G58" s="8">
        <v>717</v>
      </c>
      <c r="H58" s="2"/>
    </row>
    <row r="59" spans="1:8">
      <c r="A59" s="7" t="s">
        <v>34</v>
      </c>
      <c r="B59" s="7">
        <v>2289</v>
      </c>
      <c r="C59" s="8"/>
      <c r="D59" s="8"/>
      <c r="E59" s="8"/>
      <c r="F59" s="8"/>
      <c r="G59" s="8">
        <v>295</v>
      </c>
      <c r="H59" s="2"/>
    </row>
    <row r="60" spans="1:8">
      <c r="A60" s="7" t="s">
        <v>35</v>
      </c>
      <c r="B60" s="7">
        <v>1818</v>
      </c>
      <c r="C60" s="8"/>
      <c r="D60" s="8"/>
      <c r="E60" s="8"/>
      <c r="F60" s="8"/>
      <c r="G60" s="8">
        <v>235</v>
      </c>
      <c r="H60" s="2"/>
    </row>
    <row r="61" spans="1:8">
      <c r="A61" s="7" t="s">
        <v>36</v>
      </c>
      <c r="B61" s="7">
        <v>3038</v>
      </c>
      <c r="C61" s="8"/>
      <c r="D61" s="8"/>
      <c r="E61" s="8"/>
      <c r="F61" s="8"/>
      <c r="G61" s="8">
        <v>571</v>
      </c>
      <c r="H61" s="2"/>
    </row>
    <row r="62" spans="1:8">
      <c r="A62" s="7" t="s">
        <v>37</v>
      </c>
      <c r="B62" s="7">
        <v>664</v>
      </c>
      <c r="C62" s="8"/>
      <c r="D62" s="8"/>
      <c r="E62" s="8"/>
      <c r="F62" s="8"/>
      <c r="G62" s="8">
        <v>761</v>
      </c>
      <c r="H62" s="2"/>
    </row>
    <row r="63" spans="1:8">
      <c r="A63" s="7" t="s">
        <v>38</v>
      </c>
      <c r="B63" s="9">
        <v>2241</v>
      </c>
      <c r="C63" s="8"/>
      <c r="D63" s="8"/>
      <c r="E63" s="8"/>
      <c r="F63" s="8"/>
      <c r="G63" s="52">
        <v>1097</v>
      </c>
      <c r="H63" s="2"/>
    </row>
    <row r="64" spans="1:8">
      <c r="A64" s="7" t="s">
        <v>39</v>
      </c>
      <c r="B64" s="7">
        <v>2778</v>
      </c>
      <c r="C64" s="8"/>
      <c r="D64" s="8"/>
      <c r="E64" s="8"/>
      <c r="F64" s="8"/>
      <c r="G64" s="8">
        <v>612</v>
      </c>
      <c r="H64" s="2"/>
    </row>
    <row r="65" spans="1:9">
      <c r="A65" s="7" t="s">
        <v>40</v>
      </c>
      <c r="B65" s="7">
        <v>1301</v>
      </c>
      <c r="C65" s="8"/>
      <c r="D65" s="8"/>
      <c r="E65" s="8"/>
      <c r="F65" s="8"/>
      <c r="G65" s="8">
        <v>938</v>
      </c>
      <c r="H65" s="2"/>
    </row>
    <row r="66" spans="1:9">
      <c r="A66" s="7" t="s">
        <v>40</v>
      </c>
      <c r="B66" s="7"/>
      <c r="C66" s="8"/>
      <c r="D66" s="8"/>
      <c r="E66" s="8"/>
      <c r="F66" s="8"/>
      <c r="G66" s="8">
        <v>886</v>
      </c>
      <c r="H66" s="2"/>
    </row>
    <row r="67" spans="1:9">
      <c r="A67" s="7" t="s">
        <v>41</v>
      </c>
      <c r="B67" s="7">
        <v>645</v>
      </c>
      <c r="C67" s="8"/>
      <c r="D67" s="8"/>
      <c r="E67" s="8"/>
      <c r="F67" s="8"/>
      <c r="G67" s="8">
        <v>280</v>
      </c>
      <c r="H67" s="2"/>
    </row>
    <row r="68" spans="1:9">
      <c r="A68" s="7" t="s">
        <v>42</v>
      </c>
      <c r="B68" s="10">
        <v>1226</v>
      </c>
      <c r="C68" s="8"/>
      <c r="D68" s="8"/>
      <c r="E68" s="8"/>
      <c r="F68" s="8"/>
      <c r="G68" s="8">
        <v>229</v>
      </c>
      <c r="H68" s="2"/>
    </row>
    <row r="69" spans="1:9">
      <c r="A69" s="7" t="s">
        <v>43</v>
      </c>
      <c r="B69" s="7">
        <v>1529</v>
      </c>
      <c r="C69" s="8"/>
      <c r="D69" s="8"/>
      <c r="E69" s="8"/>
      <c r="F69" s="8"/>
      <c r="G69" s="8">
        <v>926</v>
      </c>
      <c r="H69" s="2"/>
    </row>
    <row r="70" spans="1:9">
      <c r="A70" s="7" t="s">
        <v>44</v>
      </c>
      <c r="B70" s="7">
        <v>365</v>
      </c>
      <c r="C70" s="2"/>
      <c r="D70" s="2"/>
      <c r="E70" s="2"/>
      <c r="F70" s="2"/>
      <c r="G70" s="8"/>
      <c r="H70" s="2"/>
    </row>
    <row r="71" spans="1:9">
      <c r="A71" s="7"/>
      <c r="B71" s="7"/>
      <c r="C71" s="2"/>
      <c r="D71" s="2"/>
      <c r="E71" s="2"/>
      <c r="F71" s="2"/>
      <c r="G71" s="8"/>
      <c r="H71" s="2"/>
    </row>
    <row r="72" spans="1:9">
      <c r="A72" s="29" t="s">
        <v>95</v>
      </c>
      <c r="B72" s="29">
        <f>SUM(B51:B70)</f>
        <v>21339</v>
      </c>
      <c r="C72" s="29"/>
      <c r="D72" s="29"/>
      <c r="E72" s="29"/>
      <c r="F72" s="29"/>
      <c r="G72" s="42">
        <f>SUM(G51:G71)</f>
        <v>11690</v>
      </c>
      <c r="H72" s="29"/>
    </row>
    <row r="73" spans="1:9">
      <c r="A73" s="2"/>
      <c r="B73" s="2"/>
      <c r="C73" s="2"/>
      <c r="D73" s="2"/>
      <c r="E73" s="2"/>
      <c r="F73" s="2"/>
      <c r="G73" s="2"/>
      <c r="H73" s="2"/>
    </row>
    <row r="74" spans="1:9" s="33" customFormat="1" ht="18">
      <c r="A74" s="30" t="s">
        <v>62</v>
      </c>
      <c r="B74" s="31"/>
      <c r="C74" s="31"/>
      <c r="D74" s="31"/>
      <c r="E74" s="31"/>
      <c r="F74" s="31"/>
      <c r="G74" s="31"/>
      <c r="H74" s="31"/>
    </row>
    <row r="75" spans="1:9">
      <c r="A75" s="7" t="s">
        <v>45</v>
      </c>
      <c r="B75" s="10">
        <v>1941</v>
      </c>
      <c r="C75" s="2"/>
      <c r="D75" s="2"/>
      <c r="E75" s="2"/>
      <c r="F75" s="2"/>
      <c r="G75" s="52">
        <v>324.10000000000002</v>
      </c>
      <c r="H75" s="2"/>
    </row>
    <row r="76" spans="1:9">
      <c r="A76" s="7" t="s">
        <v>46</v>
      </c>
      <c r="B76" s="11">
        <v>100</v>
      </c>
      <c r="C76" s="2"/>
      <c r="D76" s="2"/>
      <c r="E76" s="2"/>
      <c r="F76" s="2"/>
      <c r="G76" s="52">
        <v>68</v>
      </c>
      <c r="H76" s="2"/>
    </row>
    <row r="77" spans="1:9">
      <c r="A77" s="7" t="s">
        <v>47</v>
      </c>
      <c r="B77" s="11">
        <v>181</v>
      </c>
      <c r="C77" s="2"/>
      <c r="D77" s="2"/>
      <c r="E77" s="2"/>
      <c r="F77" s="2"/>
      <c r="G77" s="52"/>
      <c r="H77" s="2"/>
      <c r="I77" t="s">
        <v>115</v>
      </c>
    </row>
    <row r="78" spans="1:9">
      <c r="A78" s="12" t="s">
        <v>48</v>
      </c>
      <c r="B78" s="13">
        <v>1456</v>
      </c>
      <c r="C78" s="2"/>
      <c r="D78" s="2"/>
      <c r="E78" s="2"/>
      <c r="F78" s="2"/>
      <c r="G78" s="52">
        <v>3889</v>
      </c>
      <c r="H78" s="2"/>
    </row>
    <row r="79" spans="1:9">
      <c r="A79" s="7" t="s">
        <v>49</v>
      </c>
      <c r="B79" s="11">
        <v>1846</v>
      </c>
      <c r="C79" s="2"/>
      <c r="D79" s="2"/>
      <c r="E79" s="2"/>
      <c r="F79" s="2"/>
      <c r="G79" s="52">
        <v>181</v>
      </c>
      <c r="H79" s="2"/>
    </row>
    <row r="80" spans="1:9">
      <c r="A80" s="14" t="s">
        <v>50</v>
      </c>
      <c r="B80" s="11">
        <v>261</v>
      </c>
      <c r="C80" s="2"/>
      <c r="D80" s="2"/>
      <c r="E80" s="2"/>
      <c r="F80" s="2"/>
      <c r="G80" s="52">
        <v>234</v>
      </c>
      <c r="H80" s="2"/>
    </row>
    <row r="81" spans="1:8">
      <c r="A81" s="7" t="s">
        <v>51</v>
      </c>
      <c r="B81" s="11">
        <v>330</v>
      </c>
      <c r="C81" s="2"/>
      <c r="D81" s="2"/>
      <c r="E81" s="2"/>
      <c r="F81" s="2"/>
      <c r="G81" s="52">
        <v>364</v>
      </c>
      <c r="H81" s="2"/>
    </row>
    <row r="82" spans="1:8">
      <c r="A82" s="7" t="s">
        <v>52</v>
      </c>
      <c r="B82" s="11">
        <v>1215</v>
      </c>
      <c r="C82" s="2"/>
      <c r="D82" s="2"/>
      <c r="E82" s="2"/>
      <c r="F82" s="2"/>
      <c r="G82" s="52">
        <v>0</v>
      </c>
      <c r="H82" s="2"/>
    </row>
    <row r="83" spans="1:8">
      <c r="A83" s="14" t="s">
        <v>53</v>
      </c>
      <c r="B83" s="11">
        <v>398</v>
      </c>
      <c r="C83" s="2"/>
      <c r="D83" s="2"/>
      <c r="E83" s="2"/>
      <c r="F83" s="2"/>
      <c r="G83" s="52">
        <v>0</v>
      </c>
      <c r="H83" s="2"/>
    </row>
    <row r="84" spans="1:8">
      <c r="A84" s="7" t="s">
        <v>54</v>
      </c>
      <c r="B84" s="11">
        <v>536</v>
      </c>
      <c r="C84" s="2"/>
      <c r="D84" s="2"/>
      <c r="E84" s="2"/>
      <c r="F84" s="2"/>
      <c r="G84" s="52">
        <v>0</v>
      </c>
      <c r="H84" s="2"/>
    </row>
    <row r="85" spans="1:8">
      <c r="A85" s="7" t="s">
        <v>55</v>
      </c>
      <c r="B85" s="11">
        <v>803</v>
      </c>
      <c r="C85" s="2"/>
      <c r="D85" s="2"/>
      <c r="E85" s="2"/>
      <c r="F85" s="2"/>
      <c r="G85" s="52">
        <v>43</v>
      </c>
      <c r="H85" s="2"/>
    </row>
    <row r="86" spans="1:8">
      <c r="A86" s="7" t="s">
        <v>56</v>
      </c>
      <c r="B86" s="11">
        <v>143</v>
      </c>
      <c r="C86" s="2"/>
      <c r="D86" s="2"/>
      <c r="E86" s="2"/>
      <c r="F86" s="2"/>
      <c r="G86" s="52">
        <v>0</v>
      </c>
      <c r="H86" s="2"/>
    </row>
    <row r="87" spans="1:8">
      <c r="A87" s="12" t="s">
        <v>57</v>
      </c>
      <c r="B87" s="11">
        <v>483</v>
      </c>
      <c r="C87" s="2"/>
      <c r="D87" s="2"/>
      <c r="E87" s="2"/>
      <c r="F87" s="2"/>
      <c r="G87" s="52">
        <v>0</v>
      </c>
      <c r="H87" s="2"/>
    </row>
    <row r="88" spans="1:8">
      <c r="A88" s="12" t="s">
        <v>58</v>
      </c>
      <c r="B88" s="11">
        <v>190</v>
      </c>
      <c r="C88" s="2"/>
      <c r="D88" s="2"/>
      <c r="E88" s="2"/>
      <c r="F88" s="2"/>
      <c r="G88" s="52">
        <v>0</v>
      </c>
      <c r="H88" s="2"/>
    </row>
    <row r="89" spans="1:8">
      <c r="A89" s="12" t="s">
        <v>59</v>
      </c>
      <c r="B89" s="11">
        <v>273</v>
      </c>
      <c r="C89" s="2"/>
      <c r="D89" s="2"/>
      <c r="E89" s="2"/>
      <c r="F89" s="2"/>
      <c r="G89" s="52">
        <v>668</v>
      </c>
      <c r="H89" s="2"/>
    </row>
    <row r="90" spans="1:8">
      <c r="A90" s="12" t="s">
        <v>60</v>
      </c>
      <c r="B90" s="11">
        <v>126</v>
      </c>
      <c r="C90" s="2"/>
      <c r="D90" s="2"/>
      <c r="E90" s="2"/>
      <c r="F90" s="2"/>
      <c r="G90" s="52">
        <v>32</v>
      </c>
      <c r="H90" s="2"/>
    </row>
    <row r="91" spans="1:8">
      <c r="A91" s="12"/>
      <c r="B91" s="11"/>
      <c r="C91" s="2"/>
      <c r="D91" s="2"/>
      <c r="E91" s="2"/>
      <c r="F91" s="2"/>
      <c r="G91" s="8"/>
      <c r="H91" s="2"/>
    </row>
    <row r="92" spans="1:8">
      <c r="A92" s="43" t="s">
        <v>96</v>
      </c>
      <c r="B92" s="49">
        <f>SUM(B75:B91)</f>
        <v>10282</v>
      </c>
      <c r="C92" s="29"/>
      <c r="D92" s="29"/>
      <c r="E92" s="29"/>
      <c r="F92" s="29"/>
      <c r="G92" s="42">
        <f>SUM(G75:G91)</f>
        <v>5803.1</v>
      </c>
      <c r="H92" s="29"/>
    </row>
    <row r="93" spans="1:8">
      <c r="A93" s="2"/>
      <c r="B93" s="2"/>
      <c r="C93" s="2"/>
      <c r="D93" s="2"/>
      <c r="E93" s="2"/>
      <c r="F93" s="2"/>
      <c r="G93" s="2"/>
      <c r="H93" s="2"/>
    </row>
    <row r="94" spans="1:8">
      <c r="A94" s="2"/>
      <c r="B94" s="2"/>
      <c r="C94" s="2"/>
      <c r="D94" s="2"/>
      <c r="E94" s="2"/>
      <c r="F94" s="2"/>
      <c r="G94" s="2"/>
      <c r="H94" s="2"/>
    </row>
    <row r="95" spans="1:8" ht="18">
      <c r="A95" s="36" t="s">
        <v>93</v>
      </c>
      <c r="B95" s="36"/>
      <c r="C95" s="36"/>
      <c r="D95" s="36"/>
      <c r="E95" s="36"/>
      <c r="F95" s="36"/>
      <c r="G95" s="36"/>
      <c r="H95" s="36"/>
    </row>
    <row r="96" spans="1:8">
      <c r="A96" s="2"/>
      <c r="B96" s="3" t="s">
        <v>4</v>
      </c>
      <c r="C96" s="25"/>
      <c r="D96" s="25"/>
      <c r="E96" s="26"/>
      <c r="F96" s="26"/>
      <c r="G96" s="3"/>
      <c r="H96" s="3"/>
    </row>
    <row r="97" spans="1:8">
      <c r="A97" s="2" t="s">
        <v>5</v>
      </c>
      <c r="B97" s="3">
        <v>2010</v>
      </c>
      <c r="C97" s="23"/>
      <c r="D97" s="23"/>
      <c r="E97" s="23"/>
      <c r="F97" s="23"/>
      <c r="G97" s="3">
        <v>2010</v>
      </c>
      <c r="H97" s="3"/>
    </row>
    <row r="98" spans="1:8">
      <c r="A98" s="2"/>
      <c r="B98" s="2"/>
      <c r="C98" s="2"/>
      <c r="D98" s="2"/>
      <c r="E98" s="2"/>
      <c r="F98" s="2"/>
      <c r="G98" s="2"/>
      <c r="H98" s="2"/>
    </row>
    <row r="99" spans="1:8" s="33" customFormat="1" ht="18">
      <c r="A99" s="39" t="s">
        <v>94</v>
      </c>
      <c r="B99" s="44">
        <f>SUM(B92,B72,B48,B43,B32,B19,B14)</f>
        <v>368231</v>
      </c>
      <c r="C99" s="40"/>
      <c r="D99" s="40"/>
      <c r="E99" s="40"/>
      <c r="F99" s="40"/>
      <c r="G99" s="44">
        <f>SUM(G92,G72,G48,G43,G32,G19,G14)</f>
        <v>161293.1</v>
      </c>
      <c r="H99" s="40"/>
    </row>
    <row r="100" spans="1:8">
      <c r="A100" s="2"/>
      <c r="B100" s="2"/>
      <c r="C100" s="2"/>
      <c r="D100" s="2"/>
      <c r="E100" s="2"/>
      <c r="F100" s="2"/>
      <c r="G100" s="2"/>
      <c r="H100" s="2"/>
    </row>
  </sheetData>
  <phoneticPr fontId="3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"/>
  <sheetViews>
    <sheetView workbookViewId="0">
      <selection activeCell="A21" sqref="A21"/>
    </sheetView>
  </sheetViews>
  <sheetFormatPr defaultRowHeight="12.75"/>
  <cols>
    <col min="1" max="1" width="36.28515625" customWidth="1"/>
    <col min="2" max="2" width="6" customWidth="1"/>
    <col min="3" max="3" width="6.28515625" customWidth="1"/>
    <col min="4" max="4" width="12.42578125" customWidth="1"/>
    <col min="5" max="5" width="10.7109375" customWidth="1"/>
    <col min="6" max="6" width="12.28515625" customWidth="1"/>
    <col min="7" max="7" width="24.140625" customWidth="1"/>
    <col min="8" max="8" width="5.85546875" customWidth="1"/>
    <col min="9" max="9" width="23.42578125" customWidth="1"/>
    <col min="16" max="16" width="27.42578125" customWidth="1"/>
  </cols>
  <sheetData>
    <row r="1" spans="1:16" s="47" customFormat="1" ht="20.25">
      <c r="A1" s="47" t="s">
        <v>102</v>
      </c>
    </row>
    <row r="3" spans="1:16" s="33" customFormat="1" ht="18">
      <c r="A3" s="30" t="s">
        <v>79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20" customFormat="1">
      <c r="A4" s="7"/>
      <c r="B4" s="23"/>
      <c r="C4" s="23"/>
      <c r="D4" s="158" t="s">
        <v>80</v>
      </c>
      <c r="E4" s="159"/>
      <c r="F4" s="158" t="s">
        <v>116</v>
      </c>
      <c r="G4" s="160"/>
      <c r="H4" s="22"/>
      <c r="I4" s="27" t="s">
        <v>85</v>
      </c>
      <c r="J4" s="22"/>
      <c r="K4" s="22"/>
      <c r="L4" s="22"/>
      <c r="M4" s="22"/>
      <c r="N4" s="22"/>
      <c r="O4" s="22"/>
      <c r="P4" s="38"/>
    </row>
    <row r="5" spans="1:16" s="20" customFormat="1">
      <c r="A5" s="21"/>
      <c r="B5" s="23"/>
      <c r="C5" s="23"/>
      <c r="D5" s="54" t="s">
        <v>81</v>
      </c>
      <c r="E5" s="54" t="s">
        <v>82</v>
      </c>
      <c r="F5" s="54" t="s">
        <v>81</v>
      </c>
      <c r="G5" s="54" t="s">
        <v>82</v>
      </c>
      <c r="H5" s="22"/>
      <c r="I5" s="22"/>
      <c r="J5" s="22"/>
      <c r="K5" s="22"/>
      <c r="L5" s="22"/>
      <c r="M5" s="22"/>
      <c r="N5" s="22"/>
      <c r="O5" s="22"/>
      <c r="P5" s="38"/>
    </row>
    <row r="6" spans="1:16">
      <c r="A6" s="2" t="s">
        <v>83</v>
      </c>
      <c r="B6" s="2"/>
      <c r="C6" s="2"/>
      <c r="D6" s="50">
        <v>167111</v>
      </c>
      <c r="E6" s="50">
        <v>151955</v>
      </c>
      <c r="F6" s="3"/>
      <c r="G6" s="3"/>
      <c r="H6" s="2"/>
      <c r="I6" s="2">
        <v>803747</v>
      </c>
      <c r="J6" s="2"/>
      <c r="K6" s="2"/>
      <c r="L6" s="2"/>
      <c r="M6" s="2"/>
      <c r="N6" s="2"/>
      <c r="O6" s="2"/>
      <c r="P6" s="38"/>
    </row>
    <row r="7" spans="1:16">
      <c r="A7" s="2" t="s">
        <v>86</v>
      </c>
      <c r="B7" s="2"/>
      <c r="C7" s="2"/>
      <c r="D7" s="50">
        <v>4570</v>
      </c>
      <c r="E7" s="3"/>
      <c r="F7" s="3"/>
      <c r="G7" s="3"/>
      <c r="H7" s="2"/>
      <c r="I7" s="2">
        <v>10968</v>
      </c>
      <c r="J7" s="2"/>
      <c r="K7" s="2"/>
      <c r="L7" s="2"/>
      <c r="M7" s="2"/>
      <c r="N7" s="2"/>
      <c r="O7" s="2"/>
      <c r="P7" s="38"/>
    </row>
    <row r="8" spans="1:16">
      <c r="A8" s="2" t="s">
        <v>84</v>
      </c>
      <c r="B8" s="2"/>
      <c r="C8" s="2"/>
      <c r="D8" s="3"/>
      <c r="E8" s="3"/>
      <c r="F8" s="56">
        <f>3241253/12.5</f>
        <v>259300.24</v>
      </c>
      <c r="G8" s="56">
        <f>463420/15.5</f>
        <v>29898.064516129034</v>
      </c>
      <c r="H8" s="2"/>
      <c r="I8" s="2">
        <v>701550</v>
      </c>
      <c r="J8" s="2"/>
      <c r="K8" s="2"/>
      <c r="L8" s="2"/>
      <c r="M8" s="2"/>
      <c r="N8" s="2"/>
      <c r="O8" s="2"/>
      <c r="P8" s="38"/>
    </row>
    <row r="9" spans="1:1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8"/>
    </row>
    <row r="10" spans="1:16">
      <c r="A10" s="29" t="s">
        <v>97</v>
      </c>
      <c r="B10" s="28"/>
      <c r="C10" s="28"/>
      <c r="D10" s="29">
        <f>SUM(D6:D9)</f>
        <v>171681</v>
      </c>
      <c r="E10" s="29">
        <f>SUM(E6:E9)</f>
        <v>151955</v>
      </c>
      <c r="F10" s="58">
        <f>F8+F9</f>
        <v>259300.24</v>
      </c>
      <c r="G10" s="58">
        <f>SUM(G6:G9)</f>
        <v>29898.064516129034</v>
      </c>
      <c r="H10" s="28"/>
      <c r="I10" s="28">
        <f>SUM(I6:I8)</f>
        <v>1516265</v>
      </c>
      <c r="J10" s="28"/>
      <c r="K10" s="28"/>
      <c r="L10" s="28"/>
      <c r="M10" s="28"/>
      <c r="N10" s="28"/>
      <c r="O10" s="28"/>
      <c r="P10" s="38"/>
    </row>
    <row r="12" spans="1:16">
      <c r="A12" t="s">
        <v>107</v>
      </c>
    </row>
  </sheetData>
  <mergeCells count="2">
    <mergeCell ref="D4:E4"/>
    <mergeCell ref="F4:G4"/>
  </mergeCells>
  <phoneticPr fontId="3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A36" sqref="A36"/>
    </sheetView>
  </sheetViews>
  <sheetFormatPr defaultRowHeight="12.75"/>
  <cols>
    <col min="1" max="1" width="59.28515625" style="125" customWidth="1"/>
    <col min="2" max="2" width="12.5703125" style="125" bestFit="1" customWidth="1"/>
    <col min="3" max="3" width="11.140625" style="125" customWidth="1"/>
    <col min="4" max="4" width="13.140625" style="125" bestFit="1" customWidth="1"/>
    <col min="5" max="5" width="10.5703125" style="125" bestFit="1" customWidth="1"/>
    <col min="6" max="6" width="16.5703125" style="125" bestFit="1" customWidth="1"/>
    <col min="7" max="7" width="9.28515625" style="125" bestFit="1" customWidth="1"/>
    <col min="8" max="11" width="9.7109375" style="125" bestFit="1" customWidth="1"/>
    <col min="12" max="12" width="12.85546875" style="125" customWidth="1"/>
    <col min="13" max="16384" width="9.140625" style="125"/>
  </cols>
  <sheetData>
    <row r="1" spans="1:10" ht="15.75">
      <c r="J1" s="126"/>
    </row>
    <row r="2" spans="1:10" ht="15">
      <c r="A2" s="127" t="s">
        <v>146</v>
      </c>
      <c r="B2" s="128" t="s">
        <v>147</v>
      </c>
      <c r="C2" s="128" t="s">
        <v>148</v>
      </c>
      <c r="D2" s="128" t="s">
        <v>149</v>
      </c>
      <c r="E2" s="128" t="s">
        <v>150</v>
      </c>
      <c r="F2" s="128" t="s">
        <v>151</v>
      </c>
      <c r="G2" s="128" t="s">
        <v>152</v>
      </c>
    </row>
    <row r="3" spans="1:10" ht="15">
      <c r="A3" s="128" t="s">
        <v>153</v>
      </c>
      <c r="B3" s="129">
        <v>883</v>
      </c>
      <c r="C3" s="129"/>
      <c r="D3" s="129"/>
      <c r="E3" s="129"/>
      <c r="F3" s="129"/>
      <c r="G3" s="129"/>
    </row>
    <row r="4" spans="1:10" ht="15">
      <c r="A4" s="128" t="s">
        <v>154</v>
      </c>
      <c r="B4" s="129">
        <v>7</v>
      </c>
      <c r="C4" s="129"/>
      <c r="D4" s="129"/>
      <c r="E4" s="129"/>
      <c r="F4" s="129"/>
      <c r="G4" s="129"/>
    </row>
    <row r="5" spans="1:10" ht="15">
      <c r="A5" s="128" t="s">
        <v>155</v>
      </c>
      <c r="B5" s="129"/>
      <c r="C5" s="129">
        <v>25</v>
      </c>
      <c r="D5" s="129">
        <v>41</v>
      </c>
      <c r="E5" s="129">
        <v>100</v>
      </c>
      <c r="F5" s="129">
        <v>39</v>
      </c>
      <c r="G5" s="129">
        <v>28</v>
      </c>
    </row>
    <row r="6" spans="1:10" ht="15">
      <c r="A6" s="128" t="s">
        <v>156</v>
      </c>
      <c r="B6" s="129">
        <v>2443</v>
      </c>
      <c r="C6" s="129"/>
      <c r="D6" s="129"/>
      <c r="E6" s="129"/>
      <c r="F6" s="129"/>
      <c r="G6" s="129"/>
    </row>
    <row r="7" spans="1:10" ht="15">
      <c r="A7" s="130" t="s">
        <v>157</v>
      </c>
      <c r="B7" s="129">
        <f t="shared" ref="B7:G7" si="0">SUM(B3:B6)</f>
        <v>3333</v>
      </c>
      <c r="C7" s="129">
        <f t="shared" si="0"/>
        <v>25</v>
      </c>
      <c r="D7" s="129">
        <f t="shared" si="0"/>
        <v>41</v>
      </c>
      <c r="E7" s="129">
        <f t="shared" si="0"/>
        <v>100</v>
      </c>
      <c r="F7" s="129">
        <f t="shared" si="0"/>
        <v>39</v>
      </c>
      <c r="G7" s="129">
        <f t="shared" si="0"/>
        <v>28</v>
      </c>
    </row>
    <row r="8" spans="1:10" ht="15">
      <c r="B8" s="131"/>
      <c r="C8" s="131"/>
      <c r="D8" s="131"/>
      <c r="E8" s="131"/>
      <c r="F8" s="131"/>
      <c r="G8" s="131"/>
    </row>
    <row r="9" spans="1:10" ht="15">
      <c r="A9" s="127" t="s">
        <v>158</v>
      </c>
      <c r="B9" s="129" t="s">
        <v>147</v>
      </c>
      <c r="C9" s="129" t="s">
        <v>148</v>
      </c>
      <c r="D9" s="129" t="s">
        <v>149</v>
      </c>
      <c r="E9" s="129" t="s">
        <v>150</v>
      </c>
      <c r="F9" s="129" t="s">
        <v>151</v>
      </c>
      <c r="G9" s="128" t="s">
        <v>152</v>
      </c>
    </row>
    <row r="10" spans="1:10" ht="15">
      <c r="A10" s="128" t="s">
        <v>153</v>
      </c>
      <c r="B10" s="132">
        <f>B3/$B$7</f>
        <v>0.26492649264926493</v>
      </c>
      <c r="C10" s="132"/>
      <c r="D10" s="132"/>
      <c r="E10" s="132"/>
      <c r="F10" s="132"/>
      <c r="G10" s="132"/>
    </row>
    <row r="11" spans="1:10" ht="15">
      <c r="A11" s="128" t="s">
        <v>154</v>
      </c>
      <c r="B11" s="132">
        <f>B4/$B$7</f>
        <v>2.1002100210021002E-3</v>
      </c>
      <c r="C11" s="132"/>
      <c r="D11" s="132"/>
      <c r="E11" s="132"/>
      <c r="F11" s="132"/>
      <c r="G11" s="132"/>
    </row>
    <row r="12" spans="1:10" ht="15">
      <c r="A12" s="128" t="s">
        <v>155</v>
      </c>
      <c r="B12" s="132">
        <f>B5/$B$7</f>
        <v>0</v>
      </c>
      <c r="C12" s="132">
        <v>1</v>
      </c>
      <c r="D12" s="132">
        <v>1</v>
      </c>
      <c r="E12" s="132">
        <v>1</v>
      </c>
      <c r="F12" s="132">
        <v>1</v>
      </c>
      <c r="G12" s="132">
        <v>1</v>
      </c>
    </row>
    <row r="13" spans="1:10" ht="15">
      <c r="A13" s="128" t="s">
        <v>156</v>
      </c>
      <c r="B13" s="132">
        <f>B6/$B$7</f>
        <v>0.73297329732973293</v>
      </c>
      <c r="C13" s="132"/>
      <c r="D13" s="132"/>
      <c r="E13" s="132"/>
      <c r="F13" s="132"/>
      <c r="G13" s="132"/>
    </row>
    <row r="14" spans="1:10" ht="15">
      <c r="B14" s="131"/>
      <c r="C14" s="131"/>
      <c r="D14" s="131"/>
      <c r="E14" s="131"/>
      <c r="F14" s="131"/>
      <c r="G14" s="131"/>
    </row>
    <row r="15" spans="1:10" ht="15">
      <c r="A15" s="127" t="s">
        <v>159</v>
      </c>
      <c r="B15" s="129" t="s">
        <v>147</v>
      </c>
      <c r="C15" s="129" t="s">
        <v>148</v>
      </c>
      <c r="D15" s="129" t="s">
        <v>149</v>
      </c>
      <c r="E15" s="129" t="s">
        <v>150</v>
      </c>
      <c r="F15" s="129" t="s">
        <v>151</v>
      </c>
      <c r="G15" s="128" t="s">
        <v>152</v>
      </c>
    </row>
    <row r="16" spans="1:10" ht="15">
      <c r="A16" s="133" t="s">
        <v>153</v>
      </c>
      <c r="B16" s="129">
        <f t="shared" ref="B16:G16" si="1">95*3.6*B10/2</f>
        <v>45.302430243024304</v>
      </c>
      <c r="C16" s="129">
        <f t="shared" si="1"/>
        <v>0</v>
      </c>
      <c r="D16" s="129">
        <f t="shared" si="1"/>
        <v>0</v>
      </c>
      <c r="E16" s="129">
        <f t="shared" si="1"/>
        <v>0</v>
      </c>
      <c r="F16" s="129">
        <f t="shared" si="1"/>
        <v>0</v>
      </c>
      <c r="G16" s="129">
        <f t="shared" si="1"/>
        <v>0</v>
      </c>
    </row>
    <row r="17" spans="1:7" ht="15">
      <c r="A17" s="133" t="s">
        <v>154</v>
      </c>
      <c r="B17" s="129">
        <f t="shared" ref="B17:G17" si="2">74*3.6*B11/2</f>
        <v>0.27974797479747976</v>
      </c>
      <c r="C17" s="129">
        <f t="shared" si="2"/>
        <v>0</v>
      </c>
      <c r="D17" s="129">
        <f t="shared" si="2"/>
        <v>0</v>
      </c>
      <c r="E17" s="129">
        <f t="shared" si="2"/>
        <v>0</v>
      </c>
      <c r="F17" s="129">
        <f t="shared" si="2"/>
        <v>0</v>
      </c>
      <c r="G17" s="129">
        <f t="shared" si="2"/>
        <v>0</v>
      </c>
    </row>
    <row r="18" spans="1:7" ht="15">
      <c r="A18" s="133" t="s">
        <v>155</v>
      </c>
      <c r="B18" s="129">
        <f t="shared" ref="B18:G18" si="3">56.7*3.6*B12/2</f>
        <v>0</v>
      </c>
      <c r="C18" s="129">
        <f t="shared" si="3"/>
        <v>102.06</v>
      </c>
      <c r="D18" s="129">
        <f t="shared" si="3"/>
        <v>102.06</v>
      </c>
      <c r="E18" s="129">
        <f t="shared" si="3"/>
        <v>102.06</v>
      </c>
      <c r="F18" s="129">
        <f t="shared" si="3"/>
        <v>102.06</v>
      </c>
      <c r="G18" s="129">
        <f t="shared" si="3"/>
        <v>102.06</v>
      </c>
    </row>
    <row r="19" spans="1:7" ht="15">
      <c r="A19" s="133" t="s">
        <v>156</v>
      </c>
      <c r="B19" s="129">
        <f t="shared" ref="B19:G19" si="4">0*3.6*B13/2</f>
        <v>0</v>
      </c>
      <c r="C19" s="129">
        <f t="shared" si="4"/>
        <v>0</v>
      </c>
      <c r="D19" s="129">
        <f t="shared" si="4"/>
        <v>0</v>
      </c>
      <c r="E19" s="129">
        <f t="shared" si="4"/>
        <v>0</v>
      </c>
      <c r="F19" s="129">
        <f t="shared" si="4"/>
        <v>0</v>
      </c>
      <c r="G19" s="129">
        <f t="shared" si="4"/>
        <v>0</v>
      </c>
    </row>
    <row r="20" spans="1:7">
      <c r="A20" s="133" t="s">
        <v>157</v>
      </c>
      <c r="B20" s="134">
        <f t="shared" ref="B20:G20" si="5">SUM(B16:B19)</f>
        <v>45.582178217821784</v>
      </c>
      <c r="C20" s="134">
        <f t="shared" si="5"/>
        <v>102.06</v>
      </c>
      <c r="D20" s="134">
        <f t="shared" si="5"/>
        <v>102.06</v>
      </c>
      <c r="E20" s="134">
        <f t="shared" si="5"/>
        <v>102.06</v>
      </c>
      <c r="F20" s="134">
        <f t="shared" si="5"/>
        <v>102.06</v>
      </c>
      <c r="G20" s="134">
        <f t="shared" si="5"/>
        <v>102.06</v>
      </c>
    </row>
    <row r="22" spans="1:7" ht="15">
      <c r="A22" s="135" t="s">
        <v>160</v>
      </c>
      <c r="B22" s="136" t="s">
        <v>147</v>
      </c>
      <c r="C22" s="136" t="s">
        <v>148</v>
      </c>
      <c r="D22" s="136" t="s">
        <v>149</v>
      </c>
      <c r="E22" s="136" t="s">
        <v>150</v>
      </c>
      <c r="F22" s="136" t="s">
        <v>151</v>
      </c>
      <c r="G22" s="127" t="s">
        <v>152</v>
      </c>
    </row>
    <row r="23" spans="1:7" ht="15">
      <c r="A23" s="128" t="s">
        <v>161</v>
      </c>
      <c r="B23" s="132">
        <v>0.23</v>
      </c>
      <c r="C23" s="132">
        <v>0.2</v>
      </c>
      <c r="D23" s="132">
        <v>0.45</v>
      </c>
      <c r="E23" s="132">
        <v>0.21</v>
      </c>
      <c r="F23" s="132">
        <v>0.5</v>
      </c>
      <c r="G23" s="137">
        <v>0.3</v>
      </c>
    </row>
    <row r="24" spans="1:7" ht="15">
      <c r="A24" s="138" t="s">
        <v>162</v>
      </c>
      <c r="B24" s="139">
        <f t="shared" ref="B24:G24" si="6">B20+B20*B23</f>
        <v>56.066079207920794</v>
      </c>
      <c r="C24" s="139">
        <f t="shared" si="6"/>
        <v>122.47200000000001</v>
      </c>
      <c r="D24" s="139">
        <f t="shared" si="6"/>
        <v>147.98699999999999</v>
      </c>
      <c r="E24" s="139">
        <f t="shared" si="6"/>
        <v>123.49260000000001</v>
      </c>
      <c r="F24" s="139">
        <f t="shared" si="6"/>
        <v>153.09</v>
      </c>
      <c r="G24" s="139">
        <f t="shared" si="6"/>
        <v>132.678</v>
      </c>
    </row>
    <row r="27" spans="1:7" ht="15">
      <c r="A27" s="135" t="s">
        <v>163</v>
      </c>
      <c r="B27" s="127" t="s">
        <v>164</v>
      </c>
      <c r="C27" s="127" t="s">
        <v>155</v>
      </c>
      <c r="D27" s="127" t="s">
        <v>156</v>
      </c>
    </row>
    <row r="28" spans="1:7" ht="15">
      <c r="A28" s="138" t="s">
        <v>165</v>
      </c>
      <c r="B28" s="138">
        <v>266</v>
      </c>
      <c r="C28" s="138">
        <v>204</v>
      </c>
      <c r="D28" s="138">
        <v>0</v>
      </c>
    </row>
    <row r="31" spans="1:7" ht="15">
      <c r="A31" s="135" t="s">
        <v>166</v>
      </c>
      <c r="B31" s="135" t="s">
        <v>167</v>
      </c>
      <c r="C31" s="127" t="s">
        <v>168</v>
      </c>
    </row>
    <row r="32" spans="1:7">
      <c r="A32" s="140" t="s">
        <v>169</v>
      </c>
      <c r="B32" s="141">
        <v>438</v>
      </c>
      <c r="C32" s="141">
        <f>B32/3.6</f>
        <v>121.66666666666666</v>
      </c>
    </row>
    <row r="33" spans="1:3" ht="15">
      <c r="A33" s="142" t="s">
        <v>170</v>
      </c>
      <c r="B33" s="143">
        <v>490</v>
      </c>
      <c r="C33" s="144">
        <f>B33/3.6</f>
        <v>136.11111111111111</v>
      </c>
    </row>
    <row r="36" spans="1:3">
      <c r="A36" s="125" t="s">
        <v>171</v>
      </c>
    </row>
  </sheetData>
  <phoneticPr fontId="3" type="noConversion"/>
  <pageMargins left="0.75" right="0.75" top="1" bottom="1" header="0" footer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Samlet regnskab 2010</vt:lpstr>
      <vt:lpstr>Varme</vt:lpstr>
      <vt:lpstr>El</vt:lpstr>
      <vt:lpstr>Vand</vt:lpstr>
      <vt:lpstr>Brændstof</vt:lpstr>
      <vt:lpstr>Beregninger CO2</vt:lpstr>
    </vt:vector>
  </TitlesOfParts>
  <Company>Randers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Bo Jensen</dc:creator>
  <cp:lastModifiedBy>Gustav Brade</cp:lastModifiedBy>
  <cp:lastPrinted>2011-05-27T12:37:12Z</cp:lastPrinted>
  <dcterms:created xsi:type="dcterms:W3CDTF">2011-03-30T08:06:45Z</dcterms:created>
  <dcterms:modified xsi:type="dcterms:W3CDTF">2011-07-07T13:13:13Z</dcterms:modified>
</cp:coreProperties>
</file>