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r Nordjylland\900\929 Ærø Kommune - Co2 opgørelse\2 Bilag slutrapport\"/>
    </mc:Choice>
  </mc:AlternateContent>
  <bookViews>
    <workbookView xWindow="240" yWindow="120" windowWidth="18990" windowHeight="8445" tabRatio="640"/>
  </bookViews>
  <sheets>
    <sheet name="Opgørelse 2014" sheetId="9" r:id="rId1"/>
    <sheet name="Grafer 2014" sheetId="14" r:id="rId2"/>
    <sheet name="Varmeforbrug 2014" sheetId="10" r:id="rId3"/>
    <sheet name="Fjernvarmeproduktion 2014" sheetId="16" r:id="rId4"/>
    <sheet name="Elforbrug 2014" sheetId="1" r:id="rId5"/>
    <sheet name="Elforbrug og elproduktion 2014" sheetId="13" r:id="rId6"/>
    <sheet name="Transport 2014" sheetId="3" r:id="rId7"/>
    <sheet name="Emissionsfaktorer" sheetId="2" r:id="rId8"/>
    <sheet name="Nationalt trafikarbejde 2013" sheetId="7" r:id="rId9"/>
    <sheet name="DMU 2013" sheetId="8" r:id="rId10"/>
  </sheets>
  <definedNames>
    <definedName name="_xlnm.Print_Area" localSheetId="4">'Elforbrug 2014'!$A$1:$G$78</definedName>
    <definedName name="_xlnm.Print_Area" localSheetId="7">Emissionsfaktorer!$A$1:$D$20</definedName>
    <definedName name="_xlnm.Print_Area" localSheetId="6">'Transport 2014'!$A$1:$E$12</definedName>
    <definedName name="_xlnm.Print_Area" localSheetId="2">'Varmeforbrug 2014'!$A$1:$M$78</definedName>
  </definedNames>
  <calcPr calcId="152511" calcOnSave="0"/>
</workbook>
</file>

<file path=xl/calcChain.xml><?xml version="1.0" encoding="utf-8"?>
<calcChain xmlns="http://schemas.openxmlformats.org/spreadsheetml/2006/main">
  <c r="C19" i="16" l="1"/>
  <c r="C11" i="16"/>
  <c r="C16" i="16" l="1"/>
  <c r="C15" i="16"/>
  <c r="C18" i="16"/>
  <c r="C14" i="16"/>
  <c r="C13" i="16"/>
  <c r="C17" i="16"/>
  <c r="E20" i="3" l="1"/>
  <c r="C20" i="3"/>
  <c r="B20" i="3"/>
  <c r="E19" i="3"/>
  <c r="C19" i="3"/>
  <c r="B19" i="3"/>
  <c r="E18" i="3"/>
  <c r="B18" i="3"/>
  <c r="C18" i="3"/>
  <c r="C21" i="3" s="1"/>
  <c r="C22" i="3" s="1"/>
  <c r="B21" i="3"/>
  <c r="B22" i="3" s="1"/>
  <c r="D18" i="3" l="1"/>
  <c r="D19" i="3"/>
  <c r="D20" i="3"/>
  <c r="E22" i="3"/>
  <c r="D21" i="3" l="1"/>
  <c r="D22" i="3" s="1"/>
  <c r="C32" i="2" l="1"/>
  <c r="D32" i="2"/>
  <c r="E32" i="2"/>
  <c r="F32" i="2"/>
  <c r="G32" i="2"/>
  <c r="D10" i="2" s="1"/>
  <c r="B32" i="2"/>
  <c r="B8" i="3" l="1"/>
  <c r="C8" i="3"/>
  <c r="E8" i="3" l="1"/>
  <c r="D8" i="3"/>
  <c r="C9" i="3" l="1"/>
  <c r="B9" i="3"/>
  <c r="C7" i="3"/>
  <c r="B7" i="3"/>
  <c r="K53" i="8"/>
  <c r="D53" i="8"/>
  <c r="K47" i="8"/>
  <c r="R17" i="8" s="1"/>
  <c r="D47" i="8"/>
  <c r="K43" i="8"/>
  <c r="D43" i="8"/>
  <c r="K39" i="8"/>
  <c r="R12" i="8" s="1"/>
  <c r="K35" i="8"/>
  <c r="K33" i="8"/>
  <c r="D33" i="8"/>
  <c r="R18" i="8"/>
  <c r="K17" i="8"/>
  <c r="R16" i="8"/>
  <c r="K16" i="8"/>
  <c r="R15" i="8" s="1"/>
  <c r="K15" i="8"/>
  <c r="R14" i="8"/>
  <c r="R13" i="8"/>
  <c r="K13" i="8"/>
  <c r="D13" i="8"/>
  <c r="R11" i="8"/>
  <c r="K11" i="8"/>
  <c r="R10" i="8"/>
  <c r="R8" i="8"/>
  <c r="R9" i="8" s="1"/>
  <c r="R6" i="8"/>
  <c r="K6" i="8"/>
  <c r="R7" i="8" s="1"/>
  <c r="M84" i="7"/>
  <c r="M88" i="7" s="1"/>
  <c r="L84" i="7"/>
  <c r="L88" i="7" s="1"/>
  <c r="K84" i="7"/>
  <c r="K88" i="7" s="1"/>
  <c r="J84" i="7"/>
  <c r="J88" i="7" s="1"/>
  <c r="I84" i="7"/>
  <c r="I88" i="7" s="1"/>
  <c r="H84" i="7"/>
  <c r="H88" i="7" s="1"/>
  <c r="G84" i="7"/>
  <c r="G88" i="7" s="1"/>
  <c r="F84" i="7"/>
  <c r="F88" i="7" s="1"/>
  <c r="E84" i="7"/>
  <c r="E88" i="7" s="1"/>
  <c r="D84" i="7"/>
  <c r="D88" i="7" s="1"/>
  <c r="C84" i="7"/>
  <c r="C88" i="7" s="1"/>
  <c r="B70" i="7"/>
  <c r="B84" i="7" s="1"/>
  <c r="B88" i="7" s="1"/>
  <c r="M66" i="7"/>
  <c r="L66" i="7"/>
  <c r="K66" i="7"/>
  <c r="J66" i="7"/>
  <c r="I66" i="7"/>
  <c r="H66" i="7"/>
  <c r="G66" i="7"/>
  <c r="M62" i="7"/>
  <c r="L62" i="7"/>
  <c r="K62" i="7"/>
  <c r="J62" i="7"/>
  <c r="I62" i="7"/>
  <c r="H62" i="7"/>
  <c r="G62" i="7"/>
  <c r="O29" i="7"/>
  <c r="N29" i="7"/>
  <c r="N33" i="7" s="1"/>
  <c r="N37" i="7" s="1"/>
  <c r="M29" i="7"/>
  <c r="M33" i="7" s="1"/>
  <c r="M37" i="7" s="1"/>
  <c r="L29" i="7"/>
  <c r="L33" i="7" s="1"/>
  <c r="L37" i="7" s="1"/>
  <c r="K29" i="7"/>
  <c r="J29" i="7"/>
  <c r="J33" i="7" s="1"/>
  <c r="J37" i="7" s="1"/>
  <c r="I29" i="7"/>
  <c r="I33" i="7" s="1"/>
  <c r="I37" i="7" s="1"/>
  <c r="H29" i="7"/>
  <c r="H33" i="7" s="1"/>
  <c r="H37" i="7" s="1"/>
  <c r="G29" i="7"/>
  <c r="F29" i="7"/>
  <c r="F33" i="7" s="1"/>
  <c r="F37" i="7" s="1"/>
  <c r="E29" i="7"/>
  <c r="E33" i="7" s="1"/>
  <c r="E37" i="7" s="1"/>
  <c r="D29" i="7"/>
  <c r="D33" i="7" s="1"/>
  <c r="D37" i="7" s="1"/>
  <c r="C29" i="7"/>
  <c r="B29" i="7"/>
  <c r="B33" i="7" s="1"/>
  <c r="B37" i="7" s="1"/>
  <c r="O21" i="7"/>
  <c r="O33" i="7" s="1"/>
  <c r="O37" i="7" s="1"/>
  <c r="N21" i="7"/>
  <c r="M21" i="7"/>
  <c r="L21" i="7"/>
  <c r="K21" i="7"/>
  <c r="K33" i="7" s="1"/>
  <c r="K37" i="7" s="1"/>
  <c r="J21" i="7"/>
  <c r="I21" i="7"/>
  <c r="H21" i="7"/>
  <c r="G21" i="7"/>
  <c r="G33" i="7" s="1"/>
  <c r="G37" i="7" s="1"/>
  <c r="F21" i="7"/>
  <c r="E21" i="7"/>
  <c r="D21" i="7"/>
  <c r="C21" i="7"/>
  <c r="C33" i="7" s="1"/>
  <c r="C37" i="7" s="1"/>
  <c r="B21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E7" i="3" l="1"/>
  <c r="D9" i="3"/>
  <c r="E9" i="3" l="1"/>
  <c r="D7" i="3"/>
  <c r="C10" i="3"/>
  <c r="C11" i="3" s="1"/>
  <c r="B10" i="3"/>
  <c r="B11" i="3" s="1"/>
  <c r="E11" i="3" l="1"/>
  <c r="D10" i="3"/>
  <c r="D11" i="3" s="1"/>
</calcChain>
</file>

<file path=xl/sharedStrings.xml><?xml version="1.0" encoding="utf-8"?>
<sst xmlns="http://schemas.openxmlformats.org/spreadsheetml/2006/main" count="2586" uniqueCount="399">
  <si>
    <t>Fyringsolie</t>
  </si>
  <si>
    <t>Naturgas</t>
  </si>
  <si>
    <t>Diesel</t>
  </si>
  <si>
    <t>Benzin</t>
  </si>
  <si>
    <t>Plejepersonalekørsel (hjemmehjælp)</t>
  </si>
  <si>
    <t>Sportsanlæg</t>
  </si>
  <si>
    <t>El</t>
  </si>
  <si>
    <t>Varme</t>
  </si>
  <si>
    <t>g/km</t>
  </si>
  <si>
    <t>Enhed</t>
  </si>
  <si>
    <t>Værdi</t>
  </si>
  <si>
    <t>Energistyrelsen</t>
  </si>
  <si>
    <t>MJ/liter</t>
  </si>
  <si>
    <t>g/kwh</t>
  </si>
  <si>
    <t>g/liter</t>
  </si>
  <si>
    <t>I alt</t>
  </si>
  <si>
    <t>kWh</t>
  </si>
  <si>
    <t>liter</t>
  </si>
  <si>
    <t>Areal</t>
  </si>
  <si>
    <t>Fjernvarme</t>
  </si>
  <si>
    <t>Antal borgere =</t>
  </si>
  <si>
    <t>Kilde</t>
  </si>
  <si>
    <t>Energinet.dk</t>
  </si>
  <si>
    <t>Adm. bygninger i alt</t>
  </si>
  <si>
    <t>Skoler i alt</t>
  </si>
  <si>
    <t>Daginstitutioner i alt</t>
  </si>
  <si>
    <t>Fritidsklubber i alt</t>
  </si>
  <si>
    <t>Specialinstitutioner i alt</t>
  </si>
  <si>
    <t>Kulturinstitutioner i alt</t>
  </si>
  <si>
    <t>m2</t>
  </si>
  <si>
    <t>Ældrepleje i alt</t>
  </si>
  <si>
    <t>Nm3</t>
  </si>
  <si>
    <t>Emissionsfaktorer</t>
  </si>
  <si>
    <t>CO2-emissionsfaktor for LPG (ukrudtsbrændere)</t>
  </si>
  <si>
    <t>Gnsn CO2-emission pr. km for benzinbil</t>
  </si>
  <si>
    <t>Gnsn CO2-emission pr. km for dieselbil</t>
  </si>
  <si>
    <t>Gnsn CO2-emission pr. km for alle biler</t>
  </si>
  <si>
    <t>g/kg</t>
  </si>
  <si>
    <t>CO2-emission (tons)</t>
  </si>
  <si>
    <t>Forvaltningens køretøjer</t>
  </si>
  <si>
    <t>Energiindhold</t>
  </si>
  <si>
    <t>tons CO2</t>
  </si>
  <si>
    <t>CO2-emission</t>
  </si>
  <si>
    <t>Brændstofforbrug</t>
  </si>
  <si>
    <t>Kørte km</t>
  </si>
  <si>
    <t>CO2-emission pr. m2</t>
  </si>
  <si>
    <t>kg CO2 pr. m2</t>
  </si>
  <si>
    <t>- og andre faktorer</t>
  </si>
  <si>
    <t>Kørsel i taxa</t>
  </si>
  <si>
    <t>Gnsn CO2-emission pr. km for taxa</t>
  </si>
  <si>
    <t>Miljø og Sundhed</t>
  </si>
  <si>
    <t>Andet</t>
  </si>
  <si>
    <t>Energiforbrug i kommunens bygninger i 2014</t>
  </si>
  <si>
    <t>Ærø Rådhus, Statene 2, 5970</t>
  </si>
  <si>
    <t>Marstal gamle rådhus, Vestergade 32, 5960.</t>
  </si>
  <si>
    <t>Ældre og sundhed, Gilleballetofte 3, 5970.</t>
  </si>
  <si>
    <t xml:space="preserve">    Færgekontor, Vestergade 1, 5970.</t>
  </si>
  <si>
    <t>Marstal Skole, Halvejen 24, 5960</t>
  </si>
  <si>
    <t>Ærøskøbing Skole, Vestergade 52 A, 5970.</t>
  </si>
  <si>
    <t>Rise Skole, St. Rise Skolevej 3, 5970.</t>
  </si>
  <si>
    <t xml:space="preserve">Søby Skole, Østerbro 31 A, 5985. </t>
  </si>
  <si>
    <t xml:space="preserve">Navigationsskole, Ellenet 10, 5960. </t>
  </si>
  <si>
    <t>Ærøskøbing Børnehave, incl. Knasten, Sygehusvejen 33 B, 5970.</t>
  </si>
  <si>
    <t>Skibet, Statene 46, 5970.</t>
  </si>
  <si>
    <t xml:space="preserve">Marstal Børnehave, Peder Skramsgade 6, 5960. </t>
  </si>
  <si>
    <t>Mopælappen, Halvejen 20, 5960.</t>
  </si>
  <si>
    <t>Toftebo skolefritidsordning, Møllevejen 40, 5960.</t>
  </si>
  <si>
    <t>Dagplejen, St. Rise Skolevej 3, 5970.</t>
  </si>
  <si>
    <t>Gilleballehus, Gilleballetofte 5, 5970.</t>
  </si>
  <si>
    <t>Marstal Ældrecenter, serviceareal, Gasværksvej 6, 5960.</t>
  </si>
  <si>
    <t>De Gamles Hjem, St. Rise Landevej 6, 5970.</t>
  </si>
  <si>
    <t>Søkilden, Sygehusvejen 22, 5970.</t>
  </si>
  <si>
    <t>Klinten, Rolighedsvej 1 A, 5960.</t>
  </si>
  <si>
    <t>Æblelunden, Plantagevej 1, 5960.</t>
  </si>
  <si>
    <t>Ærøhuset, Gasværksvej 6, 5960.</t>
  </si>
  <si>
    <t>Ærøskøbing bibliotek, Søndergade 16, 5970.</t>
  </si>
  <si>
    <t>Marstal bibliotek, Skolegade 26, 5960.</t>
  </si>
  <si>
    <t>Aktivitetshuset i Marstal, Tordenskjoldsgade 20, 5960.</t>
  </si>
  <si>
    <t>Aktivitetshuset i Søby, Østerbro 31, 5985.</t>
  </si>
  <si>
    <t>Arrebrohallen, Statene 42, 5970.</t>
  </si>
  <si>
    <t>Torvecenteret, Markgade 1, 5960.</t>
  </si>
  <si>
    <t>Ærø Losseplads, Husmarken 2 A, 5970.</t>
  </si>
  <si>
    <t>Ærø Genbrugsplads, Husmarken 2 A, 5970.</t>
  </si>
  <si>
    <t>Materialegården Tranderup, Tranderup Mark 2, 5970</t>
  </si>
  <si>
    <t>Toilet Søby Havn, Søby Havn 10, 5985.</t>
  </si>
  <si>
    <t>Toilet Rasteplads Lille Rise, Lille Risevej 2 A, 5970.</t>
  </si>
  <si>
    <t>Toilet i Dommergården, Søndergade 16, 5970.</t>
  </si>
  <si>
    <t>Toilet Olde Mølle, Olde Mølle 7, 5970</t>
  </si>
  <si>
    <t xml:space="preserve">Materialegården Reberbanen, Reberbanen 56, 5960. </t>
  </si>
  <si>
    <t>Toilet Toldbodgade, Toldbodgade 26, 5960.</t>
  </si>
  <si>
    <t>Toiletbygning Drejet, Drejet 4 A, 5970.</t>
  </si>
  <si>
    <t>Bade og toiletbygning Vestrebådehavn,  Strandvejen 8, 5970.</t>
  </si>
  <si>
    <t>Bade og toiletbygning Gammelhavn, Ærøskøbing Havn 5, 5970.</t>
  </si>
  <si>
    <t>Venteværelse, Ærøskøbing Havn 8, 5970.</t>
  </si>
  <si>
    <t>Vejerbod, Ærøskøbing Havn 6, 5970.</t>
  </si>
  <si>
    <t>Havnekontoret, Havnepladsen 8, 5960.</t>
  </si>
  <si>
    <t>Toilet, Pakhusvej 10, 5960.</t>
  </si>
  <si>
    <t>Baderum, Pakhusvej 16, 5960.</t>
  </si>
  <si>
    <t>Mandskabsbygning, Søndre Værft 1, 5960.</t>
  </si>
  <si>
    <t>Bade og toiletbygning, Sejlmagervej 3, 5960.</t>
  </si>
  <si>
    <t>Toiletbygning, Taget 10, 5960.</t>
  </si>
  <si>
    <t>Marstal Vandrerhjem, Færgestræde 29, 5960.</t>
  </si>
  <si>
    <t>Turistkontor, Ærøskøbing Havn 2, 5970.</t>
  </si>
  <si>
    <t>Tidligere Lægehus Marstal, Rådhusstræde 7,5960.</t>
  </si>
  <si>
    <t xml:space="preserve">    Apotek Marstal, Kirkestræde 23, 5960.</t>
  </si>
  <si>
    <t xml:space="preserve">    Ungdomsmiljø Marstal, Halvejen 22, 5960.</t>
  </si>
  <si>
    <t xml:space="preserve">    Ulveholm, Øster Bregningemark 19, 5970.</t>
  </si>
  <si>
    <t xml:space="preserve">    Rutebilstation Marstal, Reberbanen 58, 5960.</t>
  </si>
  <si>
    <t xml:space="preserve">    Mejerigården Marstal, Vestergade 30 B, 5960.</t>
  </si>
  <si>
    <t xml:space="preserve">    Lufthavn, Dortheadalsvej 9, 5960.</t>
  </si>
  <si>
    <t xml:space="preserve">    Campingplads Marstal, Egehovedvej 1, 5960.</t>
  </si>
  <si>
    <t xml:space="preserve">    Campingplads Ærøskøbing, Sygehusvejen 40, 5970.</t>
  </si>
  <si>
    <t>---</t>
  </si>
  <si>
    <t>El, korrigeret for lokal VE-elproduktion</t>
  </si>
  <si>
    <t>NATIONALT TRAFIKARBEJDE 2000 - 2013 (mio. kørte kilometer)</t>
  </si>
  <si>
    <t>2014-data ikke tilgængelig</t>
  </si>
  <si>
    <t>Vejdirektoratet, Trafikstatistikafdeling. Udarbejdet september 2014/FLC</t>
  </si>
  <si>
    <t>Transportmiddel</t>
  </si>
  <si>
    <t>PERSONBILER</t>
  </si>
  <si>
    <t>TAXI</t>
  </si>
  <si>
    <t>VAREBILER</t>
  </si>
  <si>
    <t>Varebiler (under 2 ton)</t>
  </si>
  <si>
    <t>Varebiler ( 2 - 3,5 ton)</t>
  </si>
  <si>
    <t>LASTBILER/SÆTTEVOGNSTRÆKKERE</t>
  </si>
  <si>
    <t>Lastbiler</t>
  </si>
  <si>
    <t>Sættevognstrækkere</t>
  </si>
  <si>
    <t>MOTORCYKLER</t>
  </si>
  <si>
    <t>KNALLERT45</t>
  </si>
  <si>
    <t>BUSSER</t>
  </si>
  <si>
    <t>Rutebusser*</t>
  </si>
  <si>
    <t>Turist- og privatbus*</t>
  </si>
  <si>
    <t xml:space="preserve">MOTORKØRETØJER I ALT </t>
  </si>
  <si>
    <t>CYKLER/KNALLERT30</t>
  </si>
  <si>
    <t xml:space="preserve">I ALT INKL. CYKLER/KNALLERT30 </t>
  </si>
  <si>
    <t xml:space="preserve">*Trafikarbejdet udført af rutebusser omfatter kørsel med busser som i det centrale motorregister er registreret med anvendelseskoden "Rutekørsel". Trafikarbejdet udført af turist- og privatbusser omfatter kørsel med busser som i det centrale motorregister er registreret med anvendelseskoden "Privat buskørsel" eller "Buskørsel". Der er eksempler på at rutebusser anvendes til turistkørsel, og omvendt at turistbusser anvendes til rutekørsel.  </t>
  </si>
  <si>
    <t>Køretøjstype</t>
  </si>
  <si>
    <t>Personbil</t>
  </si>
  <si>
    <t>Taxi</t>
  </si>
  <si>
    <t>Varebiler i alt</t>
  </si>
  <si>
    <t>Motorcykler</t>
  </si>
  <si>
    <t>Knallert 45</t>
  </si>
  <si>
    <t>Rutebusser *</t>
  </si>
  <si>
    <t>I alt (ekskl. cykel/knallert)</t>
  </si>
  <si>
    <t>Cykler/knallert</t>
  </si>
  <si>
    <t>I alt (inkl. cykler/knallert)</t>
  </si>
  <si>
    <t>DCE - Normforbrug for køretøjer, 2014</t>
  </si>
  <si>
    <t>Energiforbrug</t>
  </si>
  <si>
    <t>Trafikarbejde</t>
  </si>
  <si>
    <t>Vægtning</t>
  </si>
  <si>
    <t>tons</t>
  </si>
  <si>
    <t>km</t>
  </si>
  <si>
    <t>l/km</t>
  </si>
  <si>
    <t>km/l</t>
  </si>
  <si>
    <t>Gennemsnitlig brændstoføkonomi (km/l)</t>
  </si>
  <si>
    <t>Passenger Cars</t>
  </si>
  <si>
    <t>Gasoline &lt;0,8 l</t>
  </si>
  <si>
    <t>Personbiler (vægtet)</t>
  </si>
  <si>
    <t>Gasoline 0,8 - 1,4 l</t>
  </si>
  <si>
    <t>...Benzin</t>
  </si>
  <si>
    <t>Gasoline 1,4 - 2,0 l</t>
  </si>
  <si>
    <t>...Diesel mv.</t>
  </si>
  <si>
    <t>Gasoline &gt;2,0 l</t>
  </si>
  <si>
    <t>Taxi (skøn)</t>
  </si>
  <si>
    <t>Diesel &lt;1,4 l</t>
  </si>
  <si>
    <t>Busser (vægtet)</t>
  </si>
  <si>
    <t>Diesel 1,4 - 2,0 l</t>
  </si>
  <si>
    <t>...Rutekørsel</t>
  </si>
  <si>
    <t>Diesel &gt;2,0 l</t>
  </si>
  <si>
    <t>..Turist- og privatbuskørsel</t>
  </si>
  <si>
    <t>Personbiler</t>
  </si>
  <si>
    <t>Varebiler (vægtet)</t>
  </si>
  <si>
    <t>Light Duty Vehicles</t>
  </si>
  <si>
    <t>Gasoline &lt;3,5t</t>
  </si>
  <si>
    <t>...Diesel</t>
  </si>
  <si>
    <t>Diesel &lt;3,5t</t>
  </si>
  <si>
    <t>Lastbiler og sættevognstrækkere (vægtet)</t>
  </si>
  <si>
    <t>Varebiler</t>
  </si>
  <si>
    <t>Heavy Duty Vehicles</t>
  </si>
  <si>
    <t>Gasoline &gt;3,5t</t>
  </si>
  <si>
    <t>Diesel RT 3,5 - 7,5t</t>
  </si>
  <si>
    <t>Kilde: DMU, 2014</t>
  </si>
  <si>
    <t>Diesel RT 7,5 - 12t</t>
  </si>
  <si>
    <t>Diesel RT 12 - 14 t</t>
  </si>
  <si>
    <t>Diesel RT 14 - 20t</t>
  </si>
  <si>
    <t>Diesel RT 20 - 26t</t>
  </si>
  <si>
    <t>Diesel RT 26 - 28t</t>
  </si>
  <si>
    <t>Diesel RT 28 - 32t</t>
  </si>
  <si>
    <t>Diesel RT &gt;32t</t>
  </si>
  <si>
    <t>Diesel TT/AT 28 - 34t</t>
  </si>
  <si>
    <t>Diesel TT/AT 34 - 40t</t>
  </si>
  <si>
    <t>Diesel TT/AT 40 - 50t</t>
  </si>
  <si>
    <t>Diesel TT/AT 50 - 60t</t>
  </si>
  <si>
    <t>Diesel TT/AT &gt;60t</t>
  </si>
  <si>
    <t>Lastbiler og sættevognstrækkere</t>
  </si>
  <si>
    <t>Buses</t>
  </si>
  <si>
    <t>Gasoline Urban Buses</t>
  </si>
  <si>
    <t>Rutekørsel</t>
  </si>
  <si>
    <t>Diesel Urban Buses &lt;15t</t>
  </si>
  <si>
    <t>Diesel Urban Buses 15 - 18t</t>
  </si>
  <si>
    <t>Diesel Urban Buses &gt;18t</t>
  </si>
  <si>
    <t>Gasoline Coaches</t>
  </si>
  <si>
    <t>Turist- og privat buskørsel</t>
  </si>
  <si>
    <t>Diesel Coaches &lt;15t</t>
  </si>
  <si>
    <t>Diesel Coaches 15 - 18t</t>
  </si>
  <si>
    <t>Diesel Coaches &gt;18t</t>
  </si>
  <si>
    <t>Busser</t>
  </si>
  <si>
    <t>Mopeds</t>
  </si>
  <si>
    <t>2-stroke &lt;50 cm³</t>
  </si>
  <si>
    <t>4-stroke &lt;50 cm³</t>
  </si>
  <si>
    <t>Knallerter</t>
  </si>
  <si>
    <t>Motorcycles</t>
  </si>
  <si>
    <t>2-stroke &gt;50 cm³</t>
  </si>
  <si>
    <t>4-stroke &lt;250 cm³</t>
  </si>
  <si>
    <t>4-stroke 250 - 750 cm³</t>
  </si>
  <si>
    <t>4-stroke &gt;750 cm³</t>
  </si>
  <si>
    <t>Kommunale bygninger</t>
  </si>
  <si>
    <t>Plejepersonalekørsel, madkørsel og hjælpemiddelkørsel</t>
  </si>
  <si>
    <t>Vej og Park kørsel</t>
  </si>
  <si>
    <t>Brændstof til græsslåning og andre maskiner</t>
  </si>
  <si>
    <t>Brændstof til ukrudsafbrænding</t>
  </si>
  <si>
    <t>Handicapkørsel</t>
  </si>
  <si>
    <t>Offentlige busser</t>
  </si>
  <si>
    <t>Færger</t>
  </si>
  <si>
    <t>Skolebusordning</t>
  </si>
  <si>
    <t>Renovationskørsel</t>
  </si>
  <si>
    <t>Ærø Rådhus ( kørsel i private biler)</t>
  </si>
  <si>
    <t>Kørsel i private biler</t>
  </si>
  <si>
    <t>Opgørelse for transport - Ærø Kommune 2014</t>
  </si>
  <si>
    <t>Transport i Ærø Kommune 2014 (Oplyst af Ærø Kommune, 2015)</t>
  </si>
  <si>
    <r>
      <t>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-udledninger</t>
    </r>
  </si>
  <si>
    <r>
      <t>g/Nm</t>
    </r>
    <r>
      <rPr>
        <vertAlign val="superscript"/>
        <sz val="10"/>
        <rFont val="Arial"/>
        <family val="2"/>
      </rPr>
      <t>3</t>
    </r>
  </si>
  <si>
    <r>
      <t>MJ/Nm</t>
    </r>
    <r>
      <rPr>
        <vertAlign val="superscript"/>
        <sz val="10"/>
        <color theme="1"/>
        <rFont val="Arial"/>
        <family val="2"/>
      </rPr>
      <t>3</t>
    </r>
  </si>
  <si>
    <t>Fiktiv CO2-emission til sammenligning (401 g CO2/kWh)</t>
  </si>
  <si>
    <t>Hovedtotal</t>
  </si>
  <si>
    <t>Ændring fra 2013-2014</t>
  </si>
  <si>
    <t>pct</t>
  </si>
  <si>
    <t xml:space="preserve"> </t>
  </si>
  <si>
    <t>Transport</t>
  </si>
  <si>
    <t>Bygninger</t>
  </si>
  <si>
    <t>Elvarme</t>
  </si>
  <si>
    <t>El kWh</t>
  </si>
  <si>
    <t>Fjernvarme kWh</t>
  </si>
  <si>
    <r>
      <t>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-udledning fra transport</t>
    </r>
  </si>
  <si>
    <t>Emissionsfaktor Ærø</t>
  </si>
  <si>
    <t>Emissionsfaktor DK (200%-metode)</t>
  </si>
  <si>
    <t>El CO2-udledning (Lokal emissionsfaktor)</t>
  </si>
  <si>
    <t>El CO2-udledning (Energinet.dks miljøvaredeklaration)</t>
  </si>
  <si>
    <t>Transport i Ærø Kommune, 2011</t>
  </si>
  <si>
    <t>Benzinforbrug</t>
  </si>
  <si>
    <t>Dieselforbrug</t>
  </si>
  <si>
    <t>Olie</t>
  </si>
  <si>
    <t>Flaskegas</t>
  </si>
  <si>
    <t>Noter</t>
  </si>
  <si>
    <t>liter/år</t>
  </si>
  <si>
    <t>m3/år</t>
  </si>
  <si>
    <t>tekst</t>
  </si>
  <si>
    <t>Transport i Ærø Kommune, 2013</t>
  </si>
  <si>
    <t>?</t>
  </si>
  <si>
    <t>63 stk. 11 kg gas</t>
  </si>
  <si>
    <t>Transport i Ærø Kommune, 2012</t>
  </si>
  <si>
    <t>Vej og Park kørsel*</t>
  </si>
  <si>
    <t>-</t>
  </si>
  <si>
    <r>
      <t>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-udledning</t>
    </r>
  </si>
  <si>
    <t>Ærø Rådhus</t>
  </si>
  <si>
    <t>Marstal gamle rådhus</t>
  </si>
  <si>
    <t>Ældre og sundhed</t>
  </si>
  <si>
    <t xml:space="preserve">    Færgekontor</t>
  </si>
  <si>
    <t>Marstal Skole</t>
  </si>
  <si>
    <t>Ærøskøbing Skole</t>
  </si>
  <si>
    <t>Rise Skole</t>
  </si>
  <si>
    <t>Søby Skole</t>
  </si>
  <si>
    <t>Navigationsskole</t>
  </si>
  <si>
    <t>Ærøskøbing Børnehave</t>
  </si>
  <si>
    <t>Skibet</t>
  </si>
  <si>
    <t>Marstal Børnehave</t>
  </si>
  <si>
    <t>Mopælappen</t>
  </si>
  <si>
    <t>Toftebo skolefritidsordning</t>
  </si>
  <si>
    <t>Dagplejen</t>
  </si>
  <si>
    <t>Gilleballehus</t>
  </si>
  <si>
    <t>Marstal Ældrecenter</t>
  </si>
  <si>
    <t>De Gamles Hjem</t>
  </si>
  <si>
    <t>Søkilden</t>
  </si>
  <si>
    <t>Klinten</t>
  </si>
  <si>
    <t>Æblelunden</t>
  </si>
  <si>
    <t>Ærøhuset</t>
  </si>
  <si>
    <t>Ærøskøbing bibliotek</t>
  </si>
  <si>
    <t>Marstal bibliotek</t>
  </si>
  <si>
    <t>Aktivitetshuset i Marstal</t>
  </si>
  <si>
    <t>Aktivitetshuset i Søby</t>
  </si>
  <si>
    <t>Arrebrohallen</t>
  </si>
  <si>
    <t>Torvecenteret</t>
  </si>
  <si>
    <t>Ærø Losseplads</t>
  </si>
  <si>
    <t>Ærø Genbrugsplads</t>
  </si>
  <si>
    <t>Materialegården Tranderup</t>
  </si>
  <si>
    <t>Toilet Søby Havn</t>
  </si>
  <si>
    <t>Toilet Rasteplads Lille Rise</t>
  </si>
  <si>
    <t>Toilet i Dommergården</t>
  </si>
  <si>
    <t>Toilet Olde Mølle</t>
  </si>
  <si>
    <t>Materialegården Reberbanen</t>
  </si>
  <si>
    <t>Toilet Toldbodgade</t>
  </si>
  <si>
    <t>Toiletbygning Drejet</t>
  </si>
  <si>
    <t>Bade og toiletbygning Vestrebådehavn</t>
  </si>
  <si>
    <t>Bade og toiletbygning Gammelhavn</t>
  </si>
  <si>
    <t>Venteværelse</t>
  </si>
  <si>
    <t>Vejerbod</t>
  </si>
  <si>
    <t>Havnekontoret</t>
  </si>
  <si>
    <t>Toilet</t>
  </si>
  <si>
    <t>Baderum</t>
  </si>
  <si>
    <t>Mandskabsbygning</t>
  </si>
  <si>
    <t>Bade og toiletbygning</t>
  </si>
  <si>
    <t>Toiletbygning</t>
  </si>
  <si>
    <t>Marstal Vandrerhjem</t>
  </si>
  <si>
    <t>Turistkontor</t>
  </si>
  <si>
    <t>Tidligere Lægehus Marstal</t>
  </si>
  <si>
    <t xml:space="preserve">    Apotek Marstal</t>
  </si>
  <si>
    <t xml:space="preserve">    Ungdomsmiljø Marstal</t>
  </si>
  <si>
    <t xml:space="preserve">    Ulveholm</t>
  </si>
  <si>
    <t xml:space="preserve">    Rutebilstation Marstal</t>
  </si>
  <si>
    <t xml:space="preserve">    Mejerigården Marstal</t>
  </si>
  <si>
    <t xml:space="preserve">    Lufthavn</t>
  </si>
  <si>
    <t xml:space="preserve">    Campingplads Marstal</t>
  </si>
  <si>
    <t xml:space="preserve">    Campingplads Ærøskøbing</t>
  </si>
  <si>
    <t>CO2-emissionsfaktor el (lokal)</t>
  </si>
  <si>
    <t>CO2-emissionsfaktor el (energinet.dks miljødeklaration)</t>
  </si>
  <si>
    <t>CO2-emissionsfaktor fjernvarme</t>
  </si>
  <si>
    <t>Marstal Fjernvarme</t>
  </si>
  <si>
    <t>Ærø Fjernvarme</t>
  </si>
  <si>
    <t>Rise Fjernvarme</t>
  </si>
  <si>
    <t>Lokale fjernvarmeværker</t>
  </si>
  <si>
    <t>*Ikke muligt at oplyse tal for 2014 hvorfor 2013-data er anvendt</t>
  </si>
  <si>
    <t>Samlet</t>
  </si>
  <si>
    <t>g/kWh</t>
  </si>
  <si>
    <t>CO2-udledning fra fjernvarmeforbrug (årlig emissionsfaktor)</t>
  </si>
  <si>
    <t>CO2-udledning fra fjernvarmeforbrug (2014-emissionsfaktor)</t>
  </si>
  <si>
    <t>Samlet varmeforbrug</t>
  </si>
  <si>
    <t>Fjernvarmeforbrug</t>
  </si>
  <si>
    <t>Samlet udledning</t>
  </si>
  <si>
    <t>CO2-udledning fjernvarmeforbrug</t>
  </si>
  <si>
    <t>Elforbrug</t>
  </si>
  <si>
    <t>CO2-udledning fra transport</t>
  </si>
  <si>
    <t>CO2-udledning fra bygningsdrift</t>
  </si>
  <si>
    <t>CO2-udledning elforbrug (korrigeret for lokal VE-elproduktion)</t>
  </si>
  <si>
    <t>CO2-udledning fyringsolie</t>
  </si>
  <si>
    <t>CO2-udledning fra bygningsdrift fordelt på brændsler</t>
  </si>
  <si>
    <t>Fyringsolieforbrug</t>
  </si>
  <si>
    <t>Procentfordeling</t>
  </si>
  <si>
    <t>Landbrug</t>
  </si>
  <si>
    <t>Privat service</t>
  </si>
  <si>
    <t>Elforbrug i Ærø Kommune 2014</t>
  </si>
  <si>
    <t>Rumvarme (elvarme)</t>
  </si>
  <si>
    <t>Varmt vand (elvarme)</t>
  </si>
  <si>
    <t>Rumvarme (varmepumpe)</t>
  </si>
  <si>
    <t>Varmt vand (varmepumpe)</t>
  </si>
  <si>
    <t>Husholdninger</t>
  </si>
  <si>
    <t>Gartneri</t>
  </si>
  <si>
    <t>Handel (detail + engros)</t>
  </si>
  <si>
    <t>Offentlig service</t>
  </si>
  <si>
    <t>Bygge og anlægsvirksomhed</t>
  </si>
  <si>
    <t>Fremstillingsvirksomhed</t>
  </si>
  <si>
    <t>Elproduktion i Ærø Kommune 2014</t>
  </si>
  <si>
    <t>Vindproduktion</t>
  </si>
  <si>
    <t>Solceller</t>
  </si>
  <si>
    <t>ORC Marstal Fjernvarme</t>
  </si>
  <si>
    <t>Import/eksport el i Ærø Kommune 2014</t>
  </si>
  <si>
    <t>%</t>
  </si>
  <si>
    <t>Elproduktion ift. elforbrug</t>
  </si>
  <si>
    <t>Netto import/eksport</t>
  </si>
  <si>
    <t>Samlet elforbrug</t>
  </si>
  <si>
    <t>Samlet elproduktion</t>
  </si>
  <si>
    <t>CO2-udledning fra elforbrug (beregnet med Energinet.dk's miljødeklaration for 2014)</t>
  </si>
  <si>
    <t>Liter</t>
  </si>
  <si>
    <t>Plejepersonalekørsel</t>
  </si>
  <si>
    <t>Vej og park</t>
  </si>
  <si>
    <t>Kørsel elbiler</t>
  </si>
  <si>
    <t>Kørsel i private køretøjer</t>
  </si>
  <si>
    <r>
      <t>Tons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/år</t>
    </r>
  </si>
  <si>
    <t>Varmeforbrug</t>
  </si>
  <si>
    <r>
      <t>kWh/m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/år</t>
    </r>
  </si>
  <si>
    <t>CO2-opgørelse for Ærø Kommune som virksomhed 2014</t>
  </si>
  <si>
    <t>Opgørelse for bygningers elforbrug - Ærø Kommune 2014</t>
  </si>
  <si>
    <t>Opgørelse for bygningers varmeforbrug - Ærø Kommune 2014</t>
  </si>
  <si>
    <t>Opgørelse for samlet elforbrug - Ærø Kommune 2014</t>
  </si>
  <si>
    <t>Opgørelse for samlet fjernvarmeproduktion - Ærø Kommune 2014</t>
  </si>
  <si>
    <t>Fjernvarmeproduktion 2014</t>
  </si>
  <si>
    <t>Elproduktion fra solceller på baggrund af data om installeret effekt fra Energinet.dk, 2014 samt data om produktion per kWp fra Energistyrelsens Teknologikatalog 2012 og IEA, 2006.</t>
  </si>
  <si>
    <t>Stamdataregister for vindkraftanlæg august 2015, Energistyrelsen 2015.</t>
  </si>
  <si>
    <t>Sydenergi - udtræk af elforbrugsdata</t>
  </si>
  <si>
    <t>Marstal Fjernvarme, produktionsdata</t>
  </si>
  <si>
    <t>Kilder:</t>
  </si>
  <si>
    <t>Bio-olie</t>
  </si>
  <si>
    <t>Træpiller</t>
  </si>
  <si>
    <t>Halm</t>
  </si>
  <si>
    <t>Flis</t>
  </si>
  <si>
    <t>Sol</t>
  </si>
  <si>
    <t>MWh</t>
  </si>
  <si>
    <t>Fordeling fjernvarmeproduktion 2014</t>
  </si>
  <si>
    <t>Samlet produktion</t>
  </si>
  <si>
    <t>Dansk Fjernvarmes Benschmarkingstatistik</t>
  </si>
  <si>
    <t>Varmepumpe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</si>
</sst>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7" formatCode="0.0"/>
    <numFmt numFmtId="168" formatCode="_ * #,##0.000_ ;_ * \-#,##0.000_ ;_ * &quot;-&quot;??_ ;_ @_ "/>
    <numFmt numFmtId="169" formatCode="_ * #,##0.0_ ;_ * \-#,##0.0_ ;_ * &quot;-&quot;???_ ;_ @_ "/>
    <numFmt numFmtId="170" formatCode="0.000"/>
    <numFmt numFmtId="171" formatCode="#,##0_ ;\-#,##0\ "/>
    <numFmt numFmtId="172" formatCode="0.0_ ;\-0.0\ "/>
    <numFmt numFmtId="173" formatCode="#,##0.0_ ;\-#,##0.0\ "/>
    <numFmt numFmtId="174" formatCode="#,##0.0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rgb="FFFF0000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000000"/>
      <name val="Arial"/>
      <family val="2"/>
    </font>
    <font>
      <sz val="8"/>
      <name val="Trebuchet MS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3D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11" fillId="0" borderId="0"/>
    <xf numFmtId="43" fontId="11" fillId="0" borderId="0" applyFont="0" applyFill="0" applyBorder="0" applyAlignment="0" applyProtection="0"/>
    <xf numFmtId="0" fontId="19" fillId="0" borderId="0"/>
    <xf numFmtId="0" fontId="19" fillId="0" borderId="0"/>
    <xf numFmtId="0" fontId="9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</cellStyleXfs>
  <cellXfs count="514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/>
    <xf numFmtId="0" fontId="2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10" fillId="0" borderId="0" xfId="3" applyFont="1"/>
    <xf numFmtId="0" fontId="9" fillId="0" borderId="0" xfId="3"/>
    <xf numFmtId="0" fontId="11" fillId="0" borderId="0" xfId="3" applyFont="1"/>
    <xf numFmtId="0" fontId="12" fillId="0" borderId="0" xfId="3" applyFont="1"/>
    <xf numFmtId="0" fontId="13" fillId="0" borderId="0" xfId="4" applyFont="1" applyBorder="1"/>
    <xf numFmtId="0" fontId="11" fillId="0" borderId="0" xfId="4" applyBorder="1"/>
    <xf numFmtId="0" fontId="11" fillId="0" borderId="0" xfId="4"/>
    <xf numFmtId="0" fontId="14" fillId="0" borderId="27" xfId="3" applyFont="1" applyBorder="1"/>
    <xf numFmtId="0" fontId="14" fillId="3" borderId="27" xfId="3" applyFont="1" applyFill="1" applyBorder="1"/>
    <xf numFmtId="0" fontId="14" fillId="0" borderId="27" xfId="4" applyFont="1" applyFill="1" applyBorder="1"/>
    <xf numFmtId="1" fontId="14" fillId="0" borderId="27" xfId="3" applyNumberFormat="1" applyFont="1" applyBorder="1"/>
    <xf numFmtId="0" fontId="9" fillId="0" borderId="27" xfId="3" applyBorder="1" applyAlignment="1">
      <alignment horizontal="right"/>
    </xf>
    <xf numFmtId="1" fontId="9" fillId="0" borderId="27" xfId="3" applyNumberFormat="1" applyBorder="1"/>
    <xf numFmtId="1" fontId="9" fillId="0" borderId="27" xfId="3" applyNumberFormat="1" applyFill="1" applyBorder="1"/>
    <xf numFmtId="0" fontId="9" fillId="3" borderId="27" xfId="3" applyFill="1" applyBorder="1"/>
    <xf numFmtId="1" fontId="9" fillId="3" borderId="27" xfId="3" applyNumberFormat="1" applyFill="1" applyBorder="1"/>
    <xf numFmtId="0" fontId="15" fillId="0" borderId="27" xfId="4" applyFont="1" applyFill="1" applyBorder="1"/>
    <xf numFmtId="1" fontId="15" fillId="0" borderId="27" xfId="4" applyNumberFormat="1" applyFont="1" applyFill="1" applyBorder="1"/>
    <xf numFmtId="0" fontId="9" fillId="0" borderId="27" xfId="3" applyBorder="1" applyAlignment="1">
      <alignment horizontal="left" indent="1"/>
    </xf>
    <xf numFmtId="0" fontId="16" fillId="0" borderId="27" xfId="4" applyFont="1" applyFill="1" applyBorder="1"/>
    <xf numFmtId="1" fontId="14" fillId="0" borderId="27" xfId="4" applyNumberFormat="1" applyFont="1" applyFill="1" applyBorder="1"/>
    <xf numFmtId="0" fontId="11" fillId="0" borderId="27" xfId="4" applyFont="1" applyFill="1" applyBorder="1"/>
    <xf numFmtId="0" fontId="14" fillId="0" borderId="0" xfId="4" applyFont="1" applyFill="1" applyBorder="1"/>
    <xf numFmtId="1" fontId="14" fillId="0" borderId="0" xfId="4" applyNumberFormat="1" applyFont="1" applyBorder="1"/>
    <xf numFmtId="1" fontId="14" fillId="0" borderId="0" xfId="4" applyNumberFormat="1" applyFont="1" applyFill="1" applyBorder="1"/>
    <xf numFmtId="167" fontId="11" fillId="0" borderId="0" xfId="4" applyNumberFormat="1"/>
    <xf numFmtId="0" fontId="14" fillId="0" borderId="28" xfId="4" applyFont="1" applyBorder="1"/>
    <xf numFmtId="0" fontId="14" fillId="0" borderId="29" xfId="4" applyFont="1" applyFill="1" applyBorder="1"/>
    <xf numFmtId="1" fontId="14" fillId="0" borderId="29" xfId="4" applyNumberFormat="1" applyFont="1" applyFill="1" applyBorder="1"/>
    <xf numFmtId="1" fontId="14" fillId="0" borderId="30" xfId="4" applyNumberFormat="1" applyFont="1" applyFill="1" applyBorder="1"/>
    <xf numFmtId="1" fontId="14" fillId="0" borderId="31" xfId="4" applyNumberFormat="1" applyFont="1" applyFill="1" applyBorder="1"/>
    <xf numFmtId="0" fontId="14" fillId="0" borderId="32" xfId="4" applyFont="1" applyFill="1" applyBorder="1"/>
    <xf numFmtId="1" fontId="14" fillId="0" borderId="33" xfId="4" applyNumberFormat="1" applyFont="1" applyFill="1" applyBorder="1"/>
    <xf numFmtId="1" fontId="14" fillId="0" borderId="34" xfId="4" applyNumberFormat="1" applyFont="1" applyFill="1" applyBorder="1"/>
    <xf numFmtId="0" fontId="11" fillId="0" borderId="32" xfId="4" applyBorder="1" applyAlignment="1">
      <alignment horizontal="right"/>
    </xf>
    <xf numFmtId="0" fontId="11" fillId="0" borderId="27" xfId="4" applyFill="1" applyBorder="1"/>
    <xf numFmtId="1" fontId="11" fillId="0" borderId="27" xfId="4" applyNumberFormat="1" applyFill="1" applyBorder="1"/>
    <xf numFmtId="1" fontId="11" fillId="0" borderId="33" xfId="4" applyNumberFormat="1" applyFill="1" applyBorder="1"/>
    <xf numFmtId="1" fontId="11" fillId="0" borderId="34" xfId="4" applyNumberFormat="1" applyFill="1" applyBorder="1"/>
    <xf numFmtId="0" fontId="11" fillId="0" borderId="34" xfId="4" applyFill="1" applyBorder="1"/>
    <xf numFmtId="0" fontId="11" fillId="0" borderId="32" xfId="4" applyFill="1" applyBorder="1"/>
    <xf numFmtId="1" fontId="15" fillId="0" borderId="34" xfId="4" applyNumberFormat="1" applyFont="1" applyFill="1" applyBorder="1"/>
    <xf numFmtId="0" fontId="11" fillId="0" borderId="34" xfId="4" applyFont="1" applyFill="1" applyBorder="1"/>
    <xf numFmtId="1" fontId="11" fillId="0" borderId="34" xfId="4" applyNumberFormat="1" applyFont="1" applyFill="1" applyBorder="1"/>
    <xf numFmtId="0" fontId="11" fillId="0" borderId="32" xfId="4" applyBorder="1"/>
    <xf numFmtId="0" fontId="15" fillId="0" borderId="32" xfId="4" applyFont="1" applyFill="1" applyBorder="1"/>
    <xf numFmtId="1" fontId="15" fillId="0" borderId="33" xfId="4" applyNumberFormat="1" applyFont="1" applyFill="1" applyBorder="1"/>
    <xf numFmtId="0" fontId="11" fillId="0" borderId="32" xfId="4" applyFont="1" applyFill="1" applyBorder="1" applyAlignment="1">
      <alignment horizontal="right"/>
    </xf>
    <xf numFmtId="1" fontId="11" fillId="0" borderId="27" xfId="4" applyNumberFormat="1" applyFont="1" applyFill="1" applyBorder="1"/>
    <xf numFmtId="1" fontId="11" fillId="0" borderId="33" xfId="4" applyNumberFormat="1" applyFont="1" applyFill="1" applyBorder="1"/>
    <xf numFmtId="0" fontId="11" fillId="0" borderId="32" xfId="4" applyFont="1" applyBorder="1"/>
    <xf numFmtId="0" fontId="14" fillId="0" borderId="34" xfId="4" applyFont="1" applyFill="1" applyBorder="1"/>
    <xf numFmtId="0" fontId="11" fillId="0" borderId="35" xfId="4" applyFont="1" applyFill="1" applyBorder="1"/>
    <xf numFmtId="1" fontId="11" fillId="0" borderId="25" xfId="4" applyNumberFormat="1" applyFont="1" applyFill="1" applyBorder="1"/>
    <xf numFmtId="0" fontId="11" fillId="0" borderId="36" xfId="4" applyFont="1" applyFill="1" applyBorder="1"/>
    <xf numFmtId="0" fontId="14" fillId="0" borderId="37" xfId="4" applyFont="1" applyFill="1" applyBorder="1"/>
    <xf numFmtId="1" fontId="14" fillId="0" borderId="38" xfId="4" applyNumberFormat="1" applyFont="1" applyFill="1" applyBorder="1"/>
    <xf numFmtId="1" fontId="14" fillId="0" borderId="39" xfId="4" applyNumberFormat="1" applyFont="1" applyFill="1" applyBorder="1"/>
    <xf numFmtId="0" fontId="17" fillId="0" borderId="0" xfId="3" applyFont="1" applyFill="1" applyBorder="1"/>
    <xf numFmtId="0" fontId="9" fillId="0" borderId="0" xfId="3" applyFill="1" applyBorder="1"/>
    <xf numFmtId="168" fontId="0" fillId="0" borderId="0" xfId="5" applyNumberFormat="1" applyFont="1" applyFill="1" applyBorder="1"/>
    <xf numFmtId="167" fontId="9" fillId="0" borderId="0" xfId="3" applyNumberFormat="1" applyFill="1" applyBorder="1"/>
    <xf numFmtId="0" fontId="9" fillId="0" borderId="0" xfId="3" applyNumberFormat="1" applyFill="1" applyBorder="1"/>
    <xf numFmtId="0" fontId="9" fillId="0" borderId="0" xfId="3" applyFill="1" applyBorder="1" applyAlignment="1">
      <alignment horizontal="center"/>
    </xf>
    <xf numFmtId="168" fontId="15" fillId="0" borderId="0" xfId="5" applyNumberFormat="1" applyFont="1" applyFill="1" applyBorder="1"/>
    <xf numFmtId="0" fontId="15" fillId="0" borderId="0" xfId="3" applyFont="1" applyFill="1" applyBorder="1"/>
    <xf numFmtId="0" fontId="15" fillId="0" borderId="0" xfId="3" applyNumberFormat="1" applyFont="1" applyBorder="1"/>
    <xf numFmtId="2" fontId="18" fillId="0" borderId="0" xfId="3" applyNumberFormat="1" applyFont="1" applyBorder="1"/>
    <xf numFmtId="2" fontId="18" fillId="0" borderId="0" xfId="3" applyNumberFormat="1" applyFont="1"/>
    <xf numFmtId="0" fontId="19" fillId="0" borderId="40" xfId="6" applyFont="1" applyFill="1" applyBorder="1" applyAlignment="1">
      <alignment horizontal="right" wrapText="1"/>
    </xf>
    <xf numFmtId="0" fontId="19" fillId="0" borderId="40" xfId="6" applyFont="1" applyFill="1" applyBorder="1" applyAlignment="1">
      <alignment wrapText="1"/>
    </xf>
    <xf numFmtId="1" fontId="9" fillId="0" borderId="0" xfId="3" applyNumberFormat="1" applyFill="1" applyBorder="1"/>
    <xf numFmtId="167" fontId="15" fillId="0" borderId="0" xfId="3" applyNumberFormat="1" applyFont="1" applyFill="1" applyBorder="1"/>
    <xf numFmtId="2" fontId="9" fillId="0" borderId="0" xfId="3" applyNumberFormat="1" applyFill="1" applyBorder="1"/>
    <xf numFmtId="0" fontId="11" fillId="0" borderId="0" xfId="3" applyFont="1" applyFill="1" applyBorder="1"/>
    <xf numFmtId="0" fontId="11" fillId="0" borderId="27" xfId="3" applyNumberFormat="1" applyFont="1" applyBorder="1" applyAlignment="1">
      <alignment horizontal="left"/>
    </xf>
    <xf numFmtId="167" fontId="9" fillId="0" borderId="27" xfId="3" applyNumberFormat="1" applyFill="1" applyBorder="1"/>
    <xf numFmtId="0" fontId="9" fillId="0" borderId="27" xfId="3" applyNumberFormat="1" applyBorder="1" applyAlignment="1">
      <alignment horizontal="left"/>
    </xf>
    <xf numFmtId="168" fontId="9" fillId="0" borderId="0" xfId="3" applyNumberFormat="1" applyFill="1" applyBorder="1"/>
    <xf numFmtId="167" fontId="9" fillId="0" borderId="27" xfId="3" applyNumberFormat="1" applyBorder="1"/>
    <xf numFmtId="169" fontId="9" fillId="0" borderId="0" xfId="3" applyNumberFormat="1" applyFill="1" applyBorder="1"/>
    <xf numFmtId="165" fontId="0" fillId="0" borderId="0" xfId="5" applyNumberFormat="1" applyFont="1" applyFill="1" applyBorder="1"/>
    <xf numFmtId="0" fontId="20" fillId="0" borderId="40" xfId="6" applyFont="1" applyFill="1" applyBorder="1" applyAlignment="1">
      <alignment horizontal="right" wrapText="1"/>
    </xf>
    <xf numFmtId="168" fontId="20" fillId="0" borderId="0" xfId="5" applyNumberFormat="1" applyFont="1" applyFill="1" applyBorder="1" applyAlignment="1">
      <alignment horizontal="right" wrapText="1"/>
    </xf>
    <xf numFmtId="167" fontId="20" fillId="0" borderId="0" xfId="6" applyNumberFormat="1" applyFont="1" applyFill="1" applyBorder="1" applyAlignment="1">
      <alignment horizontal="right" wrapText="1"/>
    </xf>
    <xf numFmtId="0" fontId="0" fillId="0" borderId="0" xfId="5" applyNumberFormat="1" applyFont="1" applyFill="1" applyBorder="1"/>
    <xf numFmtId="170" fontId="20" fillId="0" borderId="0" xfId="6" applyNumberFormat="1" applyFont="1" applyFill="1" applyBorder="1" applyAlignment="1">
      <alignment horizontal="right" wrapText="1"/>
    </xf>
    <xf numFmtId="0" fontId="11" fillId="0" borderId="0" xfId="3" applyNumberFormat="1" applyFont="1" applyFill="1" applyBorder="1"/>
    <xf numFmtId="168" fontId="11" fillId="0" borderId="0" xfId="5" applyNumberFormat="1" applyFont="1" applyFill="1" applyBorder="1"/>
    <xf numFmtId="167" fontId="11" fillId="0" borderId="0" xfId="3" applyNumberFormat="1" applyFont="1" applyFill="1" applyBorder="1"/>
    <xf numFmtId="0" fontId="19" fillId="0" borderId="0" xfId="7" applyFont="1" applyFill="1" applyBorder="1" applyAlignment="1">
      <alignment wrapText="1"/>
    </xf>
    <xf numFmtId="1" fontId="11" fillId="0" borderId="0" xfId="3" applyNumberFormat="1" applyFont="1" applyFill="1" applyBorder="1"/>
    <xf numFmtId="0" fontId="19" fillId="0" borderId="0" xfId="7" applyFont="1" applyFill="1" applyBorder="1" applyAlignment="1">
      <alignment horizontal="right" wrapText="1"/>
    </xf>
    <xf numFmtId="0" fontId="21" fillId="5" borderId="0" xfId="0" applyFont="1" applyFill="1"/>
    <xf numFmtId="0" fontId="16" fillId="0" borderId="0" xfId="0" applyFont="1" applyAlignment="1">
      <alignment vertical="top"/>
    </xf>
    <xf numFmtId="164" fontId="16" fillId="0" borderId="0" xfId="1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1" fontId="14" fillId="0" borderId="0" xfId="1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20" xfId="0" applyFont="1" applyBorder="1" applyAlignment="1">
      <alignment wrapText="1"/>
    </xf>
    <xf numFmtId="164" fontId="14" fillId="0" borderId="11" xfId="1" applyNumberFormat="1" applyFont="1" applyBorder="1" applyAlignment="1">
      <alignment horizontal="right" vertical="top"/>
    </xf>
    <xf numFmtId="164" fontId="14" fillId="0" borderId="12" xfId="1" applyNumberFormat="1" applyFont="1" applyBorder="1" applyAlignment="1">
      <alignment horizontal="right" vertical="top"/>
    </xf>
    <xf numFmtId="164" fontId="14" fillId="0" borderId="11" xfId="1" applyNumberFormat="1" applyFont="1" applyBorder="1" applyAlignment="1">
      <alignment horizontal="right" vertical="top" wrapText="1"/>
    </xf>
    <xf numFmtId="164" fontId="14" fillId="0" borderId="0" xfId="1" applyNumberFormat="1" applyFont="1" applyBorder="1" applyAlignment="1">
      <alignment horizontal="right" vertical="top"/>
    </xf>
    <xf numFmtId="0" fontId="16" fillId="0" borderId="20" xfId="0" applyFont="1" applyBorder="1" applyAlignment="1">
      <alignment horizontal="left" wrapText="1" indent="5"/>
    </xf>
    <xf numFmtId="164" fontId="16" fillId="0" borderId="11" xfId="1" applyNumberFormat="1" applyFont="1" applyBorder="1" applyAlignment="1">
      <alignment horizontal="right" vertical="top"/>
    </xf>
    <xf numFmtId="164" fontId="16" fillId="0" borderId="12" xfId="1" applyNumberFormat="1" applyFont="1" applyBorder="1" applyAlignment="1">
      <alignment horizontal="right" vertical="top"/>
    </xf>
    <xf numFmtId="164" fontId="16" fillId="0" borderId="11" xfId="1" applyNumberFormat="1" applyFont="1" applyBorder="1" applyAlignment="1">
      <alignment horizontal="right" vertical="top" wrapText="1"/>
    </xf>
    <xf numFmtId="0" fontId="22" fillId="0" borderId="20" xfId="0" applyFont="1" applyBorder="1" applyAlignment="1">
      <alignment wrapText="1"/>
    </xf>
    <xf numFmtId="0" fontId="23" fillId="0" borderId="20" xfId="0" applyFont="1" applyBorder="1" applyAlignment="1">
      <alignment horizontal="left" wrapText="1" indent="5"/>
    </xf>
    <xf numFmtId="0" fontId="16" fillId="0" borderId="20" xfId="0" quotePrefix="1" applyFont="1" applyBorder="1" applyAlignment="1">
      <alignment horizontal="left" wrapText="1" indent="5"/>
    </xf>
    <xf numFmtId="0" fontId="14" fillId="0" borderId="10" xfId="0" applyFont="1" applyBorder="1" applyAlignment="1">
      <alignment vertical="top"/>
    </xf>
    <xf numFmtId="164" fontId="14" fillId="2" borderId="18" xfId="1" applyNumberFormat="1" applyFont="1" applyFill="1" applyBorder="1" applyAlignment="1">
      <alignment vertical="top"/>
    </xf>
    <xf numFmtId="164" fontId="14" fillId="0" borderId="19" xfId="1" applyNumberFormat="1" applyFont="1" applyBorder="1" applyAlignment="1">
      <alignment vertical="top"/>
    </xf>
    <xf numFmtId="164" fontId="14" fillId="2" borderId="3" xfId="1" applyNumberFormat="1" applyFont="1" applyFill="1" applyBorder="1" applyAlignment="1">
      <alignment vertical="top"/>
    </xf>
    <xf numFmtId="164" fontId="14" fillId="0" borderId="3" xfId="1" applyNumberFormat="1" applyFont="1" applyBorder="1" applyAlignment="1">
      <alignment vertical="top"/>
    </xf>
    <xf numFmtId="164" fontId="14" fillId="0" borderId="17" xfId="1" applyNumberFormat="1" applyFont="1" applyBorder="1" applyAlignment="1">
      <alignment horizontal="right" vertical="top"/>
    </xf>
    <xf numFmtId="164" fontId="14" fillId="2" borderId="19" xfId="1" applyNumberFormat="1" applyFont="1" applyFill="1" applyBorder="1" applyAlignment="1">
      <alignment vertical="top"/>
    </xf>
    <xf numFmtId="164" fontId="14" fillId="0" borderId="17" xfId="0" applyNumberFormat="1" applyFont="1" applyBorder="1" applyAlignment="1">
      <alignment vertical="top"/>
    </xf>
    <xf numFmtId="164" fontId="24" fillId="0" borderId="0" xfId="0" applyNumberFormat="1" applyFont="1" applyBorder="1" applyAlignment="1">
      <alignment vertical="top"/>
    </xf>
    <xf numFmtId="164" fontId="14" fillId="0" borderId="18" xfId="1" applyNumberFormat="1" applyFont="1" applyBorder="1" applyAlignment="1">
      <alignment vertical="top"/>
    </xf>
    <xf numFmtId="164" fontId="14" fillId="0" borderId="4" xfId="1" applyNumberFormat="1" applyFont="1" applyBorder="1" applyAlignment="1">
      <alignment vertical="top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4" fillId="4" borderId="13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right" vertical="center"/>
    </xf>
    <xf numFmtId="0" fontId="16" fillId="4" borderId="20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top" wrapText="1"/>
    </xf>
    <xf numFmtId="0" fontId="16" fillId="0" borderId="20" xfId="0" applyFont="1" applyBorder="1" applyAlignment="1">
      <alignment horizontal="left" vertical="center"/>
    </xf>
    <xf numFmtId="164" fontId="16" fillId="0" borderId="11" xfId="1" applyNumberFormat="1" applyFont="1" applyBorder="1" applyAlignment="1">
      <alignment vertical="center"/>
    </xf>
    <xf numFmtId="164" fontId="16" fillId="0" borderId="9" xfId="1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164" fontId="16" fillId="0" borderId="15" xfId="1" applyNumberFormat="1" applyFont="1" applyBorder="1" applyAlignment="1">
      <alignment horizontal="right" vertical="center"/>
    </xf>
    <xf numFmtId="164" fontId="16" fillId="0" borderId="6" xfId="1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164" fontId="16" fillId="0" borderId="21" xfId="0" applyNumberFormat="1" applyFont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164" fontId="16" fillId="2" borderId="4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/>
    <xf numFmtId="0" fontId="15" fillId="2" borderId="41" xfId="8" applyFont="1" applyFill="1" applyBorder="1" applyAlignment="1">
      <alignment horizontal="left"/>
    </xf>
    <xf numFmtId="0" fontId="15" fillId="2" borderId="42" xfId="8" applyFont="1" applyFill="1" applyBorder="1" applyAlignment="1">
      <alignment horizontal="left"/>
    </xf>
    <xf numFmtId="0" fontId="11" fillId="2" borderId="43" xfId="8" applyFont="1" applyFill="1" applyBorder="1" applyAlignment="1">
      <alignment horizontal="left"/>
    </xf>
    <xf numFmtId="0" fontId="11" fillId="2" borderId="44" xfId="8" applyFont="1" applyFill="1" applyBorder="1" applyAlignment="1">
      <alignment horizontal="left"/>
    </xf>
    <xf numFmtId="0" fontId="11" fillId="0" borderId="45" xfId="8" applyFont="1" applyBorder="1" applyAlignment="1">
      <alignment horizontal="left"/>
    </xf>
    <xf numFmtId="3" fontId="11" fillId="0" borderId="45" xfId="8" applyNumberFormat="1" applyFont="1" applyBorder="1" applyAlignment="1">
      <alignment horizontal="right"/>
    </xf>
    <xf numFmtId="0" fontId="11" fillId="0" borderId="27" xfId="8" applyFont="1" applyBorder="1" applyAlignment="1">
      <alignment horizontal="left"/>
    </xf>
    <xf numFmtId="3" fontId="11" fillId="0" borderId="27" xfId="8" applyNumberFormat="1" applyFont="1" applyBorder="1" applyAlignment="1">
      <alignment horizontal="right"/>
    </xf>
    <xf numFmtId="0" fontId="14" fillId="0" borderId="0" xfId="0" applyFont="1"/>
    <xf numFmtId="0" fontId="14" fillId="4" borderId="10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1" fillId="0" borderId="9" xfId="1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9" xfId="1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64" fontId="16" fillId="0" borderId="6" xfId="1" applyNumberFormat="1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quotePrefix="1" applyFont="1"/>
    <xf numFmtId="0" fontId="14" fillId="4" borderId="10" xfId="0" applyFont="1" applyFill="1" applyBorder="1"/>
    <xf numFmtId="0" fontId="14" fillId="4" borderId="3" xfId="0" applyFont="1" applyFill="1" applyBorder="1"/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right"/>
    </xf>
    <xf numFmtId="0" fontId="16" fillId="0" borderId="20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5" fontId="16" fillId="0" borderId="9" xfId="1" applyNumberFormat="1" applyFont="1" applyBorder="1" applyAlignment="1">
      <alignment horizontal="right"/>
    </xf>
    <xf numFmtId="0" fontId="16" fillId="0" borderId="8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5" fontId="16" fillId="0" borderId="6" xfId="1" applyNumberFormat="1" applyFont="1" applyBorder="1" applyAlignment="1">
      <alignment horizontal="right"/>
    </xf>
    <xf numFmtId="0" fontId="14" fillId="4" borderId="13" xfId="0" applyFont="1" applyFill="1" applyBorder="1" applyAlignment="1">
      <alignment horizontal="center" vertical="top"/>
    </xf>
    <xf numFmtId="0" fontId="14" fillId="4" borderId="14" xfId="0" applyFont="1" applyFill="1" applyBorder="1" applyAlignment="1">
      <alignment horizontal="center" vertical="top"/>
    </xf>
    <xf numFmtId="0" fontId="16" fillId="4" borderId="15" xfId="0" applyFont="1" applyFill="1" applyBorder="1" applyAlignment="1">
      <alignment horizontal="center" vertical="top"/>
    </xf>
    <xf numFmtId="0" fontId="16" fillId="4" borderId="16" xfId="0" applyFont="1" applyFill="1" applyBorder="1" applyAlignment="1">
      <alignment horizontal="center" vertical="top"/>
    </xf>
    <xf numFmtId="0" fontId="14" fillId="4" borderId="13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horizontal="center" vertical="top" wrapText="1"/>
    </xf>
    <xf numFmtId="0" fontId="16" fillId="4" borderId="16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0" fillId="0" borderId="20" xfId="0" applyBorder="1"/>
    <xf numFmtId="0" fontId="0" fillId="0" borderId="24" xfId="0" applyBorder="1"/>
    <xf numFmtId="9" fontId="0" fillId="0" borderId="9" xfId="2" applyFont="1" applyBorder="1"/>
    <xf numFmtId="164" fontId="4" fillId="0" borderId="0" xfId="0" applyNumberFormat="1" applyFont="1" applyAlignment="1">
      <alignment vertical="center"/>
    </xf>
    <xf numFmtId="164" fontId="16" fillId="0" borderId="11" xfId="1" applyNumberFormat="1" applyFont="1" applyFill="1" applyBorder="1" applyAlignment="1">
      <alignment horizontal="right" vertical="top"/>
    </xf>
    <xf numFmtId="3" fontId="29" fillId="0" borderId="27" xfId="0" applyNumberFormat="1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14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6" fillId="4" borderId="0" xfId="0" applyFont="1" applyFill="1" applyBorder="1" applyAlignment="1">
      <alignment horizontal="center" vertical="top" wrapText="1"/>
    </xf>
    <xf numFmtId="164" fontId="14" fillId="0" borderId="41" xfId="1" applyNumberFormat="1" applyFont="1" applyBorder="1" applyAlignment="1">
      <alignment horizontal="right" vertical="top"/>
    </xf>
    <xf numFmtId="0" fontId="16" fillId="0" borderId="11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164" fontId="30" fillId="0" borderId="11" xfId="1" applyNumberFormat="1" applyFont="1" applyBorder="1" applyAlignment="1">
      <alignment horizontal="right" vertical="top"/>
    </xf>
    <xf numFmtId="0" fontId="14" fillId="0" borderId="8" xfId="0" applyFont="1" applyBorder="1" applyAlignment="1">
      <alignment vertical="top"/>
    </xf>
    <xf numFmtId="164" fontId="14" fillId="0" borderId="16" xfId="1" applyNumberFormat="1" applyFont="1" applyBorder="1" applyAlignment="1">
      <alignment vertical="top"/>
    </xf>
    <xf numFmtId="0" fontId="13" fillId="0" borderId="41" xfId="0" applyFont="1" applyBorder="1" applyAlignment="1">
      <alignment wrapText="1"/>
    </xf>
    <xf numFmtId="164" fontId="13" fillId="0" borderId="41" xfId="1" applyNumberFormat="1" applyFont="1" applyBorder="1" applyAlignment="1">
      <alignment horizontal="right" vertical="top"/>
    </xf>
    <xf numFmtId="0" fontId="16" fillId="0" borderId="11" xfId="0" applyFont="1" applyBorder="1" applyAlignment="1">
      <alignment horizontal="left" wrapText="1" indent="5"/>
    </xf>
    <xf numFmtId="0" fontId="16" fillId="0" borderId="43" xfId="0" applyFont="1" applyBorder="1" applyAlignment="1">
      <alignment horizontal="left" wrapText="1" indent="5"/>
    </xf>
    <xf numFmtId="164" fontId="30" fillId="0" borderId="43" xfId="1" applyNumberFormat="1" applyFont="1" applyBorder="1" applyAlignment="1">
      <alignment horizontal="right" vertical="top"/>
    </xf>
    <xf numFmtId="0" fontId="28" fillId="0" borderId="41" xfId="0" applyFont="1" applyBorder="1" applyAlignment="1">
      <alignment wrapText="1"/>
    </xf>
    <xf numFmtId="164" fontId="30" fillId="0" borderId="41" xfId="1" applyNumberFormat="1" applyFont="1" applyBorder="1" applyAlignment="1">
      <alignment horizontal="right" vertical="top"/>
    </xf>
    <xf numFmtId="0" fontId="23" fillId="0" borderId="43" xfId="0" applyFont="1" applyBorder="1" applyAlignment="1">
      <alignment horizontal="left" wrapText="1" indent="5"/>
    </xf>
    <xf numFmtId="164" fontId="31" fillId="0" borderId="41" xfId="1" applyNumberFormat="1" applyFont="1" applyBorder="1" applyAlignment="1">
      <alignment horizontal="right" vertical="top"/>
    </xf>
    <xf numFmtId="0" fontId="16" fillId="0" borderId="11" xfId="0" quotePrefix="1" applyFont="1" applyBorder="1" applyAlignment="1">
      <alignment horizontal="left" wrapText="1" indent="5"/>
    </xf>
    <xf numFmtId="0" fontId="16" fillId="0" borderId="43" xfId="0" quotePrefix="1" applyFont="1" applyBorder="1" applyAlignment="1">
      <alignment horizontal="left" wrapText="1" indent="5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4" fillId="0" borderId="0" xfId="0" applyFont="1" applyBorder="1"/>
    <xf numFmtId="0" fontId="4" fillId="0" borderId="2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13" fillId="0" borderId="51" xfId="0" applyFont="1" applyBorder="1" applyAlignment="1">
      <alignment wrapText="1"/>
    </xf>
    <xf numFmtId="0" fontId="16" fillId="0" borderId="52" xfId="0" applyFont="1" applyBorder="1" applyAlignment="1">
      <alignment horizontal="left" wrapText="1" indent="5"/>
    </xf>
    <xf numFmtId="0" fontId="28" fillId="0" borderId="51" xfId="0" applyFont="1" applyBorder="1" applyAlignment="1">
      <alignment wrapText="1"/>
    </xf>
    <xf numFmtId="0" fontId="23" fillId="0" borderId="52" xfId="0" applyFont="1" applyBorder="1" applyAlignment="1">
      <alignment horizontal="left" wrapText="1" indent="5"/>
    </xf>
    <xf numFmtId="0" fontId="16" fillId="0" borderId="52" xfId="0" quotePrefix="1" applyFont="1" applyBorder="1" applyAlignment="1">
      <alignment horizontal="left" wrapText="1" indent="5"/>
    </xf>
    <xf numFmtId="164" fontId="14" fillId="0" borderId="54" xfId="1" applyNumberFormat="1" applyFont="1" applyBorder="1" applyAlignment="1">
      <alignment vertical="top"/>
    </xf>
    <xf numFmtId="171" fontId="13" fillId="0" borderId="41" xfId="1" applyNumberFormat="1" applyFont="1" applyBorder="1" applyAlignment="1">
      <alignment horizontal="right" vertical="top"/>
    </xf>
    <xf numFmtId="171" fontId="13" fillId="0" borderId="36" xfId="1" applyNumberFormat="1" applyFont="1" applyBorder="1" applyAlignment="1">
      <alignment horizontal="right" vertical="top"/>
    </xf>
    <xf numFmtId="171" fontId="30" fillId="0" borderId="11" xfId="1" applyNumberFormat="1" applyFont="1" applyBorder="1" applyAlignment="1">
      <alignment horizontal="right" vertical="top"/>
    </xf>
    <xf numFmtId="171" fontId="30" fillId="0" borderId="50" xfId="1" applyNumberFormat="1" applyFont="1" applyBorder="1" applyAlignment="1">
      <alignment horizontal="right" vertical="top"/>
    </xf>
    <xf numFmtId="171" fontId="30" fillId="0" borderId="43" xfId="1" applyNumberFormat="1" applyFont="1" applyBorder="1" applyAlignment="1">
      <alignment horizontal="right" vertical="top"/>
    </xf>
    <xf numFmtId="171" fontId="30" fillId="0" borderId="53" xfId="1" applyNumberFormat="1" applyFont="1" applyBorder="1" applyAlignment="1">
      <alignment horizontal="right" vertical="top"/>
    </xf>
    <xf numFmtId="171" fontId="30" fillId="0" borderId="41" xfId="1" applyNumberFormat="1" applyFont="1" applyBorder="1" applyAlignment="1">
      <alignment horizontal="right" vertical="top"/>
    </xf>
    <xf numFmtId="171" fontId="30" fillId="0" borderId="36" xfId="1" applyNumberFormat="1" applyFont="1" applyBorder="1" applyAlignment="1">
      <alignment horizontal="right" vertical="top"/>
    </xf>
    <xf numFmtId="171" fontId="31" fillId="0" borderId="41" xfId="1" applyNumberFormat="1" applyFont="1" applyBorder="1" applyAlignment="1">
      <alignment horizontal="right" vertical="top"/>
    </xf>
    <xf numFmtId="171" fontId="31" fillId="0" borderId="36" xfId="1" applyNumberFormat="1" applyFont="1" applyBorder="1" applyAlignment="1">
      <alignment horizontal="right" vertical="top"/>
    </xf>
    <xf numFmtId="0" fontId="3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3" fillId="6" borderId="41" xfId="0" applyFont="1" applyFill="1" applyBorder="1" applyAlignment="1">
      <alignment horizontal="left"/>
    </xf>
    <xf numFmtId="0" fontId="33" fillId="6" borderId="55" xfId="0" applyFont="1" applyFill="1" applyBorder="1" applyAlignment="1">
      <alignment horizontal="left"/>
    </xf>
    <xf numFmtId="0" fontId="33" fillId="6" borderId="42" xfId="0" applyFont="1" applyFill="1" applyBorder="1" applyAlignment="1">
      <alignment horizontal="left"/>
    </xf>
    <xf numFmtId="0" fontId="29" fillId="6" borderId="43" xfId="0" applyFont="1" applyFill="1" applyBorder="1" applyAlignment="1">
      <alignment horizontal="left"/>
    </xf>
    <xf numFmtId="0" fontId="29" fillId="6" borderId="56" xfId="0" applyFont="1" applyFill="1" applyBorder="1" applyAlignment="1">
      <alignment horizontal="left"/>
    </xf>
    <xf numFmtId="0" fontId="29" fillId="6" borderId="44" xfId="0" applyFont="1" applyFill="1" applyBorder="1" applyAlignment="1">
      <alignment horizontal="left"/>
    </xf>
    <xf numFmtId="0" fontId="29" fillId="0" borderId="45" xfId="0" applyFont="1" applyBorder="1" applyAlignment="1">
      <alignment horizontal="left"/>
    </xf>
    <xf numFmtId="3" fontId="29" fillId="0" borderId="45" xfId="0" applyNumberFormat="1" applyFont="1" applyBorder="1" applyAlignment="1">
      <alignment horizontal="left"/>
    </xf>
    <xf numFmtId="3" fontId="29" fillId="0" borderId="27" xfId="0" applyNumberFormat="1" applyFont="1" applyBorder="1" applyAlignment="1">
      <alignment horizontal="right"/>
    </xf>
    <xf numFmtId="0" fontId="33" fillId="2" borderId="41" xfId="0" applyFont="1" applyFill="1" applyBorder="1" applyAlignment="1">
      <alignment horizontal="left"/>
    </xf>
    <xf numFmtId="0" fontId="33" fillId="2" borderId="55" xfId="0" applyFont="1" applyFill="1" applyBorder="1" applyAlignment="1">
      <alignment horizontal="left"/>
    </xf>
    <xf numFmtId="0" fontId="33" fillId="2" borderId="42" xfId="0" applyFont="1" applyFill="1" applyBorder="1" applyAlignment="1">
      <alignment horizontal="left"/>
    </xf>
    <xf numFmtId="0" fontId="29" fillId="2" borderId="43" xfId="0" applyFont="1" applyFill="1" applyBorder="1" applyAlignment="1">
      <alignment horizontal="left"/>
    </xf>
    <xf numFmtId="0" fontId="29" fillId="2" borderId="56" xfId="0" applyFont="1" applyFill="1" applyBorder="1" applyAlignment="1">
      <alignment horizontal="left"/>
    </xf>
    <xf numFmtId="0" fontId="29" fillId="2" borderId="44" xfId="0" applyFont="1" applyFill="1" applyBorder="1" applyAlignment="1">
      <alignment horizontal="left"/>
    </xf>
    <xf numFmtId="3" fontId="29" fillId="0" borderId="45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164" fontId="16" fillId="0" borderId="11" xfId="1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0" fillId="0" borderId="24" xfId="0" applyNumberFormat="1" applyBorder="1"/>
    <xf numFmtId="167" fontId="0" fillId="0" borderId="0" xfId="0" applyNumberFormat="1"/>
    <xf numFmtId="0" fontId="14" fillId="4" borderId="1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29" fillId="0" borderId="0" xfId="0" applyNumberFormat="1" applyFont="1" applyBorder="1" applyAlignment="1">
      <alignment horizontal="left"/>
    </xf>
    <xf numFmtId="164" fontId="4" fillId="0" borderId="0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8" fillId="7" borderId="22" xfId="0" applyFont="1" applyFill="1" applyBorder="1"/>
    <xf numFmtId="0" fontId="8" fillId="7" borderId="7" xfId="0" applyFont="1" applyFill="1" applyBorder="1"/>
    <xf numFmtId="0" fontId="8" fillId="7" borderId="5" xfId="0" applyFont="1" applyFill="1" applyBorder="1"/>
    <xf numFmtId="0" fontId="0" fillId="7" borderId="23" xfId="0" applyFill="1" applyBorder="1"/>
    <xf numFmtId="0" fontId="0" fillId="7" borderId="8" xfId="0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9" fontId="0" fillId="0" borderId="9" xfId="2" applyFont="1" applyBorder="1" applyAlignment="1">
      <alignment horizontal="center"/>
    </xf>
    <xf numFmtId="167" fontId="16" fillId="0" borderId="1" xfId="0" applyNumberFormat="1" applyFont="1" applyBorder="1" applyAlignment="1">
      <alignment vertical="center"/>
    </xf>
    <xf numFmtId="167" fontId="16" fillId="0" borderId="5" xfId="0" applyNumberFormat="1" applyFont="1" applyBorder="1" applyAlignment="1">
      <alignment vertical="center"/>
    </xf>
    <xf numFmtId="167" fontId="16" fillId="0" borderId="0" xfId="0" applyNumberFormat="1" applyFont="1" applyBorder="1" applyAlignment="1">
      <alignment vertical="center"/>
    </xf>
    <xf numFmtId="167" fontId="16" fillId="0" borderId="9" xfId="0" applyNumberFormat="1" applyFont="1" applyBorder="1" applyAlignment="1">
      <alignment vertical="center"/>
    </xf>
    <xf numFmtId="167" fontId="16" fillId="0" borderId="2" xfId="0" applyNumberFormat="1" applyFont="1" applyBorder="1" applyAlignment="1">
      <alignment vertical="center"/>
    </xf>
    <xf numFmtId="167" fontId="16" fillId="0" borderId="6" xfId="0" applyNumberFormat="1" applyFont="1" applyBorder="1" applyAlignment="1">
      <alignment vertical="center"/>
    </xf>
    <xf numFmtId="164" fontId="0" fillId="0" borderId="20" xfId="1" applyNumberFormat="1" applyFont="1" applyBorder="1"/>
    <xf numFmtId="164" fontId="0" fillId="0" borderId="22" xfId="1" applyNumberFormat="1" applyFont="1" applyBorder="1"/>
    <xf numFmtId="164" fontId="0" fillId="0" borderId="24" xfId="1" applyNumberFormat="1" applyFont="1" applyBorder="1"/>
    <xf numFmtId="0" fontId="34" fillId="0" borderId="0" xfId="0" applyFont="1"/>
    <xf numFmtId="164" fontId="0" fillId="0" borderId="0" xfId="1" applyNumberFormat="1" applyFont="1" applyBorder="1"/>
    <xf numFmtId="0" fontId="8" fillId="5" borderId="7" xfId="0" applyFont="1" applyFill="1" applyBorder="1"/>
    <xf numFmtId="164" fontId="8" fillId="5" borderId="22" xfId="1" applyNumberFormat="1" applyFont="1" applyFill="1" applyBorder="1"/>
    <xf numFmtId="9" fontId="8" fillId="5" borderId="5" xfId="2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17" xfId="0" applyFont="1" applyFill="1" applyBorder="1"/>
    <xf numFmtId="167" fontId="8" fillId="5" borderId="17" xfId="0" applyNumberFormat="1" applyFont="1" applyFill="1" applyBorder="1"/>
    <xf numFmtId="9" fontId="8" fillId="5" borderId="4" xfId="2" applyFont="1" applyFill="1" applyBorder="1" applyAlignment="1">
      <alignment horizontal="center"/>
    </xf>
    <xf numFmtId="164" fontId="8" fillId="5" borderId="17" xfId="1" applyNumberFormat="1" applyFont="1" applyFill="1" applyBorder="1"/>
    <xf numFmtId="9" fontId="8" fillId="5" borderId="5" xfId="2" applyFont="1" applyFill="1" applyBorder="1" applyAlignment="1">
      <alignment horizontal="right"/>
    </xf>
    <xf numFmtId="9" fontId="0" fillId="0" borderId="9" xfId="2" applyFont="1" applyBorder="1" applyAlignment="1">
      <alignment horizontal="right"/>
    </xf>
    <xf numFmtId="9" fontId="8" fillId="5" borderId="4" xfId="2" applyFont="1" applyFill="1" applyBorder="1" applyAlignment="1">
      <alignment horizontal="right"/>
    </xf>
    <xf numFmtId="167" fontId="8" fillId="5" borderId="22" xfId="1" applyNumberFormat="1" applyFont="1" applyFill="1" applyBorder="1"/>
    <xf numFmtId="164" fontId="8" fillId="5" borderId="10" xfId="1" applyNumberFormat="1" applyFont="1" applyFill="1" applyBorder="1"/>
    <xf numFmtId="0" fontId="8" fillId="0" borderId="0" xfId="0" applyFont="1" applyFill="1" applyBorder="1"/>
    <xf numFmtId="167" fontId="0" fillId="0" borderId="0" xfId="0" applyNumberFormat="1" applyFill="1" applyBorder="1"/>
    <xf numFmtId="172" fontId="8" fillId="5" borderId="22" xfId="1" applyNumberFormat="1" applyFont="1" applyFill="1" applyBorder="1"/>
    <xf numFmtId="171" fontId="8" fillId="5" borderId="22" xfId="1" applyNumberFormat="1" applyFont="1" applyFill="1" applyBorder="1"/>
    <xf numFmtId="171" fontId="0" fillId="0" borderId="24" xfId="1" applyNumberFormat="1" applyFont="1" applyBorder="1"/>
    <xf numFmtId="3" fontId="0" fillId="0" borderId="0" xfId="0" applyNumberFormat="1"/>
    <xf numFmtId="167" fontId="8" fillId="0" borderId="0" xfId="0" applyNumberFormat="1" applyFont="1" applyFill="1" applyBorder="1"/>
    <xf numFmtId="3" fontId="0" fillId="0" borderId="20" xfId="1" applyNumberFormat="1" applyFont="1" applyBorder="1"/>
    <xf numFmtId="3" fontId="0" fillId="0" borderId="22" xfId="1" applyNumberFormat="1" applyFont="1" applyBorder="1"/>
    <xf numFmtId="3" fontId="0" fillId="0" borderId="24" xfId="1" applyNumberFormat="1" applyFont="1" applyBorder="1"/>
    <xf numFmtId="3" fontId="8" fillId="5" borderId="22" xfId="1" applyNumberFormat="1" applyFont="1" applyFill="1" applyBorder="1"/>
    <xf numFmtId="3" fontId="8" fillId="5" borderId="17" xfId="1" applyNumberFormat="1" applyFont="1" applyFill="1" applyBorder="1"/>
    <xf numFmtId="9" fontId="8" fillId="5" borderId="17" xfId="2" applyFont="1" applyFill="1" applyBorder="1"/>
    <xf numFmtId="9" fontId="8" fillId="5" borderId="4" xfId="2" applyFont="1" applyFill="1" applyBorder="1"/>
    <xf numFmtId="0" fontId="0" fillId="0" borderId="0" xfId="0" applyFill="1" applyBorder="1" applyAlignment="1">
      <alignment horizontal="right"/>
    </xf>
    <xf numFmtId="9" fontId="0" fillId="0" borderId="0" xfId="2" applyFont="1" applyFill="1" applyBorder="1"/>
    <xf numFmtId="9" fontId="8" fillId="0" borderId="0" xfId="2" applyFont="1" applyFill="1" applyBorder="1"/>
    <xf numFmtId="171" fontId="0" fillId="0" borderId="20" xfId="1" applyNumberFormat="1" applyFont="1" applyBorder="1"/>
    <xf numFmtId="3" fontId="8" fillId="5" borderId="10" xfId="1" applyNumberFormat="1" applyFont="1" applyFill="1" applyBorder="1"/>
    <xf numFmtId="9" fontId="8" fillId="5" borderId="9" xfId="2" applyFont="1" applyFill="1" applyBorder="1" applyAlignment="1">
      <alignment horizontal="center"/>
    </xf>
    <xf numFmtId="9" fontId="0" fillId="0" borderId="22" xfId="2" applyFont="1" applyBorder="1"/>
    <xf numFmtId="9" fontId="0" fillId="0" borderId="7" xfId="2" applyFont="1" applyBorder="1"/>
    <xf numFmtId="9" fontId="0" fillId="0" borderId="24" xfId="2" applyFont="1" applyBorder="1"/>
    <xf numFmtId="9" fontId="0" fillId="0" borderId="20" xfId="2" applyFont="1" applyBorder="1"/>
    <xf numFmtId="9" fontId="8" fillId="5" borderId="10" xfId="2" applyFont="1" applyFill="1" applyBorder="1"/>
    <xf numFmtId="0" fontId="8" fillId="7" borderId="1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167" fontId="8" fillId="5" borderId="17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11" fillId="0" borderId="0" xfId="9" applyFont="1" applyFill="1" applyBorder="1" applyAlignment="1" applyProtection="1">
      <alignment horizontal="left"/>
      <protection locked="0"/>
    </xf>
    <xf numFmtId="0" fontId="11" fillId="0" borderId="0" xfId="9" applyFont="1" applyFill="1" applyBorder="1"/>
    <xf numFmtId="0" fontId="11" fillId="0" borderId="0" xfId="9" applyFill="1" applyBorder="1"/>
    <xf numFmtId="0" fontId="15" fillId="0" borderId="0" xfId="9" applyFont="1" applyFill="1" applyBorder="1"/>
    <xf numFmtId="0" fontId="15" fillId="0" borderId="0" xfId="9" applyFont="1" applyFill="1" applyBorder="1" applyAlignment="1">
      <alignment horizontal="right"/>
    </xf>
    <xf numFmtId="0" fontId="15" fillId="0" borderId="0" xfId="9" applyFont="1" applyFill="1" applyBorder="1" applyAlignment="1" applyProtection="1">
      <alignment horizontal="right"/>
      <protection locked="0"/>
    </xf>
    <xf numFmtId="174" fontId="11" fillId="0" borderId="0" xfId="9" applyNumberFormat="1" applyFont="1" applyFill="1" applyBorder="1"/>
    <xf numFmtId="0" fontId="11" fillId="0" borderId="0" xfId="9" applyFont="1" applyFill="1" applyBorder="1" applyAlignment="1">
      <alignment horizontal="center"/>
    </xf>
    <xf numFmtId="0" fontId="11" fillId="0" borderId="0" xfId="9" applyFill="1" applyBorder="1" applyAlignment="1">
      <alignment vertical="center"/>
    </xf>
    <xf numFmtId="9" fontId="0" fillId="0" borderId="0" xfId="10" applyFont="1" applyFill="1" applyBorder="1"/>
    <xf numFmtId="9" fontId="11" fillId="0" borderId="0" xfId="10" applyFont="1" applyFill="1" applyBorder="1"/>
    <xf numFmtId="167" fontId="11" fillId="0" borderId="0" xfId="9" applyNumberFormat="1" applyFont="1" applyFill="1" applyBorder="1"/>
    <xf numFmtId="167" fontId="15" fillId="0" borderId="0" xfId="9" applyNumberFormat="1" applyFont="1" applyFill="1" applyBorder="1" applyAlignment="1" applyProtection="1">
      <alignment horizontal="left"/>
      <protection locked="0"/>
    </xf>
    <xf numFmtId="0" fontId="15" fillId="0" borderId="0" xfId="9" applyFont="1" applyFill="1" applyBorder="1" applyAlignment="1" applyProtection="1">
      <alignment horizontal="left"/>
      <protection locked="0"/>
    </xf>
    <xf numFmtId="174" fontId="15" fillId="0" borderId="0" xfId="9" applyNumberFormat="1" applyFont="1" applyFill="1" applyBorder="1"/>
    <xf numFmtId="167" fontId="15" fillId="0" borderId="0" xfId="9" applyNumberFormat="1" applyFont="1" applyFill="1" applyBorder="1"/>
    <xf numFmtId="0" fontId="15" fillId="0" borderId="0" xfId="9" applyNumberFormat="1" applyFont="1" applyFill="1" applyBorder="1" applyAlignment="1" applyProtection="1">
      <alignment horizontal="right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3" fillId="0" borderId="0" xfId="11" applyFont="1" applyFill="1" applyBorder="1" applyAlignment="1" applyProtection="1">
      <alignment horizontal="left"/>
      <protection locked="0"/>
    </xf>
    <xf numFmtId="164" fontId="11" fillId="0" borderId="0" xfId="1" applyNumberFormat="1" applyFont="1" applyFill="1" applyBorder="1" applyAlignment="1" applyProtection="1">
      <alignment horizontal="left"/>
      <protection locked="0"/>
    </xf>
    <xf numFmtId="3" fontId="16" fillId="0" borderId="0" xfId="12" applyNumberFormat="1" applyFont="1" applyFill="1" applyBorder="1" applyAlignment="1" applyProtection="1">
      <alignment horizontal="right"/>
      <protection locked="0"/>
    </xf>
    <xf numFmtId="164" fontId="11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11" applyFont="1" applyFill="1" applyBorder="1" applyAlignment="1" applyProtection="1">
      <alignment horizontal="right"/>
      <protection locked="0"/>
    </xf>
    <xf numFmtId="0" fontId="3" fillId="0" borderId="0" xfId="11" applyFill="1" applyBorder="1" applyAlignment="1" applyProtection="1">
      <alignment horizontal="right"/>
      <protection locked="0"/>
    </xf>
    <xf numFmtId="0" fontId="11" fillId="0" borderId="0" xfId="9" applyFont="1" applyFill="1" applyBorder="1" applyAlignment="1">
      <alignment horizontal="left"/>
    </xf>
    <xf numFmtId="0" fontId="14" fillId="0" borderId="0" xfId="9" applyFont="1" applyFill="1" applyBorder="1" applyAlignment="1" applyProtection="1">
      <alignment horizontal="left"/>
      <protection locked="0"/>
    </xf>
    <xf numFmtId="0" fontId="35" fillId="0" borderId="0" xfId="9" applyFont="1" applyFill="1" applyBorder="1" applyAlignment="1" applyProtection="1">
      <alignment horizontal="left"/>
      <protection locked="0"/>
    </xf>
    <xf numFmtId="0" fontId="8" fillId="0" borderId="0" xfId="9" applyFont="1" applyFill="1" applyBorder="1" applyAlignment="1" applyProtection="1">
      <alignment horizontal="left"/>
      <protection locked="0"/>
    </xf>
    <xf numFmtId="164" fontId="0" fillId="0" borderId="0" xfId="1" applyNumberFormat="1" applyFont="1" applyFill="1" applyBorder="1" applyAlignment="1" applyProtection="1">
      <alignment horizontal="right"/>
      <protection locked="0"/>
    </xf>
    <xf numFmtId="0" fontId="8" fillId="7" borderId="5" xfId="0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" fontId="8" fillId="7" borderId="22" xfId="0" applyNumberFormat="1" applyFont="1" applyFill="1" applyBorder="1" applyAlignment="1">
      <alignment horizontal="center"/>
    </xf>
    <xf numFmtId="1" fontId="8" fillId="7" borderId="7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7" borderId="23" xfId="0" applyNumberForma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0" fontId="11" fillId="0" borderId="9" xfId="0" applyFont="1" applyBorder="1"/>
    <xf numFmtId="0" fontId="11" fillId="0" borderId="20" xfId="0" applyFont="1" applyBorder="1"/>
    <xf numFmtId="164" fontId="0" fillId="0" borderId="0" xfId="0" applyNumberFormat="1" applyBorder="1"/>
    <xf numFmtId="0" fontId="11" fillId="0" borderId="8" xfId="0" applyFont="1" applyBorder="1"/>
    <xf numFmtId="164" fontId="0" fillId="0" borderId="2" xfId="1" applyNumberFormat="1" applyFont="1" applyBorder="1"/>
    <xf numFmtId="0" fontId="11" fillId="0" borderId="6" xfId="0" applyFont="1" applyBorder="1"/>
    <xf numFmtId="0" fontId="11" fillId="5" borderId="9" xfId="0" applyFont="1" applyFill="1" applyBorder="1"/>
    <xf numFmtId="0" fontId="0" fillId="5" borderId="20" xfId="0" applyFont="1" applyFill="1" applyBorder="1"/>
    <xf numFmtId="164" fontId="3" fillId="5" borderId="0" xfId="1" applyNumberFormat="1" applyFont="1" applyFill="1" applyBorder="1"/>
    <xf numFmtId="0" fontId="11" fillId="5" borderId="8" xfId="0" applyFont="1" applyFill="1" applyBorder="1"/>
    <xf numFmtId="164" fontId="0" fillId="5" borderId="2" xfId="0" applyNumberFormat="1" applyFont="1" applyFill="1" applyBorder="1"/>
    <xf numFmtId="0" fontId="11" fillId="5" borderId="6" xfId="0" applyFont="1" applyFill="1" applyBorder="1"/>
    <xf numFmtId="0" fontId="15" fillId="7" borderId="7" xfId="0" applyFont="1" applyFill="1" applyBorder="1"/>
    <xf numFmtId="0" fontId="15" fillId="7" borderId="1" xfId="0" applyFont="1" applyFill="1" applyBorder="1"/>
    <xf numFmtId="0" fontId="0" fillId="7" borderId="5" xfId="0" applyFill="1" applyBorder="1"/>
    <xf numFmtId="0" fontId="15" fillId="7" borderId="20" xfId="0" applyFont="1" applyFill="1" applyBorder="1"/>
    <xf numFmtId="0" fontId="15" fillId="7" borderId="0" xfId="0" applyFont="1" applyFill="1" applyBorder="1"/>
    <xf numFmtId="0" fontId="0" fillId="7" borderId="9" xfId="0" applyFill="1" applyBorder="1"/>
    <xf numFmtId="172" fontId="0" fillId="0" borderId="20" xfId="1" applyNumberFormat="1" applyFont="1" applyBorder="1"/>
    <xf numFmtId="172" fontId="0" fillId="0" borderId="22" xfId="1" applyNumberFormat="1" applyFont="1" applyBorder="1"/>
    <xf numFmtId="172" fontId="0" fillId="0" borderId="24" xfId="1" applyNumberFormat="1" applyFont="1" applyBorder="1"/>
    <xf numFmtId="172" fontId="8" fillId="5" borderId="17" xfId="1" applyNumberFormat="1" applyFont="1" applyFill="1" applyBorder="1"/>
    <xf numFmtId="172" fontId="8" fillId="5" borderId="10" xfId="1" applyNumberFormat="1" applyFont="1" applyFill="1" applyBorder="1"/>
    <xf numFmtId="3" fontId="8" fillId="5" borderId="24" xfId="1" applyNumberFormat="1" applyFont="1" applyFill="1" applyBorder="1"/>
    <xf numFmtId="171" fontId="0" fillId="0" borderId="0" xfId="1" applyNumberFormat="1" applyFont="1" applyBorder="1"/>
    <xf numFmtId="9" fontId="8" fillId="5" borderId="17" xfId="2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164" fontId="8" fillId="5" borderId="10" xfId="1" applyNumberFormat="1" applyFont="1" applyFill="1" applyBorder="1" applyAlignment="1">
      <alignment horizontal="right"/>
    </xf>
    <xf numFmtId="164" fontId="8" fillId="5" borderId="3" xfId="1" applyNumberFormat="1" applyFont="1" applyFill="1" applyBorder="1" applyAlignment="1">
      <alignment horizontal="right"/>
    </xf>
    <xf numFmtId="164" fontId="8" fillId="5" borderId="4" xfId="1" applyNumberFormat="1" applyFont="1" applyFill="1" applyBorder="1" applyAlignment="1">
      <alignment horizontal="right"/>
    </xf>
    <xf numFmtId="173" fontId="8" fillId="5" borderId="10" xfId="1" applyNumberFormat="1" applyFont="1" applyFill="1" applyBorder="1"/>
    <xf numFmtId="173" fontId="8" fillId="5" borderId="3" xfId="1" applyNumberFormat="1" applyFont="1" applyFill="1" applyBorder="1"/>
    <xf numFmtId="173" fontId="8" fillId="5" borderId="4" xfId="1" applyNumberFormat="1" applyFont="1" applyFill="1" applyBorder="1"/>
    <xf numFmtId="0" fontId="37" fillId="7" borderId="7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2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73" fontId="0" fillId="0" borderId="20" xfId="1" applyNumberFormat="1" applyFont="1" applyBorder="1" applyAlignment="1">
      <alignment horizontal="right"/>
    </xf>
    <xf numFmtId="173" fontId="0" fillId="0" borderId="0" xfId="1" applyNumberFormat="1" applyFont="1" applyBorder="1" applyAlignment="1">
      <alignment horizontal="right"/>
    </xf>
    <xf numFmtId="173" fontId="0" fillId="0" borderId="9" xfId="1" applyNumberFormat="1" applyFon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8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8" fillId="5" borderId="10" xfId="1" applyNumberFormat="1" applyFont="1" applyFill="1" applyBorder="1"/>
    <xf numFmtId="165" fontId="8" fillId="5" borderId="3" xfId="1" applyNumberFormat="1" applyFont="1" applyFill="1" applyBorder="1"/>
    <xf numFmtId="165" fontId="8" fillId="5" borderId="4" xfId="1" applyNumberFormat="1" applyFont="1" applyFill="1" applyBorder="1"/>
    <xf numFmtId="165" fontId="0" fillId="0" borderId="8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14" fillId="4" borderId="7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 wrapText="1"/>
    </xf>
    <xf numFmtId="171" fontId="14" fillId="0" borderId="3" xfId="1" applyNumberFormat="1" applyFont="1" applyBorder="1" applyAlignment="1">
      <alignment vertical="top"/>
    </xf>
    <xf numFmtId="0" fontId="38" fillId="8" borderId="0" xfId="0" applyFont="1" applyFill="1"/>
    <xf numFmtId="9" fontId="0" fillId="0" borderId="0" xfId="2" applyFont="1" applyBorder="1"/>
    <xf numFmtId="0" fontId="0" fillId="5" borderId="8" xfId="0" applyFont="1" applyFill="1" applyBorder="1"/>
    <xf numFmtId="9" fontId="3" fillId="5" borderId="2" xfId="2" applyFont="1" applyFill="1" applyBorder="1"/>
    <xf numFmtId="0" fontId="15" fillId="7" borderId="5" xfId="0" applyFont="1" applyFill="1" applyBorder="1"/>
    <xf numFmtId="9" fontId="3" fillId="5" borderId="6" xfId="2" applyFont="1" applyFill="1" applyBorder="1"/>
    <xf numFmtId="0" fontId="4" fillId="0" borderId="57" xfId="0" applyFont="1" applyBorder="1" applyAlignment="1">
      <alignment vertical="top"/>
    </xf>
    <xf numFmtId="164" fontId="13" fillId="0" borderId="36" xfId="1" applyNumberFormat="1" applyFont="1" applyFill="1" applyBorder="1" applyAlignment="1">
      <alignment horizontal="right" vertical="top"/>
    </xf>
    <xf numFmtId="164" fontId="30" fillId="0" borderId="50" xfId="1" applyNumberFormat="1" applyFont="1" applyFill="1" applyBorder="1" applyAlignment="1">
      <alignment horizontal="right" vertical="top"/>
    </xf>
    <xf numFmtId="164" fontId="30" fillId="0" borderId="53" xfId="1" applyNumberFormat="1" applyFont="1" applyFill="1" applyBorder="1" applyAlignment="1">
      <alignment horizontal="right" vertical="top"/>
    </xf>
    <xf numFmtId="164" fontId="30" fillId="0" borderId="36" xfId="1" applyNumberFormat="1" applyFont="1" applyFill="1" applyBorder="1" applyAlignment="1">
      <alignment horizontal="right" vertical="top"/>
    </xf>
    <xf numFmtId="164" fontId="31" fillId="0" borderId="36" xfId="1" applyNumberFormat="1" applyFont="1" applyFill="1" applyBorder="1" applyAlignment="1">
      <alignment horizontal="right" vertical="top"/>
    </xf>
    <xf numFmtId="164" fontId="30" fillId="0" borderId="50" xfId="1" applyNumberFormat="1" applyFont="1" applyBorder="1" applyAlignment="1">
      <alignment horizontal="right" vertical="top"/>
    </xf>
    <xf numFmtId="164" fontId="30" fillId="0" borderId="53" xfId="1" applyNumberFormat="1" applyFont="1" applyBorder="1" applyAlignment="1">
      <alignment horizontal="right" vertical="top"/>
    </xf>
    <xf numFmtId="164" fontId="14" fillId="0" borderId="6" xfId="1" applyNumberFormat="1" applyFont="1" applyBorder="1" applyAlignment="1">
      <alignment vertical="top"/>
    </xf>
    <xf numFmtId="164" fontId="13" fillId="0" borderId="51" xfId="1" applyNumberFormat="1" applyFont="1" applyBorder="1" applyAlignment="1">
      <alignment horizontal="right" vertical="top"/>
    </xf>
    <xf numFmtId="164" fontId="30" fillId="0" borderId="20" xfId="1" applyNumberFormat="1" applyFont="1" applyBorder="1" applyAlignment="1">
      <alignment horizontal="right" vertical="top"/>
    </xf>
    <xf numFmtId="164" fontId="30" fillId="0" borderId="52" xfId="1" applyNumberFormat="1" applyFont="1" applyBorder="1" applyAlignment="1">
      <alignment horizontal="right" vertical="top"/>
    </xf>
    <xf numFmtId="164" fontId="30" fillId="0" borderId="51" xfId="1" applyNumberFormat="1" applyFont="1" applyBorder="1" applyAlignment="1">
      <alignment horizontal="right" vertical="top"/>
    </xf>
    <xf numFmtId="164" fontId="31" fillId="0" borderId="51" xfId="1" applyNumberFormat="1" applyFont="1" applyBorder="1" applyAlignment="1">
      <alignment horizontal="right" vertical="top"/>
    </xf>
    <xf numFmtId="164" fontId="14" fillId="0" borderId="47" xfId="1" applyNumberFormat="1" applyFont="1" applyBorder="1" applyAlignment="1">
      <alignment vertical="top"/>
    </xf>
  </cellXfs>
  <cellStyles count="13">
    <cellStyle name="1000-sep (2 dec) 2" xfId="5"/>
    <cellStyle name="Komma" xfId="1" builtinId="3"/>
    <cellStyle name="Normal" xfId="0" builtinId="0"/>
    <cellStyle name="Normal 2" xfId="3"/>
    <cellStyle name="Normal 2 2" xfId="9"/>
    <cellStyle name="Normal 2 3" xfId="11"/>
    <cellStyle name="Normal 3" xfId="8"/>
    <cellStyle name="Normal 3 2" xfId="12"/>
    <cellStyle name="Normal 4" xfId="4"/>
    <cellStyle name="Normal_2006" xfId="6"/>
    <cellStyle name="Normal_2006-2011" xfId="7"/>
    <cellStyle name="Procent" xfId="2" builtinId="5"/>
    <cellStyle name="Procent 2" xfId="10"/>
  </cellStyles>
  <dxfs count="0"/>
  <tableStyles count="0" defaultTableStyle="TableStyleMedium9" defaultPivotStyle="PivotStyleLight16"/>
  <colors>
    <mruColors>
      <color rgb="FFE3D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Samlet CO</a:t>
            </a:r>
            <a:r>
              <a:rPr lang="en-US" baseline="-25000"/>
              <a:t>2</a:t>
            </a:r>
            <a:r>
              <a:rPr lang="en-US"/>
              <a:t>-udledning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'Grafer 2014'!$B$7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'Grafer 2014'!$C$5:$H$5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2014'!$C$7:$H$7</c:f>
              <c:numCache>
                <c:formatCode>General</c:formatCode>
                <c:ptCount val="6"/>
                <c:pt idx="0">
                  <c:v>189.4</c:v>
                </c:pt>
                <c:pt idx="1">
                  <c:v>258.2</c:v>
                </c:pt>
                <c:pt idx="2">
                  <c:v>213.6</c:v>
                </c:pt>
                <c:pt idx="3">
                  <c:v>205.7</c:v>
                </c:pt>
                <c:pt idx="4">
                  <c:v>216.2</c:v>
                </c:pt>
                <c:pt idx="5" formatCode="0.0">
                  <c:v>159.41005747823999</c:v>
                </c:pt>
              </c:numCache>
            </c:numRef>
          </c:val>
        </c:ser>
        <c:ser>
          <c:idx val="1"/>
          <c:order val="1"/>
          <c:tx>
            <c:strRef>
              <c:f>'Grafer 2014'!$B$8</c:f>
              <c:strCache>
                <c:ptCount val="1"/>
                <c:pt idx="0">
                  <c:v>Bygninger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'Grafer 2014'!$C$5:$H$5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2014'!$C$8:$H$8</c:f>
              <c:numCache>
                <c:formatCode>General</c:formatCode>
                <c:ptCount val="6"/>
                <c:pt idx="0">
                  <c:v>229.69999999999996</c:v>
                </c:pt>
                <c:pt idx="1">
                  <c:v>362.40000000000003</c:v>
                </c:pt>
                <c:pt idx="2">
                  <c:v>118.30000000000001</c:v>
                </c:pt>
                <c:pt idx="3">
                  <c:v>7.5</c:v>
                </c:pt>
                <c:pt idx="4">
                  <c:v>8.3000000000000007</c:v>
                </c:pt>
                <c:pt idx="5" formatCode="0.0">
                  <c:v>28.25928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672832"/>
        <c:axId val="469673224"/>
      </c:barChart>
      <c:catAx>
        <c:axId val="4696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9673224"/>
        <c:crosses val="autoZero"/>
        <c:auto val="1"/>
        <c:lblAlgn val="ctr"/>
        <c:lblOffset val="100"/>
        <c:noMultiLvlLbl val="0"/>
      </c:catAx>
      <c:valAx>
        <c:axId val="46967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Tons CO</a:t>
                </a:r>
                <a:r>
                  <a:rPr lang="da-DK" baseline="-25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967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/>
              <a:t>-udledning fra transport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'Grafer 2014'!$B$22</c:f>
              <c:strCache>
                <c:ptCount val="1"/>
                <c:pt idx="0">
                  <c:v>Plejepersonalekørsel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'Grafer 2014'!$C$20:$H$20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2014'!$C$22:$H$22</c:f>
              <c:numCache>
                <c:formatCode>0.0_ ;\-0.0\ </c:formatCode>
                <c:ptCount val="6"/>
                <c:pt idx="0">
                  <c:v>77.2</c:v>
                </c:pt>
                <c:pt idx="1">
                  <c:v>73</c:v>
                </c:pt>
                <c:pt idx="2">
                  <c:v>72.099999999999994</c:v>
                </c:pt>
                <c:pt idx="3">
                  <c:v>54.6</c:v>
                </c:pt>
                <c:pt idx="4">
                  <c:v>65.099999999999994</c:v>
                </c:pt>
                <c:pt idx="5">
                  <c:v>2.9430217731411537</c:v>
                </c:pt>
              </c:numCache>
            </c:numRef>
          </c:val>
        </c:ser>
        <c:ser>
          <c:idx val="1"/>
          <c:order val="1"/>
          <c:tx>
            <c:strRef>
              <c:f>'Grafer 2014'!$B$23</c:f>
              <c:strCache>
                <c:ptCount val="1"/>
                <c:pt idx="0">
                  <c:v>Vej og park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'Grafer 2014'!$C$20:$H$20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2014'!$C$23:$H$23</c:f>
              <c:numCache>
                <c:formatCode>0.0_ ;\-0.0\ </c:formatCode>
                <c:ptCount val="6"/>
                <c:pt idx="0">
                  <c:v>101.6</c:v>
                </c:pt>
                <c:pt idx="1">
                  <c:v>171.6</c:v>
                </c:pt>
                <c:pt idx="2">
                  <c:v>130</c:v>
                </c:pt>
                <c:pt idx="3">
                  <c:v>136.4</c:v>
                </c:pt>
                <c:pt idx="4">
                  <c:v>136.4</c:v>
                </c:pt>
                <c:pt idx="5">
                  <c:v>124.0716</c:v>
                </c:pt>
              </c:numCache>
            </c:numRef>
          </c:val>
        </c:ser>
        <c:ser>
          <c:idx val="2"/>
          <c:order val="2"/>
          <c:tx>
            <c:strRef>
              <c:f>'Grafer 2014'!$B$24</c:f>
              <c:strCache>
                <c:ptCount val="1"/>
                <c:pt idx="0">
                  <c:v>Kørsel elbiler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'Grafer 2014'!$C$20:$H$20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2014'!$C$24:$H$24</c:f>
              <c:numCache>
                <c:formatCode>0.0_ ;\-0.0\ 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'Grafer 2014'!$B$25</c:f>
              <c:strCache>
                <c:ptCount val="1"/>
                <c:pt idx="0">
                  <c:v>Kørsel i private køretøjer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'Grafer 2014'!$C$20:$H$20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2014'!$C$25:$H$25</c:f>
              <c:numCache>
                <c:formatCode>0.0_ ;\-0.0\ </c:formatCode>
                <c:ptCount val="6"/>
                <c:pt idx="0">
                  <c:v>10.6</c:v>
                </c:pt>
                <c:pt idx="1">
                  <c:v>11.6</c:v>
                </c:pt>
                <c:pt idx="2">
                  <c:v>10.5</c:v>
                </c:pt>
                <c:pt idx="3">
                  <c:v>14.7</c:v>
                </c:pt>
                <c:pt idx="4">
                  <c:v>14.7</c:v>
                </c:pt>
                <c:pt idx="5">
                  <c:v>32.395435705098819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671176"/>
        <c:axId val="354541376"/>
      </c:barChart>
      <c:catAx>
        <c:axId val="46967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4541376"/>
        <c:crosses val="autoZero"/>
        <c:auto val="1"/>
        <c:lblAlgn val="ctr"/>
        <c:lblOffset val="100"/>
        <c:noMultiLvlLbl val="0"/>
      </c:catAx>
      <c:valAx>
        <c:axId val="3545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Tons CO</a:t>
                </a:r>
                <a:r>
                  <a:rPr lang="en-US" baseline="-25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967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CO2-udledning fra bygningsdrift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'Grafer 2014'!$B$33</c:f>
              <c:strCache>
                <c:ptCount val="1"/>
                <c:pt idx="0">
                  <c:v>Adm. bygninger i 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2014'!$C$33:$H$33</c:f>
              <c:numCache>
                <c:formatCode>0.0_ ;\-0.0\ </c:formatCode>
                <c:ptCount val="6"/>
                <c:pt idx="0">
                  <c:v>25.8324</c:v>
                </c:pt>
                <c:pt idx="1">
                  <c:v>46.551273999999999</c:v>
                </c:pt>
                <c:pt idx="2">
                  <c:v>19.604863999999999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'Grafer 2014'!$B$34</c:f>
              <c:strCache>
                <c:ptCount val="1"/>
                <c:pt idx="0">
                  <c:v>Skoler i alt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2014'!$C$34:$H$34</c:f>
              <c:numCache>
                <c:formatCode>0.0_ ;\-0.0\ </c:formatCode>
                <c:ptCount val="6"/>
                <c:pt idx="0">
                  <c:v>83.457620000000006</c:v>
                </c:pt>
                <c:pt idx="1">
                  <c:v>105.282268</c:v>
                </c:pt>
                <c:pt idx="2">
                  <c:v>26.555904000000002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'Grafer 2014'!$B$35</c:f>
              <c:strCache>
                <c:ptCount val="1"/>
                <c:pt idx="0">
                  <c:v>Daginstitutioner i 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2014'!$C$35:$H$35</c:f>
              <c:numCache>
                <c:formatCode>0.0_ ;\-0.0\ </c:formatCode>
                <c:ptCount val="6"/>
                <c:pt idx="0">
                  <c:v>10.585520000000001</c:v>
                </c:pt>
                <c:pt idx="1">
                  <c:v>17.316355000000001</c:v>
                </c:pt>
                <c:pt idx="2">
                  <c:v>7.8076160000000003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'Grafer 2014'!$B$36</c:f>
              <c:strCache>
                <c:ptCount val="1"/>
                <c:pt idx="0">
                  <c:v>Fritidsklubber i alt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2014'!$C$36:$H$36</c:f>
              <c:numCache>
                <c:formatCode>0.0_ ;\-0.0\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'Grafer 2014'!$B$37</c:f>
              <c:strCache>
                <c:ptCount val="1"/>
                <c:pt idx="0">
                  <c:v>Ældrepleje i alt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2014'!$C$37:$H$37</c:f>
              <c:numCache>
                <c:formatCode>0.0_ ;\-0.0\ </c:formatCode>
                <c:ptCount val="6"/>
                <c:pt idx="0">
                  <c:v>54.941699999999997</c:v>
                </c:pt>
                <c:pt idx="1">
                  <c:v>111.215692</c:v>
                </c:pt>
                <c:pt idx="2">
                  <c:v>30.128896000000001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'Grafer 2014'!$B$38</c:f>
              <c:strCache>
                <c:ptCount val="1"/>
                <c:pt idx="0">
                  <c:v>Specialinstitutioner i alt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2014'!$C$38:$H$38</c:f>
              <c:numCache>
                <c:formatCode>0.0_ ;\-0.0\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'Grafer 2014'!$B$39</c:f>
              <c:strCache>
                <c:ptCount val="1"/>
                <c:pt idx="0">
                  <c:v>Kulturinstitutioner i alt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2014'!$C$39:$H$39</c:f>
              <c:numCache>
                <c:formatCode>0.0_ ;\-0.0\ </c:formatCode>
                <c:ptCount val="6"/>
                <c:pt idx="0">
                  <c:v>16.57497</c:v>
                </c:pt>
                <c:pt idx="1">
                  <c:v>19.024005000000002</c:v>
                </c:pt>
                <c:pt idx="2">
                  <c:v>12.845274</c:v>
                </c:pt>
                <c:pt idx="3">
                  <c:v>7.5107100000000004</c:v>
                </c:pt>
                <c:pt idx="4">
                  <c:v>8.3464200000000002</c:v>
                </c:pt>
                <c:pt idx="5">
                  <c:v>28.25928</c:v>
                </c:pt>
              </c:numCache>
            </c:numRef>
          </c:val>
        </c:ser>
        <c:ser>
          <c:idx val="7"/>
          <c:order val="7"/>
          <c:tx>
            <c:strRef>
              <c:f>'Grafer 2014'!$B$40</c:f>
              <c:strCache>
                <c:ptCount val="1"/>
                <c:pt idx="0">
                  <c:v>Sportsanlæg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2014'!$C$40:$H$40</c:f>
              <c:numCache>
                <c:formatCode>0.0_ ;\-0.0\ </c:formatCode>
                <c:ptCount val="6"/>
                <c:pt idx="0">
                  <c:v>23.467400000000001</c:v>
                </c:pt>
                <c:pt idx="1">
                  <c:v>33.859588000000002</c:v>
                </c:pt>
                <c:pt idx="2">
                  <c:v>12.307840000000001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'Grafer 2014'!$B$41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'Grafer 2014'!$C$31:$H$31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2014'!$C$41:$H$41</c:f>
              <c:numCache>
                <c:formatCode>0.0_ ;\-0.0\ </c:formatCode>
                <c:ptCount val="6"/>
                <c:pt idx="0">
                  <c:v>14.72306</c:v>
                </c:pt>
                <c:pt idx="1">
                  <c:v>29.073022999999999</c:v>
                </c:pt>
                <c:pt idx="2">
                  <c:v>8.9336319999999994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4540352"/>
        <c:axId val="354540744"/>
      </c:barChart>
      <c:catAx>
        <c:axId val="3545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4540744"/>
        <c:crosses val="autoZero"/>
        <c:auto val="1"/>
        <c:lblAlgn val="ctr"/>
        <c:lblOffset val="100"/>
        <c:noMultiLvlLbl val="0"/>
      </c:catAx>
      <c:valAx>
        <c:axId val="35454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Tons CO</a:t>
                </a:r>
                <a:r>
                  <a:rPr lang="en-US" baseline="-25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_ ;\-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454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/>
              <a:t>-udledning fra bygningsdrift fordelt på brændsler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'Grafer 2014'!$B$123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'Grafer 2014'!$C$121:$H$121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2014'!$C$123:$H$123</c:f>
              <c:numCache>
                <c:formatCode>0.0_ ;\-0.0\ </c:formatCode>
                <c:ptCount val="6"/>
                <c:pt idx="0">
                  <c:v>169.96958000000001</c:v>
                </c:pt>
                <c:pt idx="1">
                  <c:v>299.97236500000002</c:v>
                </c:pt>
                <c:pt idx="2">
                  <c:v>110.16601600000001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'Grafer 2014'!$B$124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'Grafer 2014'!$C$121:$H$121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2014'!$C$124:$H$124</c:f>
              <c:numCache>
                <c:formatCode>0.0_ ;\-0.0\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'Grafer 2014'!$B$125</c:f>
              <c:strCache>
                <c:ptCount val="1"/>
                <c:pt idx="0">
                  <c:v>Fyringsolie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'Grafer 2014'!$C$121:$H$121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'Grafer 2014'!$C$125:$H$125</c:f>
              <c:numCache>
                <c:formatCode>0.0_ ;\-0.0\ </c:formatCode>
                <c:ptCount val="6"/>
                <c:pt idx="0">
                  <c:v>59.61309</c:v>
                </c:pt>
                <c:pt idx="1">
                  <c:v>62.34984</c:v>
                </c:pt>
                <c:pt idx="2">
                  <c:v>8.0180100000000003</c:v>
                </c:pt>
                <c:pt idx="3">
                  <c:v>7.5107100000000004</c:v>
                </c:pt>
                <c:pt idx="4">
                  <c:v>8.3464200000000002</c:v>
                </c:pt>
                <c:pt idx="5">
                  <c:v>28.25928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08891608"/>
        <c:axId val="208892000"/>
      </c:barChart>
      <c:catAx>
        <c:axId val="20889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08892000"/>
        <c:crosses val="autoZero"/>
        <c:auto val="1"/>
        <c:lblAlgn val="ctr"/>
        <c:lblOffset val="100"/>
        <c:noMultiLvlLbl val="0"/>
      </c:catAx>
      <c:valAx>
        <c:axId val="20889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Tons CO</a:t>
                </a:r>
                <a:r>
                  <a:rPr lang="en-US" baseline="-25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0889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Brændselsfordeling</a:t>
            </a:r>
            <a:r>
              <a:rPr lang="da-DK" baseline="0"/>
              <a:t> i fjernvarmeproduktionen </a:t>
            </a:r>
            <a:endParaRPr lang="da-D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5"/>
              <c:layout>
                <c:manualLayout>
                  <c:x val="-6.7576547783906815E-2"/>
                  <c:y val="3.2006049127134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'Grafer 2014'!$B$130:$B$135</c:f>
              <c:strCache>
                <c:ptCount val="6"/>
                <c:pt idx="0">
                  <c:v>Bio-olie</c:v>
                </c:pt>
                <c:pt idx="1">
                  <c:v>Træpiller</c:v>
                </c:pt>
                <c:pt idx="2">
                  <c:v>Halm</c:v>
                </c:pt>
                <c:pt idx="3">
                  <c:v>Flis</c:v>
                </c:pt>
                <c:pt idx="4">
                  <c:v>Sol</c:v>
                </c:pt>
                <c:pt idx="5">
                  <c:v>Varmepumpe</c:v>
                </c:pt>
              </c:strCache>
            </c:strRef>
          </c:cat>
          <c:val>
            <c:numRef>
              <c:f>'Grafer 2014'!$C$130:$C$135</c:f>
              <c:numCache>
                <c:formatCode>0%</c:formatCode>
                <c:ptCount val="6"/>
                <c:pt idx="0">
                  <c:v>4.329142788336713E-2</c:v>
                </c:pt>
                <c:pt idx="1">
                  <c:v>6.1748138336901744E-2</c:v>
                </c:pt>
                <c:pt idx="2">
                  <c:v>0.19843315510033599</c:v>
                </c:pt>
                <c:pt idx="3">
                  <c:v>0.30526853478929994</c:v>
                </c:pt>
                <c:pt idx="4">
                  <c:v>0.35094578882211941</c:v>
                </c:pt>
                <c:pt idx="5">
                  <c:v>4.031295506797563E-2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598714</xdr:colOff>
      <xdr:row>2</xdr:row>
      <xdr:rowOff>159203</xdr:rowOff>
    </xdr:from>
    <xdr:to>
      <xdr:col>20</xdr:col>
      <xdr:colOff>272143</xdr:colOff>
      <xdr:row>16</xdr:row>
      <xdr:rowOff>4081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17</xdr:row>
      <xdr:rowOff>118381</xdr:rowOff>
    </xdr:from>
    <xdr:to>
      <xdr:col>20</xdr:col>
      <xdr:colOff>285750</xdr:colOff>
      <xdr:row>29</xdr:row>
      <xdr:rowOff>167367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88446</xdr:colOff>
      <xdr:row>31</xdr:row>
      <xdr:rowOff>23131</xdr:rowOff>
    </xdr:from>
    <xdr:to>
      <xdr:col>20</xdr:col>
      <xdr:colOff>374196</xdr:colOff>
      <xdr:row>45</xdr:row>
      <xdr:rowOff>44902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530242</xdr:colOff>
      <xdr:row>47</xdr:row>
      <xdr:rowOff>11307</xdr:rowOff>
    </xdr:from>
    <xdr:to>
      <xdr:col>20</xdr:col>
      <xdr:colOff>254169</xdr:colOff>
      <xdr:row>61</xdr:row>
      <xdr:rowOff>65095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557892</xdr:colOff>
      <xdr:row>64</xdr:row>
      <xdr:rowOff>172809</xdr:rowOff>
    </xdr:from>
    <xdr:to>
      <xdr:col>20</xdr:col>
      <xdr:colOff>231321</xdr:colOff>
      <xdr:row>79</xdr:row>
      <xdr:rowOff>17688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9"/>
  <sheetViews>
    <sheetView tabSelected="1" zoomScale="85" zoomScaleNormal="85" workbookViewId="0"/>
  </sheetViews>
  <sheetFormatPr defaultRowHeight="15" x14ac:dyDescent="0.25"/>
  <cols>
    <col min="2" max="2" width="37.5703125" customWidth="1"/>
    <col min="3" max="3" width="12.42578125" customWidth="1"/>
    <col min="4" max="4" width="10.7109375" customWidth="1"/>
    <col min="5" max="5" width="10.42578125" customWidth="1"/>
    <col min="6" max="6" width="10.7109375" customWidth="1"/>
    <col min="7" max="7" width="10.42578125" customWidth="1"/>
    <col min="8" max="8" width="9.85546875" customWidth="1"/>
    <col min="9" max="9" width="10.85546875" customWidth="1"/>
    <col min="10" max="10" width="9.140625" customWidth="1"/>
    <col min="12" max="12" width="38.85546875" customWidth="1"/>
    <col min="13" max="13" width="10.7109375" customWidth="1"/>
    <col min="14" max="15" width="10.28515625" bestFit="1" customWidth="1"/>
    <col min="16" max="16" width="10.42578125" customWidth="1"/>
    <col min="17" max="17" width="9.85546875" customWidth="1"/>
    <col min="18" max="18" width="10.28515625" customWidth="1"/>
    <col min="19" max="19" width="11.42578125" customWidth="1"/>
    <col min="20" max="20" width="9.7109375" customWidth="1"/>
    <col min="22" max="22" width="34.28515625" customWidth="1"/>
    <col min="26" max="26" width="9.85546875" customWidth="1"/>
    <col min="27" max="27" width="10.140625" customWidth="1"/>
    <col min="29" max="29" width="10.140625" customWidth="1"/>
    <col min="30" max="30" width="10.85546875" customWidth="1"/>
    <col min="32" max="32" width="32.28515625" customWidth="1"/>
    <col min="40" max="40" width="11.5703125" customWidth="1"/>
  </cols>
  <sheetData>
    <row r="1" spans="1:40" s="104" customFormat="1" ht="26.25" x14ac:dyDescent="0.4">
      <c r="A1" s="104" t="s">
        <v>378</v>
      </c>
    </row>
    <row r="2" spans="1:40" ht="28.5" x14ac:dyDescent="0.45">
      <c r="B2" s="314" t="s">
        <v>336</v>
      </c>
      <c r="L2" s="314" t="s">
        <v>335</v>
      </c>
      <c r="M2" t="s">
        <v>236</v>
      </c>
      <c r="V2" s="314" t="s">
        <v>338</v>
      </c>
      <c r="AF2" s="314" t="s">
        <v>344</v>
      </c>
      <c r="AG2" t="s">
        <v>236</v>
      </c>
    </row>
    <row r="3" spans="1:40" ht="18.75" customHeight="1" thickBot="1" x14ac:dyDescent="0.5">
      <c r="L3" s="314"/>
      <c r="V3" s="314"/>
    </row>
    <row r="4" spans="1:40" ht="15.75" customHeight="1" x14ac:dyDescent="0.25">
      <c r="B4" s="298" t="s">
        <v>262</v>
      </c>
      <c r="C4" s="354">
        <v>2008</v>
      </c>
      <c r="D4" s="355">
        <v>2010</v>
      </c>
      <c r="E4" s="355">
        <v>2011</v>
      </c>
      <c r="F4" s="355">
        <v>2012</v>
      </c>
      <c r="G4" s="356">
        <v>2013</v>
      </c>
      <c r="H4" s="355">
        <v>2014</v>
      </c>
      <c r="I4" s="299" t="s">
        <v>234</v>
      </c>
      <c r="J4" s="300"/>
      <c r="L4" s="441" t="s">
        <v>376</v>
      </c>
      <c r="M4" s="442"/>
      <c r="N4" s="443"/>
      <c r="O4" s="447" t="s">
        <v>377</v>
      </c>
      <c r="P4" s="448"/>
      <c r="Q4" s="449"/>
      <c r="R4" s="447" t="s">
        <v>375</v>
      </c>
      <c r="S4" s="448"/>
      <c r="T4" s="449"/>
      <c r="V4" s="441" t="s">
        <v>338</v>
      </c>
      <c r="W4" s="442"/>
      <c r="X4" s="443"/>
      <c r="Y4" s="447" t="s">
        <v>377</v>
      </c>
      <c r="Z4" s="448"/>
      <c r="AA4" s="449"/>
      <c r="AB4" s="447" t="s">
        <v>375</v>
      </c>
      <c r="AC4" s="448"/>
      <c r="AD4" s="449"/>
      <c r="AF4" s="298" t="s">
        <v>344</v>
      </c>
      <c r="AG4" s="400">
        <v>2008</v>
      </c>
      <c r="AH4" s="401">
        <v>2010</v>
      </c>
      <c r="AI4" s="401">
        <v>2011</v>
      </c>
      <c r="AJ4" s="401">
        <v>2012</v>
      </c>
      <c r="AK4" s="402">
        <v>2013</v>
      </c>
      <c r="AL4" s="401">
        <v>2014</v>
      </c>
      <c r="AM4" s="299" t="s">
        <v>234</v>
      </c>
      <c r="AN4" s="300"/>
    </row>
    <row r="5" spans="1:40" ht="9" customHeight="1" thickBot="1" x14ac:dyDescent="0.3">
      <c r="B5" s="301" t="s">
        <v>149</v>
      </c>
      <c r="C5" s="357"/>
      <c r="D5" s="358"/>
      <c r="E5" s="358"/>
      <c r="F5" s="358"/>
      <c r="G5" s="359"/>
      <c r="H5" s="358"/>
      <c r="I5" s="359" t="s">
        <v>149</v>
      </c>
      <c r="J5" s="368" t="s">
        <v>235</v>
      </c>
      <c r="L5" s="444"/>
      <c r="M5" s="445"/>
      <c r="N5" s="446"/>
      <c r="O5" s="450"/>
      <c r="P5" s="451"/>
      <c r="Q5" s="452"/>
      <c r="R5" s="450"/>
      <c r="S5" s="451"/>
      <c r="T5" s="452"/>
      <c r="V5" s="444"/>
      <c r="W5" s="445"/>
      <c r="X5" s="446"/>
      <c r="Y5" s="450"/>
      <c r="Z5" s="451"/>
      <c r="AA5" s="452"/>
      <c r="AB5" s="450"/>
      <c r="AC5" s="451"/>
      <c r="AD5" s="452"/>
      <c r="AF5" s="301" t="s">
        <v>370</v>
      </c>
      <c r="AG5" s="403"/>
      <c r="AH5" s="404"/>
      <c r="AI5" s="404"/>
      <c r="AJ5" s="404"/>
      <c r="AK5" s="405"/>
      <c r="AL5" s="404"/>
      <c r="AM5" s="302" t="s">
        <v>370</v>
      </c>
      <c r="AN5" s="303" t="s">
        <v>235</v>
      </c>
    </row>
    <row r="6" spans="1:40" x14ac:dyDescent="0.25">
      <c r="B6" s="212" t="s">
        <v>237</v>
      </c>
      <c r="C6" s="360">
        <v>189.4</v>
      </c>
      <c r="D6" s="360">
        <v>258.2</v>
      </c>
      <c r="E6" s="360">
        <v>213.6</v>
      </c>
      <c r="F6" s="360">
        <v>205.7</v>
      </c>
      <c r="G6" s="361">
        <v>216.2</v>
      </c>
      <c r="H6" s="362">
        <v>159.41005747823999</v>
      </c>
      <c r="I6" s="369">
        <v>-56.789942521759997</v>
      </c>
      <c r="J6" s="304">
        <v>-0.26267318465198886</v>
      </c>
      <c r="L6" s="453" t="s">
        <v>23</v>
      </c>
      <c r="M6" s="454"/>
      <c r="N6" s="455"/>
      <c r="O6" s="456">
        <v>61.4553168441957</v>
      </c>
      <c r="P6" s="457"/>
      <c r="Q6" s="458"/>
      <c r="R6" s="471">
        <v>0</v>
      </c>
      <c r="S6" s="472"/>
      <c r="T6" s="473"/>
      <c r="V6" s="453" t="s">
        <v>23</v>
      </c>
      <c r="W6" s="454"/>
      <c r="X6" s="455"/>
      <c r="Y6" s="456">
        <v>9.980862971655533</v>
      </c>
      <c r="Z6" s="457"/>
      <c r="AA6" s="458"/>
      <c r="AB6" s="459">
        <v>0</v>
      </c>
      <c r="AC6" s="460"/>
      <c r="AD6" s="461"/>
      <c r="AF6" s="212" t="s">
        <v>23</v>
      </c>
      <c r="AG6" s="336">
        <v>0</v>
      </c>
      <c r="AH6" s="336">
        <v>0</v>
      </c>
      <c r="AI6" s="336">
        <v>0</v>
      </c>
      <c r="AJ6" s="336">
        <v>0</v>
      </c>
      <c r="AK6" s="336">
        <v>0</v>
      </c>
      <c r="AL6" s="337">
        <v>0</v>
      </c>
      <c r="AM6" s="337">
        <v>0</v>
      </c>
      <c r="AN6" s="304" t="s">
        <v>261</v>
      </c>
    </row>
    <row r="7" spans="1:40" ht="15.75" thickBot="1" x14ac:dyDescent="0.3">
      <c r="B7" s="212" t="s">
        <v>238</v>
      </c>
      <c r="C7" s="363">
        <v>229.69999999999996</v>
      </c>
      <c r="D7" s="363">
        <v>362.40000000000003</v>
      </c>
      <c r="E7" s="363">
        <v>118.30000000000001</v>
      </c>
      <c r="F7" s="363">
        <v>7.5</v>
      </c>
      <c r="G7" s="364">
        <v>8.3000000000000007</v>
      </c>
      <c r="H7" s="362">
        <v>28.25928</v>
      </c>
      <c r="I7" s="362">
        <v>19.95928</v>
      </c>
      <c r="J7" s="304">
        <v>2.4047325301204818</v>
      </c>
      <c r="L7" s="462" t="s">
        <v>24</v>
      </c>
      <c r="M7" s="463"/>
      <c r="N7" s="464"/>
      <c r="O7" s="456">
        <v>62.651343181429304</v>
      </c>
      <c r="P7" s="457"/>
      <c r="Q7" s="458"/>
      <c r="R7" s="471">
        <v>0</v>
      </c>
      <c r="S7" s="472"/>
      <c r="T7" s="473"/>
      <c r="V7" s="462" t="s">
        <v>24</v>
      </c>
      <c r="W7" s="463"/>
      <c r="X7" s="464"/>
      <c r="Y7" s="456">
        <v>21.180117492727998</v>
      </c>
      <c r="Z7" s="457"/>
      <c r="AA7" s="458"/>
      <c r="AB7" s="459">
        <v>0</v>
      </c>
      <c r="AC7" s="460"/>
      <c r="AD7" s="461"/>
      <c r="AF7" s="212" t="s">
        <v>24</v>
      </c>
      <c r="AG7" s="336">
        <v>19454</v>
      </c>
      <c r="AH7" s="336">
        <v>21000</v>
      </c>
      <c r="AI7" s="336">
        <v>0</v>
      </c>
      <c r="AJ7" s="336">
        <v>0</v>
      </c>
      <c r="AK7" s="336">
        <v>0</v>
      </c>
      <c r="AL7" s="338">
        <v>0</v>
      </c>
      <c r="AM7" s="338">
        <v>0</v>
      </c>
      <c r="AN7" s="304" t="s">
        <v>261</v>
      </c>
    </row>
    <row r="8" spans="1:40" ht="15.75" thickBot="1" x14ac:dyDescent="0.3">
      <c r="B8" s="319" t="s">
        <v>233</v>
      </c>
      <c r="C8" s="365">
        <v>419.09999999999997</v>
      </c>
      <c r="D8" s="365">
        <v>620.6</v>
      </c>
      <c r="E8" s="365">
        <v>331.9</v>
      </c>
      <c r="F8" s="365">
        <v>213.2</v>
      </c>
      <c r="G8" s="366">
        <v>224.5</v>
      </c>
      <c r="H8" s="367">
        <v>187.66933747823998</v>
      </c>
      <c r="I8" s="367">
        <v>-36.830662521760019</v>
      </c>
      <c r="J8" s="322">
        <v>-0.16405640321496673</v>
      </c>
      <c r="L8" s="462" t="s">
        <v>25</v>
      </c>
      <c r="M8" s="463"/>
      <c r="N8" s="464"/>
      <c r="O8" s="456">
        <v>102.38427947598254</v>
      </c>
      <c r="P8" s="457"/>
      <c r="Q8" s="458"/>
      <c r="R8" s="471">
        <v>0</v>
      </c>
      <c r="S8" s="472"/>
      <c r="T8" s="473"/>
      <c r="V8" s="462" t="s">
        <v>25</v>
      </c>
      <c r="W8" s="463"/>
      <c r="X8" s="464"/>
      <c r="Y8" s="456">
        <v>21.98835516739447</v>
      </c>
      <c r="Z8" s="457"/>
      <c r="AA8" s="458"/>
      <c r="AB8" s="459">
        <v>0</v>
      </c>
      <c r="AC8" s="460"/>
      <c r="AD8" s="461"/>
      <c r="AF8" s="212" t="s">
        <v>25</v>
      </c>
      <c r="AG8" s="336">
        <v>0</v>
      </c>
      <c r="AH8" s="336">
        <v>0</v>
      </c>
      <c r="AI8" s="336">
        <v>0</v>
      </c>
      <c r="AJ8" s="336">
        <v>0</v>
      </c>
      <c r="AK8" s="336">
        <v>0</v>
      </c>
      <c r="AL8" s="338">
        <v>0</v>
      </c>
      <c r="AM8" s="338">
        <v>0</v>
      </c>
      <c r="AN8" s="304" t="s">
        <v>261</v>
      </c>
    </row>
    <row r="9" spans="1:40" x14ac:dyDescent="0.25">
      <c r="L9" s="462" t="s">
        <v>26</v>
      </c>
      <c r="M9" s="463"/>
      <c r="N9" s="464"/>
      <c r="O9" s="456" t="s">
        <v>261</v>
      </c>
      <c r="P9" s="457"/>
      <c r="Q9" s="458"/>
      <c r="R9" s="471" t="s">
        <v>261</v>
      </c>
      <c r="S9" s="472"/>
      <c r="T9" s="473"/>
      <c r="V9" s="462" t="s">
        <v>26</v>
      </c>
      <c r="W9" s="463"/>
      <c r="X9" s="464"/>
      <c r="Y9" s="456" t="s">
        <v>261</v>
      </c>
      <c r="Z9" s="457"/>
      <c r="AA9" s="458"/>
      <c r="AB9" s="459">
        <v>0</v>
      </c>
      <c r="AC9" s="460"/>
      <c r="AD9" s="461"/>
      <c r="AF9" s="212" t="s">
        <v>26</v>
      </c>
      <c r="AG9" s="336">
        <v>0</v>
      </c>
      <c r="AH9" s="336">
        <v>0</v>
      </c>
      <c r="AI9" s="336">
        <v>0</v>
      </c>
      <c r="AJ9" s="336">
        <v>0</v>
      </c>
      <c r="AK9" s="336">
        <v>0</v>
      </c>
      <c r="AL9" s="338">
        <v>0</v>
      </c>
      <c r="AM9" s="338">
        <v>0</v>
      </c>
      <c r="AN9" s="304" t="s">
        <v>261</v>
      </c>
    </row>
    <row r="10" spans="1:40" ht="16.5" customHeight="1" thickBot="1" x14ac:dyDescent="0.3">
      <c r="L10" s="462" t="s">
        <v>30</v>
      </c>
      <c r="M10" s="463"/>
      <c r="N10" s="464"/>
      <c r="O10" s="456">
        <v>18.713751668891856</v>
      </c>
      <c r="P10" s="457"/>
      <c r="Q10" s="458"/>
      <c r="R10" s="471">
        <v>0</v>
      </c>
      <c r="S10" s="472"/>
      <c r="T10" s="473"/>
      <c r="V10" s="462" t="s">
        <v>30</v>
      </c>
      <c r="W10" s="463"/>
      <c r="X10" s="464"/>
      <c r="Y10" s="456">
        <v>25.650467289719625</v>
      </c>
      <c r="Z10" s="457"/>
      <c r="AA10" s="458"/>
      <c r="AB10" s="459">
        <v>0</v>
      </c>
      <c r="AC10" s="460"/>
      <c r="AD10" s="461"/>
      <c r="AF10" s="212" t="s">
        <v>30</v>
      </c>
      <c r="AG10" s="336">
        <v>0</v>
      </c>
      <c r="AH10" s="336">
        <v>0</v>
      </c>
      <c r="AI10" s="336">
        <v>0</v>
      </c>
      <c r="AJ10" s="336">
        <v>0</v>
      </c>
      <c r="AK10" s="336">
        <v>0</v>
      </c>
      <c r="AL10" s="338">
        <v>0</v>
      </c>
      <c r="AM10" s="338">
        <v>0</v>
      </c>
      <c r="AN10" s="304" t="s">
        <v>261</v>
      </c>
    </row>
    <row r="11" spans="1:40" ht="15.75" customHeight="1" x14ac:dyDescent="0.25">
      <c r="B11" s="298" t="s">
        <v>262</v>
      </c>
      <c r="C11" s="354">
        <v>2008</v>
      </c>
      <c r="D11" s="355">
        <v>2010</v>
      </c>
      <c r="E11" s="355">
        <v>2011</v>
      </c>
      <c r="F11" s="355">
        <v>2012</v>
      </c>
      <c r="G11" s="356">
        <v>2013</v>
      </c>
      <c r="H11" s="355">
        <v>2014</v>
      </c>
      <c r="I11" s="329"/>
      <c r="J11" s="329"/>
      <c r="L11" s="462" t="s">
        <v>27</v>
      </c>
      <c r="M11" s="463"/>
      <c r="N11" s="464"/>
      <c r="O11" s="456">
        <v>50.421000981354268</v>
      </c>
      <c r="P11" s="457"/>
      <c r="Q11" s="458"/>
      <c r="R11" s="471">
        <v>0</v>
      </c>
      <c r="S11" s="472"/>
      <c r="T11" s="473"/>
      <c r="V11" s="462" t="s">
        <v>27</v>
      </c>
      <c r="W11" s="463"/>
      <c r="X11" s="464"/>
      <c r="Y11" s="456">
        <v>6.6005888125613348</v>
      </c>
      <c r="Z11" s="457"/>
      <c r="AA11" s="458"/>
      <c r="AB11" s="459">
        <v>0</v>
      </c>
      <c r="AC11" s="460"/>
      <c r="AD11" s="461"/>
      <c r="AF11" s="212" t="s">
        <v>27</v>
      </c>
      <c r="AG11" s="336">
        <v>0</v>
      </c>
      <c r="AH11" s="336">
        <v>0</v>
      </c>
      <c r="AI11" s="336">
        <v>0</v>
      </c>
      <c r="AJ11" s="336">
        <v>0</v>
      </c>
      <c r="AK11" s="336">
        <v>0</v>
      </c>
      <c r="AL11" s="338">
        <v>0</v>
      </c>
      <c r="AM11" s="338">
        <v>0</v>
      </c>
      <c r="AN11" s="304" t="s">
        <v>261</v>
      </c>
    </row>
    <row r="12" spans="1:40" ht="15" customHeight="1" thickBot="1" x14ac:dyDescent="0.3">
      <c r="B12" s="301" t="s">
        <v>345</v>
      </c>
      <c r="C12" s="357"/>
      <c r="D12" s="358"/>
      <c r="E12" s="358"/>
      <c r="F12" s="358"/>
      <c r="G12" s="359"/>
      <c r="H12" s="358"/>
      <c r="I12" s="343"/>
      <c r="J12" s="343"/>
      <c r="L12" s="462" t="s">
        <v>28</v>
      </c>
      <c r="M12" s="463"/>
      <c r="N12" s="464"/>
      <c r="O12" s="456">
        <v>133.27827255278311</v>
      </c>
      <c r="P12" s="457"/>
      <c r="Q12" s="458"/>
      <c r="R12" s="471">
        <v>28.25928</v>
      </c>
      <c r="S12" s="472"/>
      <c r="T12" s="473"/>
      <c r="V12" s="462" t="s">
        <v>28</v>
      </c>
      <c r="W12" s="463"/>
      <c r="X12" s="464"/>
      <c r="Y12" s="456">
        <v>18.510556621880998</v>
      </c>
      <c r="Z12" s="457"/>
      <c r="AA12" s="458"/>
      <c r="AB12" s="459">
        <v>0</v>
      </c>
      <c r="AC12" s="460"/>
      <c r="AD12" s="461"/>
      <c r="AF12" s="212" t="s">
        <v>28</v>
      </c>
      <c r="AG12" s="336">
        <v>2873</v>
      </c>
      <c r="AH12" s="336">
        <v>2352</v>
      </c>
      <c r="AI12" s="336">
        <v>3003</v>
      </c>
      <c r="AJ12" s="336">
        <v>2813</v>
      </c>
      <c r="AK12" s="336">
        <v>3126</v>
      </c>
      <c r="AL12" s="338">
        <v>10584</v>
      </c>
      <c r="AM12" s="338">
        <v>7458</v>
      </c>
      <c r="AN12" s="325">
        <v>2.385796545105566</v>
      </c>
    </row>
    <row r="13" spans="1:40" x14ac:dyDescent="0.25">
      <c r="B13" s="212" t="s">
        <v>237</v>
      </c>
      <c r="C13" s="349">
        <v>0.45192078262944407</v>
      </c>
      <c r="D13" s="349">
        <v>0.41604898485336766</v>
      </c>
      <c r="E13" s="349">
        <v>0.64356733956010848</v>
      </c>
      <c r="F13" s="349">
        <v>0.96482176360225136</v>
      </c>
      <c r="G13" s="350">
        <v>0.96302895322939863</v>
      </c>
      <c r="H13" s="349">
        <v>0.84941983394982346</v>
      </c>
      <c r="I13" s="330"/>
      <c r="J13" s="344"/>
      <c r="L13" s="462" t="s">
        <v>5</v>
      </c>
      <c r="M13" s="463"/>
      <c r="N13" s="464"/>
      <c r="O13" s="456">
        <v>43.640558591378266</v>
      </c>
      <c r="P13" s="457"/>
      <c r="Q13" s="458"/>
      <c r="R13" s="471">
        <v>0</v>
      </c>
      <c r="S13" s="472"/>
      <c r="T13" s="473"/>
      <c r="V13" s="462" t="s">
        <v>5</v>
      </c>
      <c r="W13" s="463"/>
      <c r="X13" s="464"/>
      <c r="Y13" s="456">
        <v>23.281319570937058</v>
      </c>
      <c r="Z13" s="457"/>
      <c r="AA13" s="458"/>
      <c r="AB13" s="459">
        <v>0</v>
      </c>
      <c r="AC13" s="460"/>
      <c r="AD13" s="461"/>
      <c r="AF13" s="212" t="s">
        <v>5</v>
      </c>
      <c r="AG13" s="336">
        <v>0</v>
      </c>
      <c r="AH13" s="336">
        <v>0</v>
      </c>
      <c r="AI13" s="336">
        <v>0</v>
      </c>
      <c r="AJ13" s="336">
        <v>0</v>
      </c>
      <c r="AK13" s="336">
        <v>0</v>
      </c>
      <c r="AL13" s="338">
        <v>0</v>
      </c>
      <c r="AM13" s="338">
        <v>0</v>
      </c>
      <c r="AN13" s="304" t="s">
        <v>261</v>
      </c>
    </row>
    <row r="14" spans="1:40" ht="15.75" thickBot="1" x14ac:dyDescent="0.3">
      <c r="B14" s="212" t="s">
        <v>238</v>
      </c>
      <c r="C14" s="351">
        <v>0.54807921737055587</v>
      </c>
      <c r="D14" s="351">
        <v>0.58395101514663228</v>
      </c>
      <c r="E14" s="351">
        <v>0.35643266043989158</v>
      </c>
      <c r="F14" s="351">
        <v>3.5178236397748593E-2</v>
      </c>
      <c r="G14" s="352">
        <v>3.697104677060134E-2</v>
      </c>
      <c r="H14" s="351">
        <v>0.15058016605017657</v>
      </c>
      <c r="I14" s="330"/>
      <c r="J14" s="344"/>
      <c r="L14" s="465" t="s">
        <v>51</v>
      </c>
      <c r="M14" s="466"/>
      <c r="N14" s="467"/>
      <c r="O14" s="468">
        <v>44.0342730790492</v>
      </c>
      <c r="P14" s="469"/>
      <c r="Q14" s="470"/>
      <c r="R14" s="477">
        <v>0</v>
      </c>
      <c r="S14" s="478"/>
      <c r="T14" s="479"/>
      <c r="V14" s="465" t="s">
        <v>51</v>
      </c>
      <c r="W14" s="466"/>
      <c r="X14" s="467"/>
      <c r="Y14" s="468">
        <v>19.401188501934772</v>
      </c>
      <c r="Z14" s="469"/>
      <c r="AA14" s="470"/>
      <c r="AB14" s="459">
        <v>0</v>
      </c>
      <c r="AC14" s="460"/>
      <c r="AD14" s="461"/>
      <c r="AF14" s="212" t="s">
        <v>51</v>
      </c>
      <c r="AG14" s="336">
        <v>0</v>
      </c>
      <c r="AH14" s="336">
        <v>0</v>
      </c>
      <c r="AI14" s="336">
        <v>0</v>
      </c>
      <c r="AJ14" s="336">
        <v>0</v>
      </c>
      <c r="AK14" s="336">
        <v>0</v>
      </c>
      <c r="AL14" s="338">
        <v>0</v>
      </c>
      <c r="AM14" s="338">
        <v>0</v>
      </c>
      <c r="AN14" s="304" t="s">
        <v>261</v>
      </c>
    </row>
    <row r="15" spans="1:40" ht="15.75" thickBot="1" x14ac:dyDescent="0.3">
      <c r="B15" s="319" t="s">
        <v>233</v>
      </c>
      <c r="C15" s="341">
        <v>1</v>
      </c>
      <c r="D15" s="341">
        <v>1</v>
      </c>
      <c r="E15" s="341">
        <v>1</v>
      </c>
      <c r="F15" s="341">
        <v>1</v>
      </c>
      <c r="G15" s="353">
        <v>1</v>
      </c>
      <c r="H15" s="341">
        <v>1</v>
      </c>
      <c r="I15" s="335"/>
      <c r="J15" s="345"/>
      <c r="L15" s="432" t="s">
        <v>233</v>
      </c>
      <c r="M15" s="433"/>
      <c r="N15" s="434"/>
      <c r="O15" s="435" t="s">
        <v>261</v>
      </c>
      <c r="P15" s="436"/>
      <c r="Q15" s="437"/>
      <c r="R15" s="474">
        <v>28.25928</v>
      </c>
      <c r="S15" s="475"/>
      <c r="T15" s="476"/>
      <c r="V15" s="432" t="s">
        <v>233</v>
      </c>
      <c r="W15" s="433"/>
      <c r="X15" s="434"/>
      <c r="Y15" s="435" t="s">
        <v>261</v>
      </c>
      <c r="Z15" s="436"/>
      <c r="AA15" s="437"/>
      <c r="AB15" s="438">
        <v>0</v>
      </c>
      <c r="AC15" s="439"/>
      <c r="AD15" s="440"/>
      <c r="AF15" s="319" t="s">
        <v>233</v>
      </c>
      <c r="AG15" s="340">
        <v>22327</v>
      </c>
      <c r="AH15" s="340">
        <v>23352</v>
      </c>
      <c r="AI15" s="340">
        <v>3003</v>
      </c>
      <c r="AJ15" s="340">
        <v>2813</v>
      </c>
      <c r="AK15" s="347">
        <v>3126</v>
      </c>
      <c r="AL15" s="340">
        <v>10584</v>
      </c>
      <c r="AM15" s="340">
        <v>7458</v>
      </c>
      <c r="AN15" s="342">
        <v>2.385796545105566</v>
      </c>
    </row>
    <row r="16" spans="1:40" ht="28.5" x14ac:dyDescent="0.45">
      <c r="L16" s="314"/>
      <c r="V16" s="314"/>
      <c r="AG16" s="334"/>
      <c r="AH16" s="334"/>
      <c r="AI16" s="334"/>
      <c r="AJ16" s="334"/>
      <c r="AK16" s="334"/>
      <c r="AL16" s="334"/>
      <c r="AM16" s="334"/>
    </row>
    <row r="17" spans="2:40" ht="29.25" thickBot="1" x14ac:dyDescent="0.5">
      <c r="B17" s="314" t="s">
        <v>339</v>
      </c>
      <c r="AG17" s="334"/>
      <c r="AH17" s="334"/>
      <c r="AI17" s="334"/>
      <c r="AJ17" s="334"/>
      <c r="AK17" s="334"/>
      <c r="AL17" s="334"/>
      <c r="AM17" s="334"/>
    </row>
    <row r="18" spans="2:40" ht="15.75" thickBot="1" x14ac:dyDescent="0.3">
      <c r="L18" s="298" t="s">
        <v>335</v>
      </c>
      <c r="M18" s="354">
        <v>2008</v>
      </c>
      <c r="N18" s="355">
        <v>2010</v>
      </c>
      <c r="O18" s="355">
        <v>2011</v>
      </c>
      <c r="P18" s="355">
        <v>2012</v>
      </c>
      <c r="Q18" s="356">
        <v>2013</v>
      </c>
      <c r="R18" s="355">
        <v>2014</v>
      </c>
      <c r="S18" s="299" t="s">
        <v>234</v>
      </c>
      <c r="T18" s="300"/>
      <c r="V18" s="298" t="s">
        <v>338</v>
      </c>
      <c r="W18" s="354">
        <v>2008</v>
      </c>
      <c r="X18" s="355">
        <v>2010</v>
      </c>
      <c r="Y18" s="355">
        <v>2011</v>
      </c>
      <c r="Z18" s="355">
        <v>2012</v>
      </c>
      <c r="AA18" s="356">
        <v>2013</v>
      </c>
      <c r="AB18" s="355">
        <v>2014</v>
      </c>
      <c r="AC18" s="299" t="s">
        <v>234</v>
      </c>
      <c r="AD18" s="300"/>
      <c r="AF18" s="298" t="s">
        <v>344</v>
      </c>
      <c r="AG18" s="400">
        <v>2008</v>
      </c>
      <c r="AH18" s="401">
        <v>2010</v>
      </c>
      <c r="AI18" s="401">
        <v>2011</v>
      </c>
      <c r="AJ18" s="401">
        <v>2012</v>
      </c>
      <c r="AK18" s="402">
        <v>2013</v>
      </c>
      <c r="AL18" s="401">
        <v>2014</v>
      </c>
      <c r="AM18" s="299" t="s">
        <v>234</v>
      </c>
      <c r="AN18" s="300"/>
    </row>
    <row r="19" spans="2:40" ht="15.75" thickBot="1" x14ac:dyDescent="0.3">
      <c r="B19" s="298" t="s">
        <v>242</v>
      </c>
      <c r="C19" s="399">
        <v>2008</v>
      </c>
      <c r="D19" s="355">
        <v>2010</v>
      </c>
      <c r="E19" s="355">
        <v>2011</v>
      </c>
      <c r="F19" s="355">
        <v>2012</v>
      </c>
      <c r="G19" s="356">
        <v>2013</v>
      </c>
      <c r="H19" s="355">
        <v>2014</v>
      </c>
      <c r="I19" s="299" t="s">
        <v>234</v>
      </c>
      <c r="J19" s="300"/>
      <c r="L19" s="301" t="s">
        <v>16</v>
      </c>
      <c r="M19" s="357"/>
      <c r="N19" s="358"/>
      <c r="O19" s="358"/>
      <c r="P19" s="358"/>
      <c r="Q19" s="359"/>
      <c r="R19" s="358"/>
      <c r="S19" s="302" t="s">
        <v>16</v>
      </c>
      <c r="T19" s="303" t="s">
        <v>235</v>
      </c>
      <c r="V19" s="301" t="s">
        <v>16</v>
      </c>
      <c r="W19" s="357"/>
      <c r="X19" s="358"/>
      <c r="Y19" s="358"/>
      <c r="Z19" s="358"/>
      <c r="AA19" s="359"/>
      <c r="AB19" s="358"/>
      <c r="AC19" s="302" t="s">
        <v>16</v>
      </c>
      <c r="AD19" s="303" t="s">
        <v>235</v>
      </c>
      <c r="AF19" s="301" t="s">
        <v>370</v>
      </c>
      <c r="AG19" s="403"/>
      <c r="AH19" s="404"/>
      <c r="AI19" s="404"/>
      <c r="AJ19" s="404"/>
      <c r="AK19" s="405"/>
      <c r="AL19" s="404"/>
      <c r="AM19" s="302" t="s">
        <v>370</v>
      </c>
      <c r="AN19" s="303" t="s">
        <v>235</v>
      </c>
    </row>
    <row r="20" spans="2:40" ht="15.75" thickBot="1" x14ac:dyDescent="0.3">
      <c r="B20" s="301" t="s">
        <v>149</v>
      </c>
      <c r="C20" s="368"/>
      <c r="D20" s="358"/>
      <c r="E20" s="358"/>
      <c r="F20" s="358"/>
      <c r="G20" s="359"/>
      <c r="H20" s="358"/>
      <c r="I20" s="302" t="s">
        <v>149</v>
      </c>
      <c r="J20" s="303" t="s">
        <v>235</v>
      </c>
      <c r="L20" s="212" t="s">
        <v>23</v>
      </c>
      <c r="M20" s="311">
        <v>319766</v>
      </c>
      <c r="N20" s="311">
        <v>415366</v>
      </c>
      <c r="O20" s="311">
        <v>384862</v>
      </c>
      <c r="P20" s="311">
        <v>377223</v>
      </c>
      <c r="Q20" s="311">
        <v>379777</v>
      </c>
      <c r="R20" s="312">
        <v>340401</v>
      </c>
      <c r="S20" s="312">
        <v>-39376</v>
      </c>
      <c r="T20" s="214">
        <v>-0.10368189753460588</v>
      </c>
      <c r="V20" s="212" t="s">
        <v>23</v>
      </c>
      <c r="W20" s="311">
        <v>117420</v>
      </c>
      <c r="X20" s="311">
        <v>135718</v>
      </c>
      <c r="Y20" s="311">
        <v>153163</v>
      </c>
      <c r="Z20" s="311">
        <v>155427</v>
      </c>
      <c r="AA20" s="311">
        <v>146956</v>
      </c>
      <c r="AB20" s="313">
        <v>55284</v>
      </c>
      <c r="AC20" s="312">
        <v>-91672</v>
      </c>
      <c r="AD20" s="325">
        <v>-0.62380576499088169</v>
      </c>
      <c r="AF20" s="316" t="s">
        <v>23</v>
      </c>
      <c r="AG20" s="339">
        <v>0</v>
      </c>
      <c r="AH20" s="339">
        <v>0</v>
      </c>
      <c r="AI20" s="339">
        <v>0</v>
      </c>
      <c r="AJ20" s="339">
        <v>0</v>
      </c>
      <c r="AK20" s="339">
        <v>0</v>
      </c>
      <c r="AL20" s="339">
        <v>0</v>
      </c>
      <c r="AM20" s="429">
        <v>0</v>
      </c>
      <c r="AN20" s="348" t="s">
        <v>261</v>
      </c>
    </row>
    <row r="21" spans="2:40" x14ac:dyDescent="0.25">
      <c r="B21" s="213" t="s">
        <v>371</v>
      </c>
      <c r="C21" s="424">
        <v>77.2</v>
      </c>
      <c r="D21" s="424">
        <v>73</v>
      </c>
      <c r="E21" s="424">
        <v>72.099999999999994</v>
      </c>
      <c r="F21" s="424">
        <v>54.6</v>
      </c>
      <c r="G21" s="424">
        <v>65.099999999999994</v>
      </c>
      <c r="H21" s="424">
        <v>2.9430217731411537</v>
      </c>
      <c r="I21" s="426">
        <v>-62.15697822685884</v>
      </c>
      <c r="J21" s="214">
        <v>-0.95479229227125728</v>
      </c>
      <c r="L21" s="212" t="s">
        <v>24</v>
      </c>
      <c r="M21" s="311">
        <v>533144</v>
      </c>
      <c r="N21" s="311">
        <v>684825</v>
      </c>
      <c r="O21" s="311">
        <v>578913</v>
      </c>
      <c r="P21" s="311">
        <v>698403</v>
      </c>
      <c r="Q21" s="311">
        <v>680345</v>
      </c>
      <c r="R21" s="313">
        <v>1098466</v>
      </c>
      <c r="S21" s="313">
        <v>418121</v>
      </c>
      <c r="T21" s="214">
        <v>0.61457201860820621</v>
      </c>
      <c r="V21" s="212" t="s">
        <v>24</v>
      </c>
      <c r="W21" s="311">
        <v>143252</v>
      </c>
      <c r="X21" s="311">
        <v>143476</v>
      </c>
      <c r="Y21" s="311">
        <v>207468</v>
      </c>
      <c r="Z21" s="311">
        <v>235104</v>
      </c>
      <c r="AA21" s="311">
        <v>268523</v>
      </c>
      <c r="AB21" s="313">
        <v>371351</v>
      </c>
      <c r="AC21" s="313">
        <v>102828</v>
      </c>
      <c r="AD21" s="325">
        <v>0.38293926404814482</v>
      </c>
      <c r="AF21" s="212" t="s">
        <v>263</v>
      </c>
      <c r="AG21" s="338">
        <v>0</v>
      </c>
      <c r="AH21" s="338">
        <v>0</v>
      </c>
      <c r="AI21" s="338">
        <v>0</v>
      </c>
      <c r="AJ21" s="338">
        <v>0</v>
      </c>
      <c r="AK21" s="338">
        <v>0</v>
      </c>
      <c r="AL21" s="338">
        <v>0</v>
      </c>
      <c r="AM21" s="338">
        <v>0</v>
      </c>
      <c r="AN21" s="304" t="s">
        <v>261</v>
      </c>
    </row>
    <row r="22" spans="2:40" x14ac:dyDescent="0.25">
      <c r="B22" s="213" t="s">
        <v>372</v>
      </c>
      <c r="C22" s="424">
        <v>101.6</v>
      </c>
      <c r="D22" s="424">
        <v>171.6</v>
      </c>
      <c r="E22" s="424">
        <v>130</v>
      </c>
      <c r="F22" s="424">
        <v>136.4</v>
      </c>
      <c r="G22" s="424">
        <v>136.4</v>
      </c>
      <c r="H22" s="424">
        <v>124.0716</v>
      </c>
      <c r="I22" s="426">
        <v>-12.328400000000002</v>
      </c>
      <c r="J22" s="214">
        <v>-9.0384164222873875E-2</v>
      </c>
      <c r="L22" s="212" t="s">
        <v>25</v>
      </c>
      <c r="M22" s="311">
        <v>186488</v>
      </c>
      <c r="N22" s="311">
        <v>225333</v>
      </c>
      <c r="O22" s="311">
        <v>221090</v>
      </c>
      <c r="P22" s="311">
        <v>210625</v>
      </c>
      <c r="Q22" s="311">
        <v>212953</v>
      </c>
      <c r="R22" s="313">
        <v>211014</v>
      </c>
      <c r="S22" s="313">
        <v>-1939</v>
      </c>
      <c r="T22" s="214">
        <v>-9.1052955346954123E-3</v>
      </c>
      <c r="V22" s="212" t="s">
        <v>25</v>
      </c>
      <c r="W22" s="311">
        <v>48116</v>
      </c>
      <c r="X22" s="311">
        <v>50485</v>
      </c>
      <c r="Y22" s="311">
        <v>60997</v>
      </c>
      <c r="Z22" s="311">
        <v>47391</v>
      </c>
      <c r="AA22" s="311">
        <v>46185</v>
      </c>
      <c r="AB22" s="313">
        <v>45318</v>
      </c>
      <c r="AC22" s="313">
        <v>-867</v>
      </c>
      <c r="AD22" s="325">
        <v>-1.8772328678142269E-2</v>
      </c>
      <c r="AF22" s="212" t="s">
        <v>264</v>
      </c>
      <c r="AG22" s="338">
        <v>0</v>
      </c>
      <c r="AH22" s="338">
        <v>0</v>
      </c>
      <c r="AI22" s="338">
        <v>0</v>
      </c>
      <c r="AJ22" s="338">
        <v>0</v>
      </c>
      <c r="AK22" s="338">
        <v>0</v>
      </c>
      <c r="AL22" s="338">
        <v>0</v>
      </c>
      <c r="AM22" s="338">
        <v>0</v>
      </c>
      <c r="AN22" s="304" t="s">
        <v>261</v>
      </c>
    </row>
    <row r="23" spans="2:40" x14ac:dyDescent="0.25">
      <c r="B23" s="213" t="s">
        <v>373</v>
      </c>
      <c r="C23" s="424">
        <v>0</v>
      </c>
      <c r="D23" s="424">
        <v>2</v>
      </c>
      <c r="E23" s="424">
        <v>1</v>
      </c>
      <c r="F23" s="424">
        <v>0</v>
      </c>
      <c r="G23" s="424">
        <v>0</v>
      </c>
      <c r="H23" s="424">
        <v>0</v>
      </c>
      <c r="I23" s="426">
        <v>0</v>
      </c>
      <c r="J23" s="214">
        <v>0</v>
      </c>
      <c r="L23" s="212" t="s">
        <v>26</v>
      </c>
      <c r="M23" s="311">
        <v>0</v>
      </c>
      <c r="N23" s="311">
        <v>0</v>
      </c>
      <c r="O23" s="311">
        <v>0</v>
      </c>
      <c r="P23" s="311">
        <v>0</v>
      </c>
      <c r="Q23" s="311">
        <v>0</v>
      </c>
      <c r="R23" s="313">
        <v>0</v>
      </c>
      <c r="S23" s="313">
        <v>0</v>
      </c>
      <c r="T23" s="304" t="s">
        <v>261</v>
      </c>
      <c r="V23" s="212" t="s">
        <v>26</v>
      </c>
      <c r="W23" s="346">
        <v>0</v>
      </c>
      <c r="X23" s="346">
        <v>0</v>
      </c>
      <c r="Y23" s="346">
        <v>0</v>
      </c>
      <c r="Z23" s="346">
        <v>0</v>
      </c>
      <c r="AA23" s="346">
        <v>0</v>
      </c>
      <c r="AB23" s="333">
        <v>0</v>
      </c>
      <c r="AC23" s="333">
        <v>0</v>
      </c>
      <c r="AD23" s="304" t="s">
        <v>261</v>
      </c>
      <c r="AF23" s="212" t="s">
        <v>265</v>
      </c>
      <c r="AG23" s="338">
        <v>0</v>
      </c>
      <c r="AH23" s="338">
        <v>0</v>
      </c>
      <c r="AI23" s="338">
        <v>0</v>
      </c>
      <c r="AJ23" s="338">
        <v>0</v>
      </c>
      <c r="AK23" s="338">
        <v>0</v>
      </c>
      <c r="AL23" s="338">
        <v>0</v>
      </c>
      <c r="AM23" s="338">
        <v>0</v>
      </c>
      <c r="AN23" s="304" t="s">
        <v>261</v>
      </c>
    </row>
    <row r="24" spans="2:40" ht="15.75" thickBot="1" x14ac:dyDescent="0.3">
      <c r="B24" s="213" t="s">
        <v>374</v>
      </c>
      <c r="C24" s="424">
        <v>10.6</v>
      </c>
      <c r="D24" s="424">
        <v>11.6</v>
      </c>
      <c r="E24" s="424">
        <v>10.5</v>
      </c>
      <c r="F24" s="424">
        <v>14.7</v>
      </c>
      <c r="G24" s="424">
        <v>14.7</v>
      </c>
      <c r="H24" s="424">
        <v>32.395435705098819</v>
      </c>
      <c r="I24" s="426">
        <v>17.69543570509882</v>
      </c>
      <c r="J24" s="214">
        <v>1.2037711364012802</v>
      </c>
      <c r="L24" s="212" t="s">
        <v>30</v>
      </c>
      <c r="M24" s="311">
        <v>608823</v>
      </c>
      <c r="N24" s="311">
        <v>1472546</v>
      </c>
      <c r="O24" s="311">
        <v>1313431</v>
      </c>
      <c r="P24" s="311">
        <v>1365551</v>
      </c>
      <c r="Q24" s="311">
        <v>1418533</v>
      </c>
      <c r="R24" s="313">
        <v>140166</v>
      </c>
      <c r="S24" s="313">
        <v>-1278367</v>
      </c>
      <c r="T24" s="214">
        <v>-0.90118946827461888</v>
      </c>
      <c r="V24" s="212" t="s">
        <v>30</v>
      </c>
      <c r="W24" s="311">
        <v>249735</v>
      </c>
      <c r="X24" s="311">
        <v>324244</v>
      </c>
      <c r="Y24" s="311">
        <v>235382</v>
      </c>
      <c r="Z24" s="311">
        <v>255013</v>
      </c>
      <c r="AA24" s="311">
        <v>232426</v>
      </c>
      <c r="AB24" s="313">
        <v>192122</v>
      </c>
      <c r="AC24" s="313">
        <v>-40304</v>
      </c>
      <c r="AD24" s="325">
        <v>-0.17340572913529473</v>
      </c>
      <c r="AF24" s="212" t="s">
        <v>266</v>
      </c>
      <c r="AG24" s="338">
        <v>0</v>
      </c>
      <c r="AH24" s="338">
        <v>0</v>
      </c>
      <c r="AI24" s="338">
        <v>0</v>
      </c>
      <c r="AJ24" s="338">
        <v>0</v>
      </c>
      <c r="AK24" s="338">
        <v>0</v>
      </c>
      <c r="AL24" s="338">
        <v>0</v>
      </c>
      <c r="AM24" s="338">
        <v>0</v>
      </c>
      <c r="AN24" s="304" t="s">
        <v>261</v>
      </c>
    </row>
    <row r="25" spans="2:40" ht="15.75" thickBot="1" x14ac:dyDescent="0.3">
      <c r="B25" s="320" t="s">
        <v>233</v>
      </c>
      <c r="C25" s="427">
        <v>189.4</v>
      </c>
      <c r="D25" s="427">
        <v>258.2</v>
      </c>
      <c r="E25" s="427">
        <v>213.6</v>
      </c>
      <c r="F25" s="427">
        <v>205.7</v>
      </c>
      <c r="G25" s="428">
        <v>216.2</v>
      </c>
      <c r="H25" s="427">
        <v>159.41005747823999</v>
      </c>
      <c r="I25" s="427">
        <v>-56.789942521759997</v>
      </c>
      <c r="J25" s="342">
        <v>-0.26267318465198886</v>
      </c>
      <c r="L25" s="212" t="s">
        <v>27</v>
      </c>
      <c r="M25" s="311">
        <v>0</v>
      </c>
      <c r="N25" s="311">
        <v>0</v>
      </c>
      <c r="O25" s="311">
        <v>0</v>
      </c>
      <c r="P25" s="311">
        <v>0</v>
      </c>
      <c r="Q25" s="311">
        <v>0</v>
      </c>
      <c r="R25" s="313">
        <v>51379</v>
      </c>
      <c r="S25" s="313">
        <v>51379</v>
      </c>
      <c r="T25" s="304" t="s">
        <v>261</v>
      </c>
      <c r="V25" s="212" t="s">
        <v>27</v>
      </c>
      <c r="W25" s="346">
        <v>0</v>
      </c>
      <c r="X25" s="346">
        <v>0</v>
      </c>
      <c r="Y25" s="346">
        <v>0</v>
      </c>
      <c r="Z25" s="346">
        <v>0</v>
      </c>
      <c r="AA25" s="346">
        <v>0</v>
      </c>
      <c r="AB25" s="313">
        <v>6726</v>
      </c>
      <c r="AC25" s="313">
        <v>6726</v>
      </c>
      <c r="AD25" s="304" t="s">
        <v>261</v>
      </c>
      <c r="AF25" s="316" t="s">
        <v>24</v>
      </c>
      <c r="AG25" s="339">
        <v>19454</v>
      </c>
      <c r="AH25" s="339">
        <v>21000</v>
      </c>
      <c r="AI25" s="339">
        <v>0</v>
      </c>
      <c r="AJ25" s="339">
        <v>0</v>
      </c>
      <c r="AK25" s="339">
        <v>0</v>
      </c>
      <c r="AL25" s="339">
        <v>0</v>
      </c>
      <c r="AM25" s="339">
        <v>0</v>
      </c>
      <c r="AN25" s="318" t="s">
        <v>261</v>
      </c>
    </row>
    <row r="26" spans="2:40" x14ac:dyDescent="0.25">
      <c r="L26" s="212" t="s">
        <v>28</v>
      </c>
      <c r="M26" s="311">
        <v>188310</v>
      </c>
      <c r="N26" s="311">
        <v>226283</v>
      </c>
      <c r="O26" s="311">
        <v>216648</v>
      </c>
      <c r="P26" s="311">
        <v>196450</v>
      </c>
      <c r="Q26" s="311">
        <v>197341</v>
      </c>
      <c r="R26" s="313">
        <v>172300</v>
      </c>
      <c r="S26" s="313">
        <v>-25041</v>
      </c>
      <c r="T26" s="214">
        <v>-0.12689202953263645</v>
      </c>
      <c r="V26" s="212" t="s">
        <v>28</v>
      </c>
      <c r="W26" s="311">
        <v>40473</v>
      </c>
      <c r="X26" s="311">
        <v>37155</v>
      </c>
      <c r="Y26" s="311">
        <v>37713</v>
      </c>
      <c r="Z26" s="311">
        <v>30522</v>
      </c>
      <c r="AA26" s="311">
        <v>39561</v>
      </c>
      <c r="AB26" s="313">
        <v>38576</v>
      </c>
      <c r="AC26" s="313">
        <v>-985</v>
      </c>
      <c r="AD26" s="325">
        <v>-2.4898258385783967E-2</v>
      </c>
      <c r="AF26" s="212" t="s">
        <v>267</v>
      </c>
      <c r="AG26" s="338">
        <v>0</v>
      </c>
      <c r="AH26" s="338">
        <v>0</v>
      </c>
      <c r="AI26" s="338">
        <v>0</v>
      </c>
      <c r="AJ26" s="338">
        <v>0</v>
      </c>
      <c r="AK26" s="338">
        <v>0</v>
      </c>
      <c r="AL26" s="338">
        <v>0</v>
      </c>
      <c r="AM26" s="338">
        <v>0</v>
      </c>
      <c r="AN26" s="304" t="s">
        <v>261</v>
      </c>
    </row>
    <row r="27" spans="2:40" x14ac:dyDescent="0.25">
      <c r="L27" s="212" t="s">
        <v>5</v>
      </c>
      <c r="M27" s="311">
        <v>118250</v>
      </c>
      <c r="N27" s="311">
        <v>140982</v>
      </c>
      <c r="O27" s="311">
        <v>135283</v>
      </c>
      <c r="P27" s="311">
        <v>135283</v>
      </c>
      <c r="Q27" s="311">
        <v>130801</v>
      </c>
      <c r="R27" s="313">
        <v>215628</v>
      </c>
      <c r="S27" s="313">
        <v>84827</v>
      </c>
      <c r="T27" s="214">
        <v>0.64851950673159986</v>
      </c>
      <c r="V27" s="212" t="s">
        <v>5</v>
      </c>
      <c r="W27" s="311">
        <v>106670</v>
      </c>
      <c r="X27" s="311">
        <v>98716</v>
      </c>
      <c r="Y27" s="311">
        <v>96155</v>
      </c>
      <c r="Z27" s="311">
        <v>96155</v>
      </c>
      <c r="AA27" s="311">
        <v>96155</v>
      </c>
      <c r="AB27" s="313">
        <v>115033</v>
      </c>
      <c r="AC27" s="313">
        <v>18878</v>
      </c>
      <c r="AD27" s="325">
        <v>0.1963288440538713</v>
      </c>
      <c r="AF27" s="212" t="s">
        <v>268</v>
      </c>
      <c r="AG27" s="338">
        <v>0</v>
      </c>
      <c r="AH27" s="338">
        <v>0</v>
      </c>
      <c r="AI27" s="338">
        <v>0</v>
      </c>
      <c r="AJ27" s="338">
        <v>0</v>
      </c>
      <c r="AK27" s="338">
        <v>0</v>
      </c>
      <c r="AL27" s="338">
        <v>0</v>
      </c>
      <c r="AM27" s="338">
        <v>0</v>
      </c>
      <c r="AN27" s="304" t="s">
        <v>261</v>
      </c>
    </row>
    <row r="28" spans="2:40" ht="29.25" thickBot="1" x14ac:dyDescent="0.5">
      <c r="B28" s="314" t="s">
        <v>340</v>
      </c>
      <c r="L28" s="212" t="s">
        <v>51</v>
      </c>
      <c r="M28" s="311">
        <v>7457</v>
      </c>
      <c r="N28" s="311">
        <v>8468</v>
      </c>
      <c r="O28" s="311">
        <v>7594</v>
      </c>
      <c r="P28" s="311">
        <v>8334</v>
      </c>
      <c r="Q28" s="311">
        <v>9006</v>
      </c>
      <c r="R28" s="313">
        <v>318632</v>
      </c>
      <c r="S28" s="313">
        <v>309626</v>
      </c>
      <c r="T28" s="214">
        <v>34.379968909615812</v>
      </c>
      <c r="V28" s="212" t="s">
        <v>51</v>
      </c>
      <c r="W28" s="311">
        <v>66923</v>
      </c>
      <c r="X28" s="311">
        <v>84761</v>
      </c>
      <c r="Y28" s="311">
        <v>69794</v>
      </c>
      <c r="Z28" s="311">
        <v>60236</v>
      </c>
      <c r="AA28" s="311">
        <v>70915</v>
      </c>
      <c r="AB28" s="313">
        <v>140387</v>
      </c>
      <c r="AC28" s="313">
        <v>69472</v>
      </c>
      <c r="AD28" s="325">
        <v>0.97965169569202559</v>
      </c>
      <c r="AF28" s="212" t="s">
        <v>269</v>
      </c>
      <c r="AG28" s="338">
        <v>0</v>
      </c>
      <c r="AH28" s="338">
        <v>0</v>
      </c>
      <c r="AI28" s="338">
        <v>0</v>
      </c>
      <c r="AJ28" s="338">
        <v>0</v>
      </c>
      <c r="AK28" s="338">
        <v>0</v>
      </c>
      <c r="AL28" s="338">
        <v>0</v>
      </c>
      <c r="AM28" s="338">
        <v>0</v>
      </c>
      <c r="AN28" s="304" t="s">
        <v>261</v>
      </c>
    </row>
    <row r="29" spans="2:40" ht="15.75" thickBot="1" x14ac:dyDescent="0.3">
      <c r="L29" s="319" t="s">
        <v>233</v>
      </c>
      <c r="M29" s="323">
        <v>1962238</v>
      </c>
      <c r="N29" s="323">
        <v>3173803</v>
      </c>
      <c r="O29" s="323">
        <v>2857821</v>
      </c>
      <c r="P29" s="323">
        <v>2991869</v>
      </c>
      <c r="Q29" s="328">
        <v>3028756</v>
      </c>
      <c r="R29" s="323">
        <v>2547986</v>
      </c>
      <c r="S29" s="323">
        <v>-480770</v>
      </c>
      <c r="T29" s="342">
        <v>-0.15873513746237733</v>
      </c>
      <c r="V29" s="319" t="s">
        <v>233</v>
      </c>
      <c r="W29" s="323">
        <v>772589</v>
      </c>
      <c r="X29" s="323">
        <v>874555</v>
      </c>
      <c r="Y29" s="323">
        <v>860672</v>
      </c>
      <c r="Z29" s="323">
        <v>879848</v>
      </c>
      <c r="AA29" s="328">
        <v>900721</v>
      </c>
      <c r="AB29" s="323">
        <v>964797</v>
      </c>
      <c r="AC29" s="323">
        <v>64076</v>
      </c>
      <c r="AD29" s="326">
        <v>7.1138565660176623E-2</v>
      </c>
      <c r="AF29" s="212" t="s">
        <v>270</v>
      </c>
      <c r="AG29" s="338">
        <v>19454</v>
      </c>
      <c r="AH29" s="338">
        <v>21000</v>
      </c>
      <c r="AI29" s="338">
        <v>0</v>
      </c>
      <c r="AJ29" s="338">
        <v>0</v>
      </c>
      <c r="AK29" s="338">
        <v>0</v>
      </c>
      <c r="AL29" s="338">
        <v>0</v>
      </c>
      <c r="AM29" s="338">
        <v>0</v>
      </c>
      <c r="AN29" s="304" t="s">
        <v>261</v>
      </c>
    </row>
    <row r="30" spans="2:40" ht="15.75" thickBot="1" x14ac:dyDescent="0.3">
      <c r="B30" s="298" t="s">
        <v>262</v>
      </c>
      <c r="C30" s="354">
        <v>2008</v>
      </c>
      <c r="D30" s="355">
        <v>2010</v>
      </c>
      <c r="E30" s="355">
        <v>2011</v>
      </c>
      <c r="F30" s="355">
        <v>2012</v>
      </c>
      <c r="G30" s="356">
        <v>2013</v>
      </c>
      <c r="H30" s="355">
        <v>2014</v>
      </c>
      <c r="I30" s="299" t="s">
        <v>234</v>
      </c>
      <c r="J30" s="300"/>
      <c r="AF30" s="212" t="s">
        <v>271</v>
      </c>
      <c r="AG30" s="338">
        <v>0</v>
      </c>
      <c r="AH30" s="338">
        <v>0</v>
      </c>
      <c r="AI30" s="338">
        <v>0</v>
      </c>
      <c r="AJ30" s="338">
        <v>0</v>
      </c>
      <c r="AK30" s="338">
        <v>0</v>
      </c>
      <c r="AL30" s="338">
        <v>0</v>
      </c>
      <c r="AM30" s="338">
        <v>0</v>
      </c>
      <c r="AN30" s="304" t="s">
        <v>261</v>
      </c>
    </row>
    <row r="31" spans="2:40" ht="15.75" thickBot="1" x14ac:dyDescent="0.3">
      <c r="B31" s="301" t="s">
        <v>149</v>
      </c>
      <c r="C31" s="357"/>
      <c r="D31" s="358"/>
      <c r="E31" s="358"/>
      <c r="F31" s="358"/>
      <c r="G31" s="359"/>
      <c r="H31" s="358"/>
      <c r="I31" s="302" t="s">
        <v>149</v>
      </c>
      <c r="J31" s="303" t="s">
        <v>235</v>
      </c>
      <c r="AF31" s="316" t="s">
        <v>25</v>
      </c>
      <c r="AG31" s="339">
        <v>0</v>
      </c>
      <c r="AH31" s="339">
        <v>0</v>
      </c>
      <c r="AI31" s="339">
        <v>0</v>
      </c>
      <c r="AJ31" s="339">
        <v>0</v>
      </c>
      <c r="AK31" s="339">
        <v>0</v>
      </c>
      <c r="AL31" s="339">
        <v>0</v>
      </c>
      <c r="AM31" s="339">
        <v>0</v>
      </c>
      <c r="AN31" s="318" t="s">
        <v>261</v>
      </c>
    </row>
    <row r="32" spans="2:40" x14ac:dyDescent="0.25">
      <c r="B32" s="212" t="s">
        <v>23</v>
      </c>
      <c r="C32" s="424">
        <v>25.8324</v>
      </c>
      <c r="D32" s="424">
        <v>46.551273999999999</v>
      </c>
      <c r="E32" s="424">
        <v>19.604863999999999</v>
      </c>
      <c r="F32" s="424">
        <v>0</v>
      </c>
      <c r="G32" s="424">
        <v>0</v>
      </c>
      <c r="H32" s="424">
        <v>0</v>
      </c>
      <c r="I32" s="425">
        <v>0</v>
      </c>
      <c r="J32" s="304" t="s">
        <v>261</v>
      </c>
      <c r="L32" s="298" t="s">
        <v>335</v>
      </c>
      <c r="M32" s="354">
        <v>2008</v>
      </c>
      <c r="N32" s="355">
        <v>2010</v>
      </c>
      <c r="O32" s="355">
        <v>2011</v>
      </c>
      <c r="P32" s="355">
        <v>2012</v>
      </c>
      <c r="Q32" s="355">
        <v>2013</v>
      </c>
      <c r="R32" s="355">
        <v>2014</v>
      </c>
      <c r="S32" s="299" t="s">
        <v>234</v>
      </c>
      <c r="T32" s="300"/>
      <c r="V32" s="298" t="s">
        <v>338</v>
      </c>
      <c r="W32" s="354">
        <v>2008</v>
      </c>
      <c r="X32" s="355">
        <v>2010</v>
      </c>
      <c r="Y32" s="355">
        <v>2011</v>
      </c>
      <c r="Z32" s="355">
        <v>2012</v>
      </c>
      <c r="AA32" s="355">
        <v>2013</v>
      </c>
      <c r="AB32" s="355">
        <v>2014</v>
      </c>
      <c r="AC32" s="299" t="s">
        <v>234</v>
      </c>
      <c r="AD32" s="300"/>
      <c r="AF32" s="212" t="s">
        <v>272</v>
      </c>
      <c r="AG32" s="338">
        <v>0</v>
      </c>
      <c r="AH32" s="338">
        <v>0</v>
      </c>
      <c r="AI32" s="338">
        <v>0</v>
      </c>
      <c r="AJ32" s="338">
        <v>0</v>
      </c>
      <c r="AK32" s="338">
        <v>0</v>
      </c>
      <c r="AL32" s="338">
        <v>0</v>
      </c>
      <c r="AM32" s="338">
        <v>0</v>
      </c>
      <c r="AN32" s="304" t="s">
        <v>261</v>
      </c>
    </row>
    <row r="33" spans="2:40" ht="15.75" thickBot="1" x14ac:dyDescent="0.3">
      <c r="B33" s="212" t="s">
        <v>24</v>
      </c>
      <c r="C33" s="424">
        <v>83.457620000000006</v>
      </c>
      <c r="D33" s="424">
        <v>105.282268</v>
      </c>
      <c r="E33" s="424">
        <v>26.555904000000002</v>
      </c>
      <c r="F33" s="424">
        <v>0</v>
      </c>
      <c r="G33" s="424">
        <v>0</v>
      </c>
      <c r="H33" s="424">
        <v>0</v>
      </c>
      <c r="I33" s="426">
        <v>0</v>
      </c>
      <c r="J33" s="304" t="s">
        <v>261</v>
      </c>
      <c r="L33" s="301" t="s">
        <v>16</v>
      </c>
      <c r="M33" s="357"/>
      <c r="N33" s="358"/>
      <c r="O33" s="358"/>
      <c r="P33" s="358"/>
      <c r="Q33" s="358"/>
      <c r="R33" s="358"/>
      <c r="S33" s="302" t="s">
        <v>16</v>
      </c>
      <c r="T33" s="303" t="s">
        <v>235</v>
      </c>
      <c r="V33" s="301" t="s">
        <v>16</v>
      </c>
      <c r="W33" s="357"/>
      <c r="X33" s="358"/>
      <c r="Y33" s="358"/>
      <c r="Z33" s="358"/>
      <c r="AA33" s="358"/>
      <c r="AB33" s="358"/>
      <c r="AC33" s="302" t="s">
        <v>149</v>
      </c>
      <c r="AD33" s="303" t="s">
        <v>235</v>
      </c>
      <c r="AF33" s="212" t="s">
        <v>273</v>
      </c>
      <c r="AG33" s="338">
        <v>0</v>
      </c>
      <c r="AH33" s="338">
        <v>0</v>
      </c>
      <c r="AI33" s="338">
        <v>0</v>
      </c>
      <c r="AJ33" s="338">
        <v>0</v>
      </c>
      <c r="AK33" s="338">
        <v>0</v>
      </c>
      <c r="AL33" s="338">
        <v>0</v>
      </c>
      <c r="AM33" s="338">
        <v>0</v>
      </c>
      <c r="AN33" s="304" t="s">
        <v>261</v>
      </c>
    </row>
    <row r="34" spans="2:40" x14ac:dyDescent="0.25">
      <c r="B34" s="212" t="s">
        <v>25</v>
      </c>
      <c r="C34" s="424">
        <v>10.585520000000001</v>
      </c>
      <c r="D34" s="424">
        <v>17.316355000000001</v>
      </c>
      <c r="E34" s="424">
        <v>7.8076160000000003</v>
      </c>
      <c r="F34" s="424">
        <v>0</v>
      </c>
      <c r="G34" s="424">
        <v>0</v>
      </c>
      <c r="H34" s="424">
        <v>0</v>
      </c>
      <c r="I34" s="426">
        <v>0</v>
      </c>
      <c r="J34" s="304" t="s">
        <v>261</v>
      </c>
      <c r="L34" s="316" t="s">
        <v>23</v>
      </c>
      <c r="M34" s="317">
        <v>319766</v>
      </c>
      <c r="N34" s="317">
        <v>415366</v>
      </c>
      <c r="O34" s="317">
        <v>384862</v>
      </c>
      <c r="P34" s="317">
        <v>377223</v>
      </c>
      <c r="Q34" s="317">
        <v>379777</v>
      </c>
      <c r="R34" s="317">
        <v>340401</v>
      </c>
      <c r="S34" s="317">
        <v>-39376</v>
      </c>
      <c r="T34" s="324">
        <v>-0.10368189753460588</v>
      </c>
      <c r="V34" s="316" t="s">
        <v>23</v>
      </c>
      <c r="W34" s="332">
        <v>117420</v>
      </c>
      <c r="X34" s="332">
        <v>135718</v>
      </c>
      <c r="Y34" s="332">
        <v>153163</v>
      </c>
      <c r="Z34" s="332">
        <v>155427</v>
      </c>
      <c r="AA34" s="332">
        <v>146956</v>
      </c>
      <c r="AB34" s="317">
        <v>55284</v>
      </c>
      <c r="AC34" s="317">
        <v>-91672</v>
      </c>
      <c r="AD34" s="324">
        <v>-0.62380576499088169</v>
      </c>
      <c r="AF34" s="212" t="s">
        <v>274</v>
      </c>
      <c r="AG34" s="338">
        <v>0</v>
      </c>
      <c r="AH34" s="338">
        <v>0</v>
      </c>
      <c r="AI34" s="338">
        <v>0</v>
      </c>
      <c r="AJ34" s="338">
        <v>0</v>
      </c>
      <c r="AK34" s="338">
        <v>0</v>
      </c>
      <c r="AL34" s="338">
        <v>0</v>
      </c>
      <c r="AM34" s="338">
        <v>0</v>
      </c>
      <c r="AN34" s="304" t="s">
        <v>261</v>
      </c>
    </row>
    <row r="35" spans="2:40" x14ac:dyDescent="0.25">
      <c r="B35" s="212" t="s">
        <v>26</v>
      </c>
      <c r="C35" s="424">
        <v>0</v>
      </c>
      <c r="D35" s="424">
        <v>0</v>
      </c>
      <c r="E35" s="424">
        <v>0</v>
      </c>
      <c r="F35" s="424">
        <v>0</v>
      </c>
      <c r="G35" s="424">
        <v>0</v>
      </c>
      <c r="H35" s="424">
        <v>0</v>
      </c>
      <c r="I35" s="426">
        <v>0</v>
      </c>
      <c r="J35" s="304" t="s">
        <v>261</v>
      </c>
      <c r="L35" s="212" t="s">
        <v>263</v>
      </c>
      <c r="M35" s="313">
        <v>135960</v>
      </c>
      <c r="N35" s="313">
        <v>163789</v>
      </c>
      <c r="O35" s="313">
        <v>199551</v>
      </c>
      <c r="P35" s="313">
        <v>189787</v>
      </c>
      <c r="Q35" s="313">
        <v>189860</v>
      </c>
      <c r="R35" s="313">
        <v>171093</v>
      </c>
      <c r="S35" s="313">
        <v>-18767</v>
      </c>
      <c r="T35" s="325">
        <v>-9.8846518487306412E-2</v>
      </c>
      <c r="V35" s="212" t="s">
        <v>263</v>
      </c>
      <c r="W35" s="333">
        <v>85150</v>
      </c>
      <c r="X35" s="333">
        <v>107056</v>
      </c>
      <c r="Y35" s="333">
        <v>121413</v>
      </c>
      <c r="Z35" s="333">
        <v>116411</v>
      </c>
      <c r="AA35" s="333">
        <v>109501</v>
      </c>
      <c r="AB35" s="313">
        <v>39293</v>
      </c>
      <c r="AC35" s="313">
        <v>-70208</v>
      </c>
      <c r="AD35" s="325">
        <v>-0.64116309440096431</v>
      </c>
      <c r="AF35" s="212" t="s">
        <v>275</v>
      </c>
      <c r="AG35" s="338">
        <v>0</v>
      </c>
      <c r="AH35" s="338">
        <v>0</v>
      </c>
      <c r="AI35" s="338">
        <v>0</v>
      </c>
      <c r="AJ35" s="338">
        <v>0</v>
      </c>
      <c r="AK35" s="338">
        <v>0</v>
      </c>
      <c r="AL35" s="338">
        <v>0</v>
      </c>
      <c r="AM35" s="338">
        <v>0</v>
      </c>
      <c r="AN35" s="304" t="s">
        <v>261</v>
      </c>
    </row>
    <row r="36" spans="2:40" x14ac:dyDescent="0.25">
      <c r="B36" s="212" t="s">
        <v>30</v>
      </c>
      <c r="C36" s="424">
        <v>54.941699999999997</v>
      </c>
      <c r="D36" s="424">
        <v>111.215692</v>
      </c>
      <c r="E36" s="424">
        <v>30.128896000000001</v>
      </c>
      <c r="F36" s="424">
        <v>0</v>
      </c>
      <c r="G36" s="424">
        <v>0</v>
      </c>
      <c r="H36" s="424">
        <v>0</v>
      </c>
      <c r="I36" s="426">
        <v>0</v>
      </c>
      <c r="J36" s="304" t="s">
        <v>261</v>
      </c>
      <c r="L36" s="212" t="s">
        <v>264</v>
      </c>
      <c r="M36" s="313">
        <v>183806</v>
      </c>
      <c r="N36" s="313">
        <v>251577</v>
      </c>
      <c r="O36" s="313">
        <v>185311</v>
      </c>
      <c r="P36" s="313">
        <v>187436</v>
      </c>
      <c r="Q36" s="313">
        <v>189917</v>
      </c>
      <c r="R36" s="313">
        <v>121882</v>
      </c>
      <c r="S36" s="313">
        <v>-68035</v>
      </c>
      <c r="T36" s="325">
        <v>-0.35823543969207605</v>
      </c>
      <c r="V36" s="212" t="s">
        <v>264</v>
      </c>
      <c r="W36" s="333">
        <v>32270</v>
      </c>
      <c r="X36" s="333">
        <v>28662</v>
      </c>
      <c r="Y36" s="333">
        <v>31750</v>
      </c>
      <c r="Z36" s="333">
        <v>39016</v>
      </c>
      <c r="AA36" s="333">
        <v>37455</v>
      </c>
      <c r="AB36" s="313">
        <v>11488</v>
      </c>
      <c r="AC36" s="313">
        <v>-25967</v>
      </c>
      <c r="AD36" s="325">
        <v>-0.69328527566413034</v>
      </c>
      <c r="AF36" s="212" t="s">
        <v>276</v>
      </c>
      <c r="AG36" s="338">
        <v>0</v>
      </c>
      <c r="AH36" s="338">
        <v>0</v>
      </c>
      <c r="AI36" s="338">
        <v>0</v>
      </c>
      <c r="AJ36" s="338">
        <v>0</v>
      </c>
      <c r="AK36" s="338">
        <v>0</v>
      </c>
      <c r="AL36" s="338">
        <v>0</v>
      </c>
      <c r="AM36" s="338">
        <v>0</v>
      </c>
      <c r="AN36" s="304" t="s">
        <v>261</v>
      </c>
    </row>
    <row r="37" spans="2:40" ht="15.75" thickBot="1" x14ac:dyDescent="0.3">
      <c r="B37" s="212" t="s">
        <v>27</v>
      </c>
      <c r="C37" s="424">
        <v>0</v>
      </c>
      <c r="D37" s="424">
        <v>0</v>
      </c>
      <c r="E37" s="424">
        <v>0</v>
      </c>
      <c r="F37" s="424">
        <v>0</v>
      </c>
      <c r="G37" s="424">
        <v>0</v>
      </c>
      <c r="H37" s="424">
        <v>0</v>
      </c>
      <c r="I37" s="426">
        <v>0</v>
      </c>
      <c r="J37" s="304" t="s">
        <v>261</v>
      </c>
      <c r="L37" s="212" t="s">
        <v>265</v>
      </c>
      <c r="M37" s="313">
        <v>0</v>
      </c>
      <c r="N37" s="313">
        <v>0</v>
      </c>
      <c r="O37" s="313">
        <v>0</v>
      </c>
      <c r="P37" s="313">
        <v>0</v>
      </c>
      <c r="Q37" s="313">
        <v>0</v>
      </c>
      <c r="R37" s="313">
        <v>47426</v>
      </c>
      <c r="S37" s="313">
        <v>47426</v>
      </c>
      <c r="T37" s="304" t="s">
        <v>261</v>
      </c>
      <c r="V37" s="212" t="s">
        <v>265</v>
      </c>
      <c r="W37" s="333">
        <v>0</v>
      </c>
      <c r="X37" s="333">
        <v>0</v>
      </c>
      <c r="Y37" s="333">
        <v>0</v>
      </c>
      <c r="Z37" s="333">
        <v>0</v>
      </c>
      <c r="AA37" s="333">
        <v>0</v>
      </c>
      <c r="AB37" s="313">
        <v>4503</v>
      </c>
      <c r="AC37" s="313">
        <v>4503</v>
      </c>
      <c r="AD37" s="304" t="s">
        <v>261</v>
      </c>
      <c r="AF37" s="212" t="s">
        <v>277</v>
      </c>
      <c r="AG37" s="338">
        <v>0</v>
      </c>
      <c r="AH37" s="338">
        <v>0</v>
      </c>
      <c r="AI37" s="338">
        <v>0</v>
      </c>
      <c r="AJ37" s="338">
        <v>0</v>
      </c>
      <c r="AK37" s="338">
        <v>0</v>
      </c>
      <c r="AL37" s="338">
        <v>0</v>
      </c>
      <c r="AM37" s="338">
        <v>0</v>
      </c>
      <c r="AN37" s="304" t="s">
        <v>261</v>
      </c>
    </row>
    <row r="38" spans="2:40" ht="15.75" thickBot="1" x14ac:dyDescent="0.3">
      <c r="B38" s="212" t="s">
        <v>28</v>
      </c>
      <c r="C38" s="424">
        <v>16.57497</v>
      </c>
      <c r="D38" s="424">
        <v>19.024005000000002</v>
      </c>
      <c r="E38" s="424">
        <v>12.845274</v>
      </c>
      <c r="F38" s="424">
        <v>7.5107100000000004</v>
      </c>
      <c r="G38" s="424">
        <v>8.3464200000000002</v>
      </c>
      <c r="H38" s="424">
        <v>28.25928</v>
      </c>
      <c r="I38" s="426">
        <v>19.912860000000002</v>
      </c>
      <c r="J38" s="214">
        <v>2.385796545105566</v>
      </c>
      <c r="L38" s="212" t="s">
        <v>266</v>
      </c>
      <c r="M38" s="313">
        <v>0</v>
      </c>
      <c r="N38" s="313">
        <v>0</v>
      </c>
      <c r="O38" s="313">
        <v>0</v>
      </c>
      <c r="P38" s="313">
        <v>0</v>
      </c>
      <c r="Q38" s="313">
        <v>0</v>
      </c>
      <c r="R38" s="313">
        <v>0</v>
      </c>
      <c r="S38" s="313">
        <v>0</v>
      </c>
      <c r="T38" s="304" t="s">
        <v>261</v>
      </c>
      <c r="V38" s="212" t="s">
        <v>266</v>
      </c>
      <c r="W38" s="333">
        <v>0</v>
      </c>
      <c r="X38" s="333">
        <v>0</v>
      </c>
      <c r="Y38" s="333">
        <v>0</v>
      </c>
      <c r="Z38" s="333">
        <v>0</v>
      </c>
      <c r="AA38" s="333">
        <v>0</v>
      </c>
      <c r="AB38" s="313">
        <v>0</v>
      </c>
      <c r="AC38" s="313">
        <v>0</v>
      </c>
      <c r="AD38" s="304" t="s">
        <v>261</v>
      </c>
      <c r="AF38" s="316" t="s">
        <v>26</v>
      </c>
      <c r="AG38" s="339">
        <v>0</v>
      </c>
      <c r="AH38" s="339">
        <v>0</v>
      </c>
      <c r="AI38" s="339">
        <v>0</v>
      </c>
      <c r="AJ38" s="339">
        <v>0</v>
      </c>
      <c r="AK38" s="339">
        <v>0</v>
      </c>
      <c r="AL38" s="339">
        <v>0</v>
      </c>
      <c r="AM38" s="339">
        <v>0</v>
      </c>
      <c r="AN38" s="318" t="s">
        <v>261</v>
      </c>
    </row>
    <row r="39" spans="2:40" ht="15.75" thickBot="1" x14ac:dyDescent="0.3">
      <c r="B39" s="212" t="s">
        <v>5</v>
      </c>
      <c r="C39" s="424">
        <v>23.467400000000001</v>
      </c>
      <c r="D39" s="424">
        <v>33.859588000000002</v>
      </c>
      <c r="E39" s="424">
        <v>12.307840000000001</v>
      </c>
      <c r="F39" s="424">
        <v>0</v>
      </c>
      <c r="G39" s="424">
        <v>0</v>
      </c>
      <c r="H39" s="424">
        <v>0</v>
      </c>
      <c r="I39" s="426">
        <v>0</v>
      </c>
      <c r="J39" s="304" t="s">
        <v>261</v>
      </c>
      <c r="L39" s="316" t="s">
        <v>24</v>
      </c>
      <c r="M39" s="317">
        <v>533144</v>
      </c>
      <c r="N39" s="317">
        <v>684825</v>
      </c>
      <c r="O39" s="317">
        <v>578913</v>
      </c>
      <c r="P39" s="317">
        <v>698403</v>
      </c>
      <c r="Q39" s="317">
        <v>680345</v>
      </c>
      <c r="R39" s="317">
        <v>1098466</v>
      </c>
      <c r="S39" s="317">
        <v>418121</v>
      </c>
      <c r="T39" s="324">
        <v>0.61457201860820621</v>
      </c>
      <c r="V39" s="316" t="s">
        <v>24</v>
      </c>
      <c r="W39" s="332">
        <v>143252</v>
      </c>
      <c r="X39" s="332">
        <v>143476</v>
      </c>
      <c r="Y39" s="332">
        <v>207468</v>
      </c>
      <c r="Z39" s="332">
        <v>235104</v>
      </c>
      <c r="AA39" s="332">
        <v>268523</v>
      </c>
      <c r="AB39" s="317">
        <v>371351</v>
      </c>
      <c r="AC39" s="317">
        <v>102828</v>
      </c>
      <c r="AD39" s="324">
        <v>0.38293926404814482</v>
      </c>
      <c r="AF39" s="212" t="s">
        <v>261</v>
      </c>
      <c r="AG39" s="338">
        <v>0</v>
      </c>
      <c r="AH39" s="338">
        <v>0</v>
      </c>
      <c r="AI39" s="338">
        <v>0</v>
      </c>
      <c r="AJ39" s="338">
        <v>0</v>
      </c>
      <c r="AK39" s="338">
        <v>0</v>
      </c>
      <c r="AL39" s="338">
        <v>0</v>
      </c>
      <c r="AM39" s="338">
        <v>0</v>
      </c>
      <c r="AN39" s="304" t="s">
        <v>261</v>
      </c>
    </row>
    <row r="40" spans="2:40" ht="15.75" thickBot="1" x14ac:dyDescent="0.3">
      <c r="B40" s="212" t="s">
        <v>51</v>
      </c>
      <c r="C40" s="424">
        <v>14.72306</v>
      </c>
      <c r="D40" s="424">
        <v>29.073022999999999</v>
      </c>
      <c r="E40" s="424">
        <v>8.9336319999999994</v>
      </c>
      <c r="F40" s="424">
        <v>0</v>
      </c>
      <c r="G40" s="424">
        <v>0</v>
      </c>
      <c r="H40" s="424">
        <v>0</v>
      </c>
      <c r="I40" s="426">
        <v>0</v>
      </c>
      <c r="J40" s="304" t="s">
        <v>261</v>
      </c>
      <c r="L40" s="212" t="s">
        <v>267</v>
      </c>
      <c r="M40" s="313">
        <v>332144</v>
      </c>
      <c r="N40" s="313">
        <v>414745</v>
      </c>
      <c r="O40" s="313">
        <v>365544</v>
      </c>
      <c r="P40" s="313">
        <v>462777</v>
      </c>
      <c r="Q40" s="313">
        <v>441275</v>
      </c>
      <c r="R40" s="313">
        <v>306484</v>
      </c>
      <c r="S40" s="313">
        <v>-134791</v>
      </c>
      <c r="T40" s="325">
        <v>-0.3054580477026797</v>
      </c>
      <c r="V40" s="212" t="s">
        <v>267</v>
      </c>
      <c r="W40" s="333">
        <v>68336</v>
      </c>
      <c r="X40" s="333">
        <v>69811</v>
      </c>
      <c r="Y40" s="333">
        <v>64133</v>
      </c>
      <c r="Z40" s="333">
        <v>72180</v>
      </c>
      <c r="AA40" s="333">
        <v>67456</v>
      </c>
      <c r="AB40" s="313">
        <v>73641</v>
      </c>
      <c r="AC40" s="313">
        <v>6185</v>
      </c>
      <c r="AD40" s="325">
        <v>9.1689397533206929E-2</v>
      </c>
      <c r="AF40" s="316" t="s">
        <v>30</v>
      </c>
      <c r="AG40" s="339">
        <v>0</v>
      </c>
      <c r="AH40" s="339">
        <v>0</v>
      </c>
      <c r="AI40" s="339">
        <v>0</v>
      </c>
      <c r="AJ40" s="339">
        <v>0</v>
      </c>
      <c r="AK40" s="339">
        <v>0</v>
      </c>
      <c r="AL40" s="339">
        <v>0</v>
      </c>
      <c r="AM40" s="339">
        <v>0</v>
      </c>
      <c r="AN40" s="318" t="s">
        <v>261</v>
      </c>
    </row>
    <row r="41" spans="2:40" ht="15.75" thickBot="1" x14ac:dyDescent="0.3">
      <c r="B41" s="319" t="s">
        <v>233</v>
      </c>
      <c r="C41" s="427">
        <v>229.58267000000001</v>
      </c>
      <c r="D41" s="427">
        <v>362.322205</v>
      </c>
      <c r="E41" s="427">
        <v>118.18402600000002</v>
      </c>
      <c r="F41" s="427">
        <v>7.5107100000000004</v>
      </c>
      <c r="G41" s="428">
        <v>8.3464200000000002</v>
      </c>
      <c r="H41" s="427">
        <v>28.25928</v>
      </c>
      <c r="I41" s="427">
        <v>19.912860000000002</v>
      </c>
      <c r="J41" s="342">
        <v>2.385796545105566</v>
      </c>
      <c r="L41" s="212" t="s">
        <v>268</v>
      </c>
      <c r="M41" s="313">
        <v>0</v>
      </c>
      <c r="N41" s="313">
        <v>0</v>
      </c>
      <c r="O41" s="313">
        <v>0</v>
      </c>
      <c r="P41" s="313">
        <v>0</v>
      </c>
      <c r="Q41" s="313">
        <v>0</v>
      </c>
      <c r="R41" s="313">
        <v>183455</v>
      </c>
      <c r="S41" s="313">
        <v>183455</v>
      </c>
      <c r="T41" s="304" t="s">
        <v>261</v>
      </c>
      <c r="V41" s="212" t="s">
        <v>268</v>
      </c>
      <c r="W41" s="333">
        <v>0</v>
      </c>
      <c r="X41" s="333">
        <v>0</v>
      </c>
      <c r="Y41" s="333">
        <v>0</v>
      </c>
      <c r="Z41" s="333">
        <v>0</v>
      </c>
      <c r="AA41" s="333">
        <v>0</v>
      </c>
      <c r="AB41" s="313">
        <v>34043</v>
      </c>
      <c r="AC41" s="313">
        <v>34043</v>
      </c>
      <c r="AD41" s="325" t="s">
        <v>261</v>
      </c>
      <c r="AF41" s="212" t="s">
        <v>278</v>
      </c>
      <c r="AG41" s="338">
        <v>0</v>
      </c>
      <c r="AH41" s="338">
        <v>0</v>
      </c>
      <c r="AI41" s="338">
        <v>0</v>
      </c>
      <c r="AJ41" s="338">
        <v>0</v>
      </c>
      <c r="AK41" s="338">
        <v>0</v>
      </c>
      <c r="AL41" s="338">
        <v>0</v>
      </c>
      <c r="AM41" s="338">
        <v>0</v>
      </c>
      <c r="AN41" s="304" t="s">
        <v>261</v>
      </c>
    </row>
    <row r="42" spans="2:40" x14ac:dyDescent="0.25">
      <c r="L42" s="212" t="s">
        <v>269</v>
      </c>
      <c r="M42" s="313">
        <v>201000</v>
      </c>
      <c r="N42" s="313">
        <v>270080</v>
      </c>
      <c r="O42" s="313">
        <v>213369</v>
      </c>
      <c r="P42" s="313">
        <v>235626</v>
      </c>
      <c r="Q42" s="313">
        <v>239070</v>
      </c>
      <c r="R42" s="313">
        <v>215345</v>
      </c>
      <c r="S42" s="313">
        <v>-23725</v>
      </c>
      <c r="T42" s="325">
        <v>-9.9238716693855311E-2</v>
      </c>
      <c r="V42" s="212" t="s">
        <v>269</v>
      </c>
      <c r="W42" s="333">
        <v>48723</v>
      </c>
      <c r="X42" s="333">
        <v>45066</v>
      </c>
      <c r="Y42" s="333">
        <v>40617</v>
      </c>
      <c r="Z42" s="333">
        <v>43811</v>
      </c>
      <c r="AA42" s="333">
        <v>34063</v>
      </c>
      <c r="AB42" s="313">
        <v>29875</v>
      </c>
      <c r="AC42" s="313">
        <v>-4188</v>
      </c>
      <c r="AD42" s="325">
        <v>-0.12294865396471244</v>
      </c>
      <c r="AF42" s="212" t="s">
        <v>279</v>
      </c>
      <c r="AG42" s="338">
        <v>0</v>
      </c>
      <c r="AH42" s="338">
        <v>0</v>
      </c>
      <c r="AI42" s="338">
        <v>0</v>
      </c>
      <c r="AJ42" s="338">
        <v>0</v>
      </c>
      <c r="AK42" s="338">
        <v>0</v>
      </c>
      <c r="AL42" s="338">
        <v>0</v>
      </c>
      <c r="AM42" s="338">
        <v>0</v>
      </c>
      <c r="AN42" s="304" t="s">
        <v>261</v>
      </c>
    </row>
    <row r="43" spans="2:40" ht="15.75" thickBot="1" x14ac:dyDescent="0.3">
      <c r="L43" s="212" t="s">
        <v>270</v>
      </c>
      <c r="M43" s="313">
        <v>0</v>
      </c>
      <c r="N43" s="313">
        <v>0</v>
      </c>
      <c r="O43" s="313">
        <v>0</v>
      </c>
      <c r="P43" s="313">
        <v>0</v>
      </c>
      <c r="Q43" s="313">
        <v>0</v>
      </c>
      <c r="R43" s="313">
        <v>0</v>
      </c>
      <c r="S43" s="313">
        <v>0</v>
      </c>
      <c r="T43" s="304" t="s">
        <v>261</v>
      </c>
      <c r="V43" s="212" t="s">
        <v>270</v>
      </c>
      <c r="W43" s="333">
        <v>26193</v>
      </c>
      <c r="X43" s="333">
        <v>28599</v>
      </c>
      <c r="Y43" s="333">
        <v>102718</v>
      </c>
      <c r="Z43" s="333">
        <v>119113</v>
      </c>
      <c r="AA43" s="333">
        <v>167004</v>
      </c>
      <c r="AB43" s="313">
        <v>55433</v>
      </c>
      <c r="AC43" s="313">
        <v>-111571</v>
      </c>
      <c r="AD43" s="325">
        <v>-0.66807381859117143</v>
      </c>
      <c r="AF43" s="212" t="s">
        <v>280</v>
      </c>
      <c r="AG43" s="338">
        <v>0</v>
      </c>
      <c r="AH43" s="338">
        <v>0</v>
      </c>
      <c r="AI43" s="338">
        <v>0</v>
      </c>
      <c r="AJ43" s="338">
        <v>0</v>
      </c>
      <c r="AK43" s="338">
        <v>0</v>
      </c>
      <c r="AL43" s="338">
        <v>0</v>
      </c>
      <c r="AM43" s="338">
        <v>0</v>
      </c>
      <c r="AN43" s="304" t="s">
        <v>261</v>
      </c>
    </row>
    <row r="44" spans="2:40" ht="15.75" thickBot="1" x14ac:dyDescent="0.3">
      <c r="B44" s="298" t="s">
        <v>262</v>
      </c>
      <c r="C44" s="354">
        <v>2008</v>
      </c>
      <c r="D44" s="355">
        <v>2010</v>
      </c>
      <c r="E44" s="355">
        <v>2011</v>
      </c>
      <c r="F44" s="355">
        <v>2012</v>
      </c>
      <c r="G44" s="356">
        <v>2013</v>
      </c>
      <c r="H44" s="355">
        <v>2014</v>
      </c>
      <c r="I44" s="299" t="s">
        <v>234</v>
      </c>
      <c r="J44" s="300"/>
      <c r="L44" s="212" t="s">
        <v>271</v>
      </c>
      <c r="M44" s="313">
        <v>0</v>
      </c>
      <c r="N44" s="313">
        <v>0</v>
      </c>
      <c r="O44" s="313">
        <v>0</v>
      </c>
      <c r="P44" s="313">
        <v>0</v>
      </c>
      <c r="Q44" s="313">
        <v>0</v>
      </c>
      <c r="R44" s="313">
        <v>393182</v>
      </c>
      <c r="S44" s="313">
        <v>393182</v>
      </c>
      <c r="T44" s="304" t="s">
        <v>261</v>
      </c>
      <c r="V44" s="212" t="s">
        <v>271</v>
      </c>
      <c r="W44" s="333">
        <v>0</v>
      </c>
      <c r="X44" s="333">
        <v>0</v>
      </c>
      <c r="Y44" s="333">
        <v>0</v>
      </c>
      <c r="Z44" s="333">
        <v>0</v>
      </c>
      <c r="AA44" s="333">
        <v>0</v>
      </c>
      <c r="AB44" s="313">
        <v>178359</v>
      </c>
      <c r="AC44" s="313">
        <v>178359</v>
      </c>
      <c r="AD44" s="304" t="s">
        <v>261</v>
      </c>
      <c r="AF44" s="212" t="s">
        <v>281</v>
      </c>
      <c r="AG44" s="338">
        <v>0</v>
      </c>
      <c r="AH44" s="338">
        <v>0</v>
      </c>
      <c r="AI44" s="338">
        <v>0</v>
      </c>
      <c r="AJ44" s="338">
        <v>0</v>
      </c>
      <c r="AK44" s="338">
        <v>0</v>
      </c>
      <c r="AL44" s="338">
        <v>0</v>
      </c>
      <c r="AM44" s="338">
        <v>0</v>
      </c>
      <c r="AN44" s="304" t="s">
        <v>261</v>
      </c>
    </row>
    <row r="45" spans="2:40" ht="15.75" thickBot="1" x14ac:dyDescent="0.3">
      <c r="B45" s="301" t="s">
        <v>149</v>
      </c>
      <c r="C45" s="357"/>
      <c r="D45" s="358"/>
      <c r="E45" s="358"/>
      <c r="F45" s="358"/>
      <c r="G45" s="359"/>
      <c r="H45" s="358"/>
      <c r="I45" s="302" t="s">
        <v>149</v>
      </c>
      <c r="J45" s="303" t="s">
        <v>235</v>
      </c>
      <c r="L45" s="316" t="s">
        <v>25</v>
      </c>
      <c r="M45" s="317">
        <v>186488</v>
      </c>
      <c r="N45" s="317">
        <v>225333</v>
      </c>
      <c r="O45" s="317">
        <v>221090</v>
      </c>
      <c r="P45" s="317">
        <v>210625</v>
      </c>
      <c r="Q45" s="317">
        <v>212953</v>
      </c>
      <c r="R45" s="317">
        <v>211014</v>
      </c>
      <c r="S45" s="317">
        <v>-1939</v>
      </c>
      <c r="T45" s="324">
        <v>-9.1052955346954123E-3</v>
      </c>
      <c r="V45" s="316" t="s">
        <v>25</v>
      </c>
      <c r="W45" s="332">
        <v>48116</v>
      </c>
      <c r="X45" s="332">
        <v>50485</v>
      </c>
      <c r="Y45" s="332">
        <v>60997</v>
      </c>
      <c r="Z45" s="332">
        <v>47391</v>
      </c>
      <c r="AA45" s="332">
        <v>46185</v>
      </c>
      <c r="AB45" s="317">
        <v>45318</v>
      </c>
      <c r="AC45" s="317">
        <v>-867</v>
      </c>
      <c r="AD45" s="324">
        <v>-1.8772328678142269E-2</v>
      </c>
      <c r="AF45" s="212" t="s">
        <v>282</v>
      </c>
      <c r="AG45" s="338">
        <v>0</v>
      </c>
      <c r="AH45" s="338">
        <v>0</v>
      </c>
      <c r="AI45" s="338">
        <v>0</v>
      </c>
      <c r="AJ45" s="338">
        <v>0</v>
      </c>
      <c r="AK45" s="338">
        <v>0</v>
      </c>
      <c r="AL45" s="338">
        <v>0</v>
      </c>
      <c r="AM45" s="338">
        <v>0</v>
      </c>
      <c r="AN45" s="304" t="s">
        <v>261</v>
      </c>
    </row>
    <row r="46" spans="2:40" x14ac:dyDescent="0.25">
      <c r="B46" s="316" t="s">
        <v>23</v>
      </c>
      <c r="C46" s="327">
        <v>25.8324</v>
      </c>
      <c r="D46" s="327">
        <v>46.551273999999999</v>
      </c>
      <c r="E46" s="327">
        <v>19.604863999999999</v>
      </c>
      <c r="F46" s="327">
        <v>0</v>
      </c>
      <c r="G46" s="327">
        <v>0</v>
      </c>
      <c r="H46" s="327">
        <v>0</v>
      </c>
      <c r="I46" s="331">
        <v>0</v>
      </c>
      <c r="J46" s="318" t="s">
        <v>261</v>
      </c>
      <c r="L46" s="212" t="s">
        <v>272</v>
      </c>
      <c r="M46" s="313">
        <v>58138</v>
      </c>
      <c r="N46" s="313">
        <v>56384</v>
      </c>
      <c r="O46" s="313">
        <v>53685</v>
      </c>
      <c r="P46" s="313">
        <v>43827</v>
      </c>
      <c r="Q46" s="313">
        <v>42867</v>
      </c>
      <c r="R46" s="313">
        <v>45922</v>
      </c>
      <c r="S46" s="313">
        <v>3055</v>
      </c>
      <c r="T46" s="325">
        <v>7.1266941936687811E-2</v>
      </c>
      <c r="V46" s="212" t="s">
        <v>272</v>
      </c>
      <c r="W46" s="333">
        <v>13484</v>
      </c>
      <c r="X46" s="333">
        <v>13798</v>
      </c>
      <c r="Y46" s="333">
        <v>13056</v>
      </c>
      <c r="Z46" s="333">
        <v>12472</v>
      </c>
      <c r="AA46" s="333">
        <v>9691</v>
      </c>
      <c r="AB46" s="313">
        <v>9567</v>
      </c>
      <c r="AC46" s="313">
        <v>-124</v>
      </c>
      <c r="AD46" s="325">
        <v>-1.2795377154060428E-2</v>
      </c>
      <c r="AF46" s="316" t="s">
        <v>27</v>
      </c>
      <c r="AG46" s="339">
        <v>0</v>
      </c>
      <c r="AH46" s="339">
        <v>0</v>
      </c>
      <c r="AI46" s="339">
        <v>0</v>
      </c>
      <c r="AJ46" s="339">
        <v>0</v>
      </c>
      <c r="AK46" s="339">
        <v>0</v>
      </c>
      <c r="AL46" s="339">
        <v>0</v>
      </c>
      <c r="AM46" s="339">
        <v>0</v>
      </c>
      <c r="AN46" s="318" t="s">
        <v>261</v>
      </c>
    </row>
    <row r="47" spans="2:40" x14ac:dyDescent="0.25">
      <c r="B47" s="212" t="s">
        <v>263</v>
      </c>
      <c r="C47" s="289">
        <v>18.733000000000001</v>
      </c>
      <c r="D47" s="289">
        <v>36.720208</v>
      </c>
      <c r="E47" s="289">
        <v>15.540863999999999</v>
      </c>
      <c r="F47" s="289">
        <v>0</v>
      </c>
      <c r="G47" s="289">
        <v>0</v>
      </c>
      <c r="H47" s="289">
        <v>0</v>
      </c>
      <c r="I47" s="289">
        <v>0</v>
      </c>
      <c r="J47" s="304" t="s">
        <v>261</v>
      </c>
      <c r="L47" s="212" t="s">
        <v>273</v>
      </c>
      <c r="M47" s="313">
        <v>0</v>
      </c>
      <c r="N47" s="313">
        <v>0</v>
      </c>
      <c r="O47" s="313">
        <v>0</v>
      </c>
      <c r="P47" s="313">
        <v>0</v>
      </c>
      <c r="Q47" s="313">
        <v>0</v>
      </c>
      <c r="R47" s="313">
        <v>0</v>
      </c>
      <c r="S47" s="313">
        <v>0</v>
      </c>
      <c r="T47" s="304" t="s">
        <v>261</v>
      </c>
      <c r="V47" s="212" t="s">
        <v>273</v>
      </c>
      <c r="W47" s="333">
        <v>0</v>
      </c>
      <c r="X47" s="333">
        <v>0</v>
      </c>
      <c r="Y47" s="333">
        <v>0</v>
      </c>
      <c r="Z47" s="333">
        <v>0</v>
      </c>
      <c r="AA47" s="333">
        <v>0</v>
      </c>
      <c r="AB47" s="313">
        <v>0</v>
      </c>
      <c r="AC47" s="313">
        <v>0</v>
      </c>
      <c r="AD47" s="325" t="s">
        <v>261</v>
      </c>
      <c r="AF47" s="212" t="s">
        <v>283</v>
      </c>
      <c r="AG47" s="338">
        <v>0</v>
      </c>
      <c r="AH47" s="338">
        <v>0</v>
      </c>
      <c r="AI47" s="338">
        <v>0</v>
      </c>
      <c r="AJ47" s="338">
        <v>0</v>
      </c>
      <c r="AK47" s="338">
        <v>0</v>
      </c>
      <c r="AL47" s="338">
        <v>0</v>
      </c>
      <c r="AM47" s="338">
        <v>0</v>
      </c>
      <c r="AN47" s="304" t="s">
        <v>261</v>
      </c>
    </row>
    <row r="48" spans="2:40" ht="15.75" thickBot="1" x14ac:dyDescent="0.3">
      <c r="B48" s="212" t="s">
        <v>264</v>
      </c>
      <c r="C48" s="289">
        <v>7.0994000000000002</v>
      </c>
      <c r="D48" s="289">
        <v>9.8310659999999999</v>
      </c>
      <c r="E48" s="289">
        <v>4.0640000000000001</v>
      </c>
      <c r="F48" s="289">
        <v>0</v>
      </c>
      <c r="G48" s="289">
        <v>0</v>
      </c>
      <c r="H48" s="289">
        <v>0</v>
      </c>
      <c r="I48" s="289">
        <v>0</v>
      </c>
      <c r="J48" s="304" t="s">
        <v>261</v>
      </c>
      <c r="L48" s="212" t="s">
        <v>274</v>
      </c>
      <c r="M48" s="313">
        <v>32800</v>
      </c>
      <c r="N48" s="313">
        <v>46841</v>
      </c>
      <c r="O48" s="313">
        <v>48603</v>
      </c>
      <c r="P48" s="313">
        <v>45028</v>
      </c>
      <c r="Q48" s="313">
        <v>55093</v>
      </c>
      <c r="R48" s="313">
        <v>35437</v>
      </c>
      <c r="S48" s="313">
        <v>-19656</v>
      </c>
      <c r="T48" s="325">
        <v>-0.35677853810828963</v>
      </c>
      <c r="V48" s="212" t="s">
        <v>274</v>
      </c>
      <c r="W48" s="333">
        <v>15210</v>
      </c>
      <c r="X48" s="333">
        <v>10061</v>
      </c>
      <c r="Y48" s="333">
        <v>10928</v>
      </c>
      <c r="Z48" s="333">
        <v>9989</v>
      </c>
      <c r="AA48" s="333">
        <v>9526</v>
      </c>
      <c r="AB48" s="313">
        <v>9228</v>
      </c>
      <c r="AC48" s="313">
        <v>-298</v>
      </c>
      <c r="AD48" s="325">
        <v>-3.1282804954860355E-2</v>
      </c>
      <c r="AF48" s="212" t="s">
        <v>284</v>
      </c>
      <c r="AG48" s="338">
        <v>0</v>
      </c>
      <c r="AH48" s="338">
        <v>0</v>
      </c>
      <c r="AI48" s="338">
        <v>0</v>
      </c>
      <c r="AJ48" s="338">
        <v>0</v>
      </c>
      <c r="AK48" s="338">
        <v>0</v>
      </c>
      <c r="AL48" s="338">
        <v>0</v>
      </c>
      <c r="AM48" s="338">
        <v>0</v>
      </c>
      <c r="AN48" s="304" t="s">
        <v>261</v>
      </c>
    </row>
    <row r="49" spans="2:40" x14ac:dyDescent="0.25">
      <c r="B49" s="212" t="s">
        <v>265</v>
      </c>
      <c r="C49" s="289">
        <v>0</v>
      </c>
      <c r="D49" s="289">
        <v>0</v>
      </c>
      <c r="E49" s="289">
        <v>0</v>
      </c>
      <c r="F49" s="289">
        <v>0</v>
      </c>
      <c r="G49" s="289">
        <v>0</v>
      </c>
      <c r="H49" s="289">
        <v>0</v>
      </c>
      <c r="I49" s="289">
        <v>0</v>
      </c>
      <c r="J49" s="304" t="s">
        <v>261</v>
      </c>
      <c r="L49" s="212" t="s">
        <v>275</v>
      </c>
      <c r="M49" s="313">
        <v>37479</v>
      </c>
      <c r="N49" s="313">
        <v>54675</v>
      </c>
      <c r="O49" s="313">
        <v>49694</v>
      </c>
      <c r="P49" s="313">
        <v>56775</v>
      </c>
      <c r="Q49" s="313">
        <v>44407</v>
      </c>
      <c r="R49" s="313">
        <v>44407</v>
      </c>
      <c r="S49" s="313">
        <v>0</v>
      </c>
      <c r="T49" s="325">
        <v>0</v>
      </c>
      <c r="V49" s="212" t="s">
        <v>275</v>
      </c>
      <c r="W49" s="333">
        <v>13411</v>
      </c>
      <c r="X49" s="333">
        <v>19045</v>
      </c>
      <c r="Y49" s="333">
        <v>18584</v>
      </c>
      <c r="Z49" s="333">
        <v>19000</v>
      </c>
      <c r="AA49" s="333">
        <v>20436</v>
      </c>
      <c r="AB49" s="313">
        <v>20436</v>
      </c>
      <c r="AC49" s="313">
        <v>0</v>
      </c>
      <c r="AD49" s="325">
        <v>0</v>
      </c>
      <c r="AF49" s="316" t="s">
        <v>28</v>
      </c>
      <c r="AG49" s="339">
        <v>2873</v>
      </c>
      <c r="AH49" s="339">
        <v>2352</v>
      </c>
      <c r="AI49" s="339">
        <v>3003</v>
      </c>
      <c r="AJ49" s="339">
        <v>2813</v>
      </c>
      <c r="AK49" s="339">
        <v>3126</v>
      </c>
      <c r="AL49" s="339">
        <v>10584</v>
      </c>
      <c r="AM49" s="339">
        <v>7458</v>
      </c>
      <c r="AN49" s="318" t="s">
        <v>261</v>
      </c>
    </row>
    <row r="50" spans="2:40" ht="15.75" thickBot="1" x14ac:dyDescent="0.3">
      <c r="B50" s="212" t="s">
        <v>266</v>
      </c>
      <c r="C50" s="289">
        <v>0</v>
      </c>
      <c r="D50" s="289">
        <v>0</v>
      </c>
      <c r="E50" s="289">
        <v>0</v>
      </c>
      <c r="F50" s="289">
        <v>0</v>
      </c>
      <c r="G50" s="289">
        <v>0</v>
      </c>
      <c r="H50" s="289">
        <v>0</v>
      </c>
      <c r="I50" s="289">
        <v>0</v>
      </c>
      <c r="J50" s="304" t="s">
        <v>261</v>
      </c>
      <c r="L50" s="212" t="s">
        <v>276</v>
      </c>
      <c r="M50" s="313">
        <v>31941</v>
      </c>
      <c r="N50" s="313">
        <v>41303</v>
      </c>
      <c r="O50" s="313">
        <v>42978</v>
      </c>
      <c r="P50" s="313">
        <v>40995</v>
      </c>
      <c r="Q50" s="313">
        <v>42856</v>
      </c>
      <c r="R50" s="313">
        <v>35575</v>
      </c>
      <c r="S50" s="313">
        <v>-7281</v>
      </c>
      <c r="T50" s="325">
        <v>-0.16989453052081394</v>
      </c>
      <c r="V50" s="212" t="s">
        <v>276</v>
      </c>
      <c r="W50" s="333">
        <v>2753</v>
      </c>
      <c r="X50" s="333">
        <v>4323</v>
      </c>
      <c r="Y50" s="333">
        <v>14645</v>
      </c>
      <c r="Z50" s="333">
        <v>2860</v>
      </c>
      <c r="AA50" s="333">
        <v>3730</v>
      </c>
      <c r="AB50" s="313">
        <v>3225</v>
      </c>
      <c r="AC50" s="313">
        <v>-505</v>
      </c>
      <c r="AD50" s="325">
        <v>-0.13538873994638068</v>
      </c>
      <c r="AF50" s="212" t="s">
        <v>285</v>
      </c>
      <c r="AG50" s="338">
        <v>0</v>
      </c>
      <c r="AH50" s="338">
        <v>0</v>
      </c>
      <c r="AI50" s="338">
        <v>0</v>
      </c>
      <c r="AJ50" s="338">
        <v>0</v>
      </c>
      <c r="AK50" s="338">
        <v>0</v>
      </c>
      <c r="AL50" s="338">
        <v>0</v>
      </c>
      <c r="AM50" s="338">
        <v>0</v>
      </c>
      <c r="AN50" s="304" t="s">
        <v>261</v>
      </c>
    </row>
    <row r="51" spans="2:40" ht="15.75" thickBot="1" x14ac:dyDescent="0.3">
      <c r="B51" s="316" t="s">
        <v>24</v>
      </c>
      <c r="C51" s="327">
        <v>83.457620000000006</v>
      </c>
      <c r="D51" s="327">
        <v>105.282268</v>
      </c>
      <c r="E51" s="327">
        <v>26.555904000000002</v>
      </c>
      <c r="F51" s="327">
        <v>0</v>
      </c>
      <c r="G51" s="327">
        <v>0</v>
      </c>
      <c r="H51" s="327">
        <v>0</v>
      </c>
      <c r="I51" s="331">
        <v>0</v>
      </c>
      <c r="J51" s="318" t="s">
        <v>261</v>
      </c>
      <c r="L51" s="212" t="s">
        <v>277</v>
      </c>
      <c r="M51" s="313">
        <v>26130</v>
      </c>
      <c r="N51" s="313">
        <v>26130</v>
      </c>
      <c r="O51" s="313">
        <v>26130</v>
      </c>
      <c r="P51" s="313">
        <v>24000</v>
      </c>
      <c r="Q51" s="313">
        <v>27730</v>
      </c>
      <c r="R51" s="313">
        <v>49673</v>
      </c>
      <c r="S51" s="313">
        <v>21943</v>
      </c>
      <c r="T51" s="325">
        <v>0.79130905156869824</v>
      </c>
      <c r="V51" s="212" t="s">
        <v>277</v>
      </c>
      <c r="W51" s="333">
        <v>3258</v>
      </c>
      <c r="X51" s="333">
        <v>3258</v>
      </c>
      <c r="Y51" s="333">
        <v>3784</v>
      </c>
      <c r="Z51" s="333">
        <v>3070</v>
      </c>
      <c r="AA51" s="333">
        <v>2802</v>
      </c>
      <c r="AB51" s="313">
        <v>2862</v>
      </c>
      <c r="AC51" s="313">
        <v>60</v>
      </c>
      <c r="AD51" s="325">
        <v>2.1413276231263323E-2</v>
      </c>
      <c r="AF51" s="212" t="s">
        <v>286</v>
      </c>
      <c r="AG51" s="338">
        <v>0</v>
      </c>
      <c r="AH51" s="338">
        <v>0</v>
      </c>
      <c r="AI51" s="338">
        <v>0</v>
      </c>
      <c r="AJ51" s="338">
        <v>0</v>
      </c>
      <c r="AK51" s="338">
        <v>0</v>
      </c>
      <c r="AL51" s="338">
        <v>0</v>
      </c>
      <c r="AM51" s="338">
        <v>0</v>
      </c>
      <c r="AN51" s="304" t="s">
        <v>261</v>
      </c>
    </row>
    <row r="52" spans="2:40" x14ac:dyDescent="0.25">
      <c r="B52" s="212" t="s">
        <v>267</v>
      </c>
      <c r="C52" s="289">
        <v>15.03392</v>
      </c>
      <c r="D52" s="289">
        <v>23.945173</v>
      </c>
      <c r="E52" s="289">
        <v>8.2090239999999994</v>
      </c>
      <c r="F52" s="289">
        <v>0</v>
      </c>
      <c r="G52" s="289">
        <v>0</v>
      </c>
      <c r="H52" s="289">
        <v>0</v>
      </c>
      <c r="I52" s="289">
        <v>0</v>
      </c>
      <c r="J52" s="304" t="s">
        <v>261</v>
      </c>
      <c r="L52" s="316" t="s">
        <v>26</v>
      </c>
      <c r="M52" s="317">
        <v>0</v>
      </c>
      <c r="N52" s="317">
        <v>0</v>
      </c>
      <c r="O52" s="317">
        <v>0</v>
      </c>
      <c r="P52" s="317">
        <v>0</v>
      </c>
      <c r="Q52" s="317">
        <v>0</v>
      </c>
      <c r="R52" s="317">
        <v>0</v>
      </c>
      <c r="S52" s="317">
        <v>0</v>
      </c>
      <c r="T52" s="318" t="s">
        <v>261</v>
      </c>
      <c r="V52" s="316" t="s">
        <v>26</v>
      </c>
      <c r="W52" s="332">
        <v>0</v>
      </c>
      <c r="X52" s="332">
        <v>0</v>
      </c>
      <c r="Y52" s="332">
        <v>0</v>
      </c>
      <c r="Z52" s="332">
        <v>0</v>
      </c>
      <c r="AA52" s="332">
        <v>0</v>
      </c>
      <c r="AB52" s="317">
        <v>0</v>
      </c>
      <c r="AC52" s="317">
        <v>0</v>
      </c>
      <c r="AD52" s="318" t="s">
        <v>261</v>
      </c>
      <c r="AF52" s="212" t="s">
        <v>287</v>
      </c>
      <c r="AG52" s="338">
        <v>0</v>
      </c>
      <c r="AH52" s="338">
        <v>0</v>
      </c>
      <c r="AI52" s="338">
        <v>0</v>
      </c>
      <c r="AJ52" s="338">
        <v>0</v>
      </c>
      <c r="AK52" s="338">
        <v>0</v>
      </c>
      <c r="AL52" s="338">
        <v>0</v>
      </c>
      <c r="AM52" s="338">
        <v>0</v>
      </c>
      <c r="AN52" s="304" t="s">
        <v>261</v>
      </c>
    </row>
    <row r="53" spans="2:40" ht="15.75" thickBot="1" x14ac:dyDescent="0.3">
      <c r="B53" s="212" t="s">
        <v>268</v>
      </c>
      <c r="C53" s="289">
        <v>0</v>
      </c>
      <c r="D53" s="289">
        <v>0</v>
      </c>
      <c r="E53" s="289">
        <v>0</v>
      </c>
      <c r="F53" s="289">
        <v>0</v>
      </c>
      <c r="G53" s="289">
        <v>0</v>
      </c>
      <c r="H53" s="289">
        <v>0</v>
      </c>
      <c r="I53" s="289">
        <v>0</v>
      </c>
      <c r="J53" s="304" t="s">
        <v>261</v>
      </c>
      <c r="L53" s="212" t="s">
        <v>261</v>
      </c>
      <c r="M53" s="313">
        <v>0</v>
      </c>
      <c r="N53" s="313">
        <v>0</v>
      </c>
      <c r="O53" s="313">
        <v>0</v>
      </c>
      <c r="P53" s="313">
        <v>0</v>
      </c>
      <c r="Q53" s="313">
        <v>0</v>
      </c>
      <c r="R53" s="313">
        <v>0</v>
      </c>
      <c r="S53" s="313">
        <v>0</v>
      </c>
      <c r="T53" s="304" t="s">
        <v>261</v>
      </c>
      <c r="V53" s="212" t="s">
        <v>261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13">
        <v>0</v>
      </c>
      <c r="AC53" s="313">
        <v>0</v>
      </c>
      <c r="AD53" s="304" t="s">
        <v>261</v>
      </c>
      <c r="AF53" s="212" t="s">
        <v>288</v>
      </c>
      <c r="AG53" s="338">
        <v>2873</v>
      </c>
      <c r="AH53" s="338">
        <v>2352</v>
      </c>
      <c r="AI53" s="338">
        <v>3003</v>
      </c>
      <c r="AJ53" s="338">
        <v>2813</v>
      </c>
      <c r="AK53" s="338">
        <v>3126</v>
      </c>
      <c r="AL53" s="338">
        <v>10584</v>
      </c>
      <c r="AM53" s="338">
        <v>7458</v>
      </c>
      <c r="AN53" s="304" t="s">
        <v>261</v>
      </c>
    </row>
    <row r="54" spans="2:40" x14ac:dyDescent="0.25">
      <c r="B54" s="212" t="s">
        <v>269</v>
      </c>
      <c r="C54" s="289">
        <v>10.719060000000001</v>
      </c>
      <c r="D54" s="289">
        <v>15.457637999999999</v>
      </c>
      <c r="E54" s="289">
        <v>5.198976</v>
      </c>
      <c r="F54" s="289">
        <v>0</v>
      </c>
      <c r="G54" s="289">
        <v>0</v>
      </c>
      <c r="H54" s="289">
        <v>0</v>
      </c>
      <c r="I54" s="289">
        <v>0</v>
      </c>
      <c r="J54" s="304" t="s">
        <v>261</v>
      </c>
      <c r="L54" s="316" t="s">
        <v>30</v>
      </c>
      <c r="M54" s="317">
        <v>608823</v>
      </c>
      <c r="N54" s="317">
        <v>1472546</v>
      </c>
      <c r="O54" s="317">
        <v>1313431</v>
      </c>
      <c r="P54" s="317">
        <v>1365551</v>
      </c>
      <c r="Q54" s="317">
        <v>1418533</v>
      </c>
      <c r="R54" s="317">
        <v>140166</v>
      </c>
      <c r="S54" s="317">
        <v>-1278367</v>
      </c>
      <c r="T54" s="324">
        <v>-0.90118946827461888</v>
      </c>
      <c r="V54" s="316" t="s">
        <v>30</v>
      </c>
      <c r="W54" s="332">
        <v>249735</v>
      </c>
      <c r="X54" s="332">
        <v>324244</v>
      </c>
      <c r="Y54" s="332">
        <v>235382</v>
      </c>
      <c r="Z54" s="332">
        <v>255013</v>
      </c>
      <c r="AA54" s="332">
        <v>232426</v>
      </c>
      <c r="AB54" s="317">
        <v>192122</v>
      </c>
      <c r="AC54" s="317">
        <v>-40304</v>
      </c>
      <c r="AD54" s="324">
        <v>-0.17340572913529473</v>
      </c>
      <c r="AF54" s="316" t="s">
        <v>5</v>
      </c>
      <c r="AG54" s="339">
        <v>0</v>
      </c>
      <c r="AH54" s="339">
        <v>0</v>
      </c>
      <c r="AI54" s="339">
        <v>0</v>
      </c>
      <c r="AJ54" s="339">
        <v>0</v>
      </c>
      <c r="AK54" s="339">
        <v>0</v>
      </c>
      <c r="AL54" s="339">
        <v>0</v>
      </c>
      <c r="AM54" s="339">
        <v>0</v>
      </c>
      <c r="AN54" s="318" t="s">
        <v>261</v>
      </c>
    </row>
    <row r="55" spans="2:40" x14ac:dyDescent="0.25">
      <c r="B55" s="212" t="s">
        <v>270</v>
      </c>
      <c r="C55" s="289">
        <v>57.704639999999998</v>
      </c>
      <c r="D55" s="289">
        <v>65.879457000000002</v>
      </c>
      <c r="E55" s="289">
        <v>13.147904</v>
      </c>
      <c r="F55" s="289">
        <v>0</v>
      </c>
      <c r="G55" s="289">
        <v>0</v>
      </c>
      <c r="H55" s="289">
        <v>0</v>
      </c>
      <c r="I55" s="289">
        <v>0</v>
      </c>
      <c r="J55" s="304" t="s">
        <v>261</v>
      </c>
      <c r="L55" s="212" t="s">
        <v>278</v>
      </c>
      <c r="M55" s="313">
        <v>80163</v>
      </c>
      <c r="N55" s="313">
        <v>226965</v>
      </c>
      <c r="O55" s="313">
        <v>202154</v>
      </c>
      <c r="P55" s="313">
        <v>202154</v>
      </c>
      <c r="Q55" s="313">
        <v>238094</v>
      </c>
      <c r="R55" s="313">
        <v>0</v>
      </c>
      <c r="S55" s="313">
        <v>-238094</v>
      </c>
      <c r="T55" s="325">
        <v>-1</v>
      </c>
      <c r="V55" s="212" t="s">
        <v>278</v>
      </c>
      <c r="W55" s="333">
        <v>30294</v>
      </c>
      <c r="X55" s="333">
        <v>49352</v>
      </c>
      <c r="Y55" s="333">
        <v>44548</v>
      </c>
      <c r="Z55" s="333">
        <v>37605</v>
      </c>
      <c r="AA55" s="333">
        <v>31323</v>
      </c>
      <c r="AB55" s="313">
        <v>9456</v>
      </c>
      <c r="AC55" s="313">
        <v>-21867</v>
      </c>
      <c r="AD55" s="325">
        <v>-0.69811320754716988</v>
      </c>
      <c r="AF55" s="212" t="s">
        <v>289</v>
      </c>
      <c r="AG55" s="338">
        <v>0</v>
      </c>
      <c r="AH55" s="338">
        <v>0</v>
      </c>
      <c r="AI55" s="338">
        <v>0</v>
      </c>
      <c r="AJ55" s="338">
        <v>0</v>
      </c>
      <c r="AK55" s="338">
        <v>0</v>
      </c>
      <c r="AL55" s="338">
        <v>0</v>
      </c>
      <c r="AM55" s="338">
        <v>0</v>
      </c>
      <c r="AN55" s="304" t="s">
        <v>261</v>
      </c>
    </row>
    <row r="56" spans="2:40" ht="15.75" thickBot="1" x14ac:dyDescent="0.3">
      <c r="B56" s="212" t="s">
        <v>271</v>
      </c>
      <c r="C56" s="289">
        <v>0</v>
      </c>
      <c r="D56" s="289">
        <v>0</v>
      </c>
      <c r="E56" s="289">
        <v>0</v>
      </c>
      <c r="F56" s="289">
        <v>0</v>
      </c>
      <c r="G56" s="289">
        <v>0</v>
      </c>
      <c r="H56" s="289">
        <v>0</v>
      </c>
      <c r="I56" s="289">
        <v>0</v>
      </c>
      <c r="J56" s="304" t="s">
        <v>261</v>
      </c>
      <c r="L56" s="212" t="s">
        <v>279</v>
      </c>
      <c r="M56" s="313">
        <v>142058</v>
      </c>
      <c r="N56" s="313">
        <v>645380</v>
      </c>
      <c r="O56" s="313">
        <v>548510</v>
      </c>
      <c r="P56" s="313">
        <v>605980</v>
      </c>
      <c r="Q56" s="313">
        <v>615630</v>
      </c>
      <c r="R56" s="313">
        <v>139861</v>
      </c>
      <c r="S56" s="313">
        <v>-475769</v>
      </c>
      <c r="T56" s="325">
        <v>-0.77281646443480656</v>
      </c>
      <c r="V56" s="212" t="s">
        <v>279</v>
      </c>
      <c r="W56" s="333">
        <v>109911</v>
      </c>
      <c r="X56" s="333">
        <v>109911</v>
      </c>
      <c r="Y56" s="333">
        <v>41743</v>
      </c>
      <c r="Z56" s="333">
        <v>117389</v>
      </c>
      <c r="AA56" s="333">
        <v>112020</v>
      </c>
      <c r="AB56" s="313">
        <v>122567</v>
      </c>
      <c r="AC56" s="313">
        <v>10547</v>
      </c>
      <c r="AD56" s="325">
        <v>9.415282985181217E-2</v>
      </c>
      <c r="AF56" s="212" t="s">
        <v>290</v>
      </c>
      <c r="AG56" s="338">
        <v>0</v>
      </c>
      <c r="AH56" s="338">
        <v>0</v>
      </c>
      <c r="AI56" s="338">
        <v>0</v>
      </c>
      <c r="AJ56" s="338">
        <v>0</v>
      </c>
      <c r="AK56" s="338">
        <v>0</v>
      </c>
      <c r="AL56" s="338">
        <v>0</v>
      </c>
      <c r="AM56" s="338">
        <v>0</v>
      </c>
      <c r="AN56" s="304" t="s">
        <v>261</v>
      </c>
    </row>
    <row r="57" spans="2:40" x14ac:dyDescent="0.25">
      <c r="B57" s="316" t="s">
        <v>25</v>
      </c>
      <c r="C57" s="327">
        <v>10.585520000000001</v>
      </c>
      <c r="D57" s="327">
        <v>17.316355000000001</v>
      </c>
      <c r="E57" s="327">
        <v>7.8076160000000003</v>
      </c>
      <c r="F57" s="327">
        <v>0</v>
      </c>
      <c r="G57" s="327">
        <v>0</v>
      </c>
      <c r="H57" s="327">
        <v>0</v>
      </c>
      <c r="I57" s="331">
        <v>0</v>
      </c>
      <c r="J57" s="318" t="s">
        <v>261</v>
      </c>
      <c r="L57" s="212" t="s">
        <v>280</v>
      </c>
      <c r="M57" s="313">
        <v>65511</v>
      </c>
      <c r="N57" s="313">
        <v>279110</v>
      </c>
      <c r="O57" s="313">
        <v>255200</v>
      </c>
      <c r="P57" s="313">
        <v>249850</v>
      </c>
      <c r="Q57" s="313">
        <v>260380</v>
      </c>
      <c r="R57" s="313">
        <v>0</v>
      </c>
      <c r="S57" s="313">
        <v>-260380</v>
      </c>
      <c r="T57" s="325">
        <v>-1</v>
      </c>
      <c r="V57" s="212" t="s">
        <v>280</v>
      </c>
      <c r="W57" s="333">
        <v>22005</v>
      </c>
      <c r="X57" s="333">
        <v>77456</v>
      </c>
      <c r="Y57" s="333">
        <v>72317</v>
      </c>
      <c r="Z57" s="333">
        <v>28766</v>
      </c>
      <c r="AA57" s="333">
        <v>23007</v>
      </c>
      <c r="AB57" s="313">
        <v>5862</v>
      </c>
      <c r="AC57" s="313">
        <v>-17145</v>
      </c>
      <c r="AD57" s="325">
        <v>-0.74520798017994516</v>
      </c>
      <c r="AF57" s="316" t="s">
        <v>51</v>
      </c>
      <c r="AG57" s="339">
        <v>0</v>
      </c>
      <c r="AH57" s="339">
        <v>0</v>
      </c>
      <c r="AI57" s="339">
        <v>0</v>
      </c>
      <c r="AJ57" s="339">
        <v>0</v>
      </c>
      <c r="AK57" s="339">
        <v>0</v>
      </c>
      <c r="AL57" s="339">
        <v>0</v>
      </c>
      <c r="AM57" s="339">
        <v>0</v>
      </c>
      <c r="AN57" s="318" t="s">
        <v>261</v>
      </c>
    </row>
    <row r="58" spans="2:40" x14ac:dyDescent="0.25">
      <c r="B58" s="212" t="s">
        <v>272</v>
      </c>
      <c r="C58" s="289">
        <v>2.9664799999999998</v>
      </c>
      <c r="D58" s="289">
        <v>4.7327139999999996</v>
      </c>
      <c r="E58" s="289">
        <v>1.671168</v>
      </c>
      <c r="F58" s="289">
        <v>0</v>
      </c>
      <c r="G58" s="289">
        <v>0</v>
      </c>
      <c r="H58" s="289">
        <v>0</v>
      </c>
      <c r="I58" s="289">
        <v>0</v>
      </c>
      <c r="J58" s="304" t="s">
        <v>261</v>
      </c>
      <c r="L58" s="212" t="s">
        <v>281</v>
      </c>
      <c r="M58" s="313">
        <v>321091</v>
      </c>
      <c r="N58" s="313">
        <v>321091</v>
      </c>
      <c r="O58" s="313">
        <v>307567</v>
      </c>
      <c r="P58" s="313">
        <v>307567</v>
      </c>
      <c r="Q58" s="313">
        <v>304429</v>
      </c>
      <c r="R58" s="313">
        <v>0</v>
      </c>
      <c r="S58" s="313">
        <v>-304429</v>
      </c>
      <c r="T58" s="325">
        <v>-1</v>
      </c>
      <c r="V58" s="212" t="s">
        <v>281</v>
      </c>
      <c r="W58" s="333">
        <v>87525</v>
      </c>
      <c r="X58" s="333">
        <v>87525</v>
      </c>
      <c r="Y58" s="333">
        <v>76774</v>
      </c>
      <c r="Z58" s="333">
        <v>71253</v>
      </c>
      <c r="AA58" s="333">
        <v>66076</v>
      </c>
      <c r="AB58" s="313">
        <v>52887</v>
      </c>
      <c r="AC58" s="313">
        <v>-13189</v>
      </c>
      <c r="AD58" s="325">
        <v>-0.19960348689387974</v>
      </c>
      <c r="AF58" s="212" t="s">
        <v>291</v>
      </c>
      <c r="AG58" s="338">
        <v>0</v>
      </c>
      <c r="AH58" s="338">
        <v>0</v>
      </c>
      <c r="AI58" s="338">
        <v>0</v>
      </c>
      <c r="AJ58" s="338">
        <v>0</v>
      </c>
      <c r="AK58" s="338">
        <v>0</v>
      </c>
      <c r="AL58" s="338">
        <v>0</v>
      </c>
      <c r="AM58" s="338">
        <v>0</v>
      </c>
      <c r="AN58" s="304" t="s">
        <v>261</v>
      </c>
    </row>
    <row r="59" spans="2:40" ht="15.75" thickBot="1" x14ac:dyDescent="0.3">
      <c r="B59" s="212" t="s">
        <v>273</v>
      </c>
      <c r="C59" s="289">
        <v>0</v>
      </c>
      <c r="D59" s="289">
        <v>0</v>
      </c>
      <c r="E59" s="289">
        <v>0</v>
      </c>
      <c r="F59" s="289">
        <v>0</v>
      </c>
      <c r="G59" s="289">
        <v>0</v>
      </c>
      <c r="H59" s="289">
        <v>0</v>
      </c>
      <c r="I59" s="289">
        <v>0</v>
      </c>
      <c r="J59" s="304" t="s">
        <v>261</v>
      </c>
      <c r="L59" s="212" t="s">
        <v>282</v>
      </c>
      <c r="M59" s="313">
        <v>0</v>
      </c>
      <c r="N59" s="313">
        <v>0</v>
      </c>
      <c r="O59" s="313">
        <v>0</v>
      </c>
      <c r="P59" s="313">
        <v>0</v>
      </c>
      <c r="Q59" s="313">
        <v>0</v>
      </c>
      <c r="R59" s="313">
        <v>305</v>
      </c>
      <c r="S59" s="313">
        <v>305</v>
      </c>
      <c r="T59" s="304" t="s">
        <v>261</v>
      </c>
      <c r="V59" s="212" t="s">
        <v>282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13">
        <v>1350</v>
      </c>
      <c r="AC59" s="313">
        <v>1350</v>
      </c>
      <c r="AD59" s="304" t="s">
        <v>261</v>
      </c>
      <c r="AF59" s="212" t="s">
        <v>292</v>
      </c>
      <c r="AG59" s="338">
        <v>0</v>
      </c>
      <c r="AH59" s="338">
        <v>0</v>
      </c>
      <c r="AI59" s="338">
        <v>0</v>
      </c>
      <c r="AJ59" s="338">
        <v>0</v>
      </c>
      <c r="AK59" s="338">
        <v>0</v>
      </c>
      <c r="AL59" s="338">
        <v>0</v>
      </c>
      <c r="AM59" s="338">
        <v>0</v>
      </c>
      <c r="AN59" s="304" t="s">
        <v>261</v>
      </c>
    </row>
    <row r="60" spans="2:40" x14ac:dyDescent="0.25">
      <c r="B60" s="212" t="s">
        <v>274</v>
      </c>
      <c r="C60" s="289">
        <v>3.3462000000000001</v>
      </c>
      <c r="D60" s="289">
        <v>3.450923</v>
      </c>
      <c r="E60" s="289">
        <v>1.398784</v>
      </c>
      <c r="F60" s="289">
        <v>0</v>
      </c>
      <c r="G60" s="289">
        <v>0</v>
      </c>
      <c r="H60" s="289">
        <v>0</v>
      </c>
      <c r="I60" s="289">
        <v>0</v>
      </c>
      <c r="J60" s="304" t="s">
        <v>261</v>
      </c>
      <c r="L60" s="316" t="s">
        <v>27</v>
      </c>
      <c r="M60" s="317">
        <v>0</v>
      </c>
      <c r="N60" s="317">
        <v>0</v>
      </c>
      <c r="O60" s="317">
        <v>0</v>
      </c>
      <c r="P60" s="317">
        <v>0</v>
      </c>
      <c r="Q60" s="317">
        <v>0</v>
      </c>
      <c r="R60" s="317">
        <v>51379</v>
      </c>
      <c r="S60" s="317">
        <v>51379</v>
      </c>
      <c r="T60" s="318" t="s">
        <v>261</v>
      </c>
      <c r="V60" s="316" t="s">
        <v>27</v>
      </c>
      <c r="W60" s="332">
        <v>0</v>
      </c>
      <c r="X60" s="332">
        <v>0</v>
      </c>
      <c r="Y60" s="332">
        <v>0</v>
      </c>
      <c r="Z60" s="332">
        <v>0</v>
      </c>
      <c r="AA60" s="332">
        <v>0</v>
      </c>
      <c r="AB60" s="317">
        <v>6726</v>
      </c>
      <c r="AC60" s="317">
        <v>6726</v>
      </c>
      <c r="AD60" s="318" t="s">
        <v>261</v>
      </c>
      <c r="AF60" s="212" t="s">
        <v>293</v>
      </c>
      <c r="AG60" s="338">
        <v>0</v>
      </c>
      <c r="AH60" s="338">
        <v>0</v>
      </c>
      <c r="AI60" s="338">
        <v>0</v>
      </c>
      <c r="AJ60" s="338">
        <v>0</v>
      </c>
      <c r="AK60" s="338">
        <v>0</v>
      </c>
      <c r="AL60" s="338">
        <v>0</v>
      </c>
      <c r="AM60" s="338">
        <v>0</v>
      </c>
      <c r="AN60" s="304" t="s">
        <v>261</v>
      </c>
    </row>
    <row r="61" spans="2:40" x14ac:dyDescent="0.25">
      <c r="B61" s="212" t="s">
        <v>275</v>
      </c>
      <c r="C61" s="289">
        <v>2.9504199999999998</v>
      </c>
      <c r="D61" s="289">
        <v>6.5324350000000004</v>
      </c>
      <c r="E61" s="289">
        <v>2.378752</v>
      </c>
      <c r="F61" s="289">
        <v>0</v>
      </c>
      <c r="G61" s="289">
        <v>0</v>
      </c>
      <c r="H61" s="289">
        <v>0</v>
      </c>
      <c r="I61" s="289">
        <v>0</v>
      </c>
      <c r="J61" s="304" t="s">
        <v>261</v>
      </c>
      <c r="L61" s="212" t="s">
        <v>283</v>
      </c>
      <c r="M61" s="313">
        <v>0</v>
      </c>
      <c r="N61" s="313">
        <v>0</v>
      </c>
      <c r="O61" s="313">
        <v>0</v>
      </c>
      <c r="P61" s="313">
        <v>0</v>
      </c>
      <c r="Q61" s="313">
        <v>0</v>
      </c>
      <c r="R61" s="313">
        <v>7162</v>
      </c>
      <c r="S61" s="313">
        <v>7162</v>
      </c>
      <c r="T61" s="304" t="s">
        <v>261</v>
      </c>
      <c r="V61" s="212" t="s">
        <v>283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13">
        <v>5016</v>
      </c>
      <c r="AC61" s="313">
        <v>5016</v>
      </c>
      <c r="AD61" s="304" t="s">
        <v>261</v>
      </c>
      <c r="AF61" s="212" t="s">
        <v>294</v>
      </c>
      <c r="AG61" s="338">
        <v>0</v>
      </c>
      <c r="AH61" s="338">
        <v>0</v>
      </c>
      <c r="AI61" s="338">
        <v>0</v>
      </c>
      <c r="AJ61" s="338">
        <v>0</v>
      </c>
      <c r="AK61" s="338">
        <v>0</v>
      </c>
      <c r="AL61" s="338">
        <v>0</v>
      </c>
      <c r="AM61" s="338">
        <v>0</v>
      </c>
      <c r="AN61" s="304" t="s">
        <v>261</v>
      </c>
    </row>
    <row r="62" spans="2:40" ht="15.75" thickBot="1" x14ac:dyDescent="0.3">
      <c r="B62" s="212" t="s">
        <v>276</v>
      </c>
      <c r="C62" s="289">
        <v>0.60565999999999998</v>
      </c>
      <c r="D62" s="289">
        <v>1.4827889999999999</v>
      </c>
      <c r="E62" s="289">
        <v>1.87456</v>
      </c>
      <c r="F62" s="289">
        <v>0</v>
      </c>
      <c r="G62" s="289">
        <v>0</v>
      </c>
      <c r="H62" s="289">
        <v>0</v>
      </c>
      <c r="I62" s="289">
        <v>0</v>
      </c>
      <c r="J62" s="304" t="s">
        <v>261</v>
      </c>
      <c r="L62" s="212" t="s">
        <v>284</v>
      </c>
      <c r="M62" s="313">
        <v>0</v>
      </c>
      <c r="N62" s="313">
        <v>0</v>
      </c>
      <c r="O62" s="313">
        <v>0</v>
      </c>
      <c r="P62" s="313">
        <v>0</v>
      </c>
      <c r="Q62" s="313">
        <v>0</v>
      </c>
      <c r="R62" s="313">
        <v>44217</v>
      </c>
      <c r="S62" s="313">
        <v>44217</v>
      </c>
      <c r="T62" s="304" t="s">
        <v>261</v>
      </c>
      <c r="V62" s="212" t="s">
        <v>284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13">
        <v>1710</v>
      </c>
      <c r="AC62" s="313">
        <v>1710</v>
      </c>
      <c r="AD62" s="304" t="s">
        <v>261</v>
      </c>
      <c r="AF62" s="212" t="s">
        <v>295</v>
      </c>
      <c r="AG62" s="338">
        <v>0</v>
      </c>
      <c r="AH62" s="338">
        <v>0</v>
      </c>
      <c r="AI62" s="338">
        <v>0</v>
      </c>
      <c r="AJ62" s="338">
        <v>0</v>
      </c>
      <c r="AK62" s="338">
        <v>0</v>
      </c>
      <c r="AL62" s="338">
        <v>0</v>
      </c>
      <c r="AM62" s="338">
        <v>0</v>
      </c>
      <c r="AN62" s="304" t="s">
        <v>261</v>
      </c>
    </row>
    <row r="63" spans="2:40" ht="15.75" thickBot="1" x14ac:dyDescent="0.3">
      <c r="B63" s="212" t="s">
        <v>277</v>
      </c>
      <c r="C63" s="289">
        <v>0.71675999999999995</v>
      </c>
      <c r="D63" s="289">
        <v>1.117494</v>
      </c>
      <c r="E63" s="289">
        <v>0.484352</v>
      </c>
      <c r="F63" s="289">
        <v>0</v>
      </c>
      <c r="G63" s="289">
        <v>0</v>
      </c>
      <c r="H63" s="289">
        <v>0</v>
      </c>
      <c r="I63" s="289">
        <v>0</v>
      </c>
      <c r="J63" s="304" t="s">
        <v>261</v>
      </c>
      <c r="L63" s="316" t="s">
        <v>28</v>
      </c>
      <c r="M63" s="317">
        <v>188310</v>
      </c>
      <c r="N63" s="317">
        <v>226283</v>
      </c>
      <c r="O63" s="317">
        <v>216648</v>
      </c>
      <c r="P63" s="317">
        <v>196450</v>
      </c>
      <c r="Q63" s="317">
        <v>197341</v>
      </c>
      <c r="R63" s="317">
        <v>172300</v>
      </c>
      <c r="S63" s="317">
        <v>-25041</v>
      </c>
      <c r="T63" s="318" t="s">
        <v>261</v>
      </c>
      <c r="V63" s="316" t="s">
        <v>28</v>
      </c>
      <c r="W63" s="332">
        <v>40473</v>
      </c>
      <c r="X63" s="332">
        <v>37155</v>
      </c>
      <c r="Y63" s="332">
        <v>37713</v>
      </c>
      <c r="Z63" s="332">
        <v>30522</v>
      </c>
      <c r="AA63" s="332">
        <v>39561</v>
      </c>
      <c r="AB63" s="317">
        <v>38576</v>
      </c>
      <c r="AC63" s="317">
        <v>-985</v>
      </c>
      <c r="AD63" s="324">
        <v>-2.4898258385783967E-2</v>
      </c>
      <c r="AF63" s="212" t="s">
        <v>296</v>
      </c>
      <c r="AG63" s="338">
        <v>0</v>
      </c>
      <c r="AH63" s="338">
        <v>0</v>
      </c>
      <c r="AI63" s="338">
        <v>0</v>
      </c>
      <c r="AJ63" s="338">
        <v>0</v>
      </c>
      <c r="AK63" s="338">
        <v>0</v>
      </c>
      <c r="AL63" s="338">
        <v>0</v>
      </c>
      <c r="AM63" s="338">
        <v>0</v>
      </c>
      <c r="AN63" s="304" t="s">
        <v>261</v>
      </c>
    </row>
    <row r="64" spans="2:40" x14ac:dyDescent="0.25">
      <c r="B64" s="316" t="s">
        <v>26</v>
      </c>
      <c r="C64" s="327">
        <v>0</v>
      </c>
      <c r="D64" s="327">
        <v>0</v>
      </c>
      <c r="E64" s="327">
        <v>0</v>
      </c>
      <c r="F64" s="327">
        <v>0</v>
      </c>
      <c r="G64" s="327">
        <v>0</v>
      </c>
      <c r="H64" s="327">
        <v>0</v>
      </c>
      <c r="I64" s="331">
        <v>0</v>
      </c>
      <c r="J64" s="318" t="s">
        <v>261</v>
      </c>
      <c r="L64" s="212" t="s">
        <v>285</v>
      </c>
      <c r="M64" s="313">
        <v>78383</v>
      </c>
      <c r="N64" s="313">
        <v>82209</v>
      </c>
      <c r="O64" s="313">
        <v>87679</v>
      </c>
      <c r="P64" s="313">
        <v>78767</v>
      </c>
      <c r="Q64" s="313">
        <v>78959</v>
      </c>
      <c r="R64" s="313">
        <v>69805</v>
      </c>
      <c r="S64" s="313">
        <v>-9154</v>
      </c>
      <c r="T64" s="325">
        <v>-0.11593358578502766</v>
      </c>
      <c r="V64" s="212" t="s">
        <v>285</v>
      </c>
      <c r="W64" s="333">
        <v>13503</v>
      </c>
      <c r="X64" s="333">
        <v>10979</v>
      </c>
      <c r="Y64" s="333">
        <v>11398</v>
      </c>
      <c r="Z64" s="333">
        <v>8963</v>
      </c>
      <c r="AA64" s="333">
        <v>18370</v>
      </c>
      <c r="AB64" s="313">
        <v>24141</v>
      </c>
      <c r="AC64" s="313">
        <v>5771</v>
      </c>
      <c r="AD64" s="325">
        <v>0.31415351115949908</v>
      </c>
      <c r="AF64" s="212" t="s">
        <v>297</v>
      </c>
      <c r="AG64" s="338">
        <v>0</v>
      </c>
      <c r="AH64" s="338">
        <v>0</v>
      </c>
      <c r="AI64" s="338">
        <v>0</v>
      </c>
      <c r="AJ64" s="338">
        <v>0</v>
      </c>
      <c r="AK64" s="338">
        <v>0</v>
      </c>
      <c r="AL64" s="338">
        <v>0</v>
      </c>
      <c r="AM64" s="338">
        <v>0</v>
      </c>
      <c r="AN64" s="304" t="s">
        <v>261</v>
      </c>
    </row>
    <row r="65" spans="2:40" ht="15.75" thickBot="1" x14ac:dyDescent="0.3">
      <c r="B65" s="212" t="s">
        <v>261</v>
      </c>
      <c r="C65" s="289">
        <v>0</v>
      </c>
      <c r="D65" s="289">
        <v>0</v>
      </c>
      <c r="E65" s="289">
        <v>0</v>
      </c>
      <c r="F65" s="289">
        <v>0</v>
      </c>
      <c r="G65" s="289">
        <v>0</v>
      </c>
      <c r="H65" s="289">
        <v>0</v>
      </c>
      <c r="I65" s="289">
        <v>0</v>
      </c>
      <c r="J65" s="304" t="s">
        <v>261</v>
      </c>
      <c r="L65" s="212" t="s">
        <v>286</v>
      </c>
      <c r="M65" s="313">
        <v>39386</v>
      </c>
      <c r="N65" s="313">
        <v>40264</v>
      </c>
      <c r="O65" s="313">
        <v>35838</v>
      </c>
      <c r="P65" s="313">
        <v>27043</v>
      </c>
      <c r="Q65" s="313">
        <v>25803</v>
      </c>
      <c r="R65" s="313">
        <v>26351</v>
      </c>
      <c r="S65" s="313">
        <v>548</v>
      </c>
      <c r="T65" s="325">
        <v>2.1237840561175059E-2</v>
      </c>
      <c r="V65" s="212" t="s">
        <v>286</v>
      </c>
      <c r="W65" s="333">
        <v>12601</v>
      </c>
      <c r="X65" s="333">
        <v>11225</v>
      </c>
      <c r="Y65" s="333">
        <v>11898</v>
      </c>
      <c r="Z65" s="333">
        <v>8579</v>
      </c>
      <c r="AA65" s="333">
        <v>8592</v>
      </c>
      <c r="AB65" s="313">
        <v>8967</v>
      </c>
      <c r="AC65" s="313">
        <v>375</v>
      </c>
      <c r="AD65" s="325">
        <v>4.3645251396648099E-2</v>
      </c>
      <c r="AF65" s="212" t="s">
        <v>298</v>
      </c>
      <c r="AG65" s="338">
        <v>0</v>
      </c>
      <c r="AH65" s="338">
        <v>0</v>
      </c>
      <c r="AI65" s="338">
        <v>0</v>
      </c>
      <c r="AJ65" s="338">
        <v>0</v>
      </c>
      <c r="AK65" s="338">
        <v>0</v>
      </c>
      <c r="AL65" s="338">
        <v>0</v>
      </c>
      <c r="AM65" s="338">
        <v>0</v>
      </c>
      <c r="AN65" s="304" t="s">
        <v>261</v>
      </c>
    </row>
    <row r="66" spans="2:40" x14ac:dyDescent="0.25">
      <c r="B66" s="316" t="s">
        <v>30</v>
      </c>
      <c r="C66" s="327">
        <v>54.941699999999997</v>
      </c>
      <c r="D66" s="327">
        <v>111.215692</v>
      </c>
      <c r="E66" s="327">
        <v>30.128896000000001</v>
      </c>
      <c r="F66" s="327">
        <v>0</v>
      </c>
      <c r="G66" s="327">
        <v>0</v>
      </c>
      <c r="H66" s="327">
        <v>0</v>
      </c>
      <c r="I66" s="331">
        <v>0</v>
      </c>
      <c r="J66" s="318" t="s">
        <v>261</v>
      </c>
      <c r="L66" s="212" t="s">
        <v>287</v>
      </c>
      <c r="M66" s="313">
        <v>70541</v>
      </c>
      <c r="N66" s="313">
        <v>103810</v>
      </c>
      <c r="O66" s="313">
        <v>93131</v>
      </c>
      <c r="P66" s="313">
        <v>90640</v>
      </c>
      <c r="Q66" s="313">
        <v>92579</v>
      </c>
      <c r="R66" s="313">
        <v>76144</v>
      </c>
      <c r="S66" s="313">
        <v>-16435</v>
      </c>
      <c r="T66" s="325">
        <v>-0.17752406053208614</v>
      </c>
      <c r="V66" s="212" t="s">
        <v>287</v>
      </c>
      <c r="W66" s="333">
        <v>11312</v>
      </c>
      <c r="X66" s="333">
        <v>11713</v>
      </c>
      <c r="Y66" s="333">
        <v>11201</v>
      </c>
      <c r="Z66" s="333">
        <v>10308</v>
      </c>
      <c r="AA66" s="333">
        <v>9898</v>
      </c>
      <c r="AB66" s="313">
        <v>3020</v>
      </c>
      <c r="AC66" s="313">
        <v>-6878</v>
      </c>
      <c r="AD66" s="325">
        <v>-0.694887856132552</v>
      </c>
      <c r="AF66" s="212" t="s">
        <v>299</v>
      </c>
      <c r="AG66" s="338">
        <v>0</v>
      </c>
      <c r="AH66" s="338">
        <v>0</v>
      </c>
      <c r="AI66" s="338">
        <v>0</v>
      </c>
      <c r="AJ66" s="338">
        <v>0</v>
      </c>
      <c r="AK66" s="338">
        <v>0</v>
      </c>
      <c r="AL66" s="338">
        <v>0</v>
      </c>
      <c r="AM66" s="338">
        <v>0</v>
      </c>
      <c r="AN66" s="304" t="s">
        <v>261</v>
      </c>
    </row>
    <row r="67" spans="2:40" ht="15.75" thickBot="1" x14ac:dyDescent="0.3">
      <c r="B67" s="212" t="s">
        <v>278</v>
      </c>
      <c r="C67" s="289">
        <v>6.6646799999999997</v>
      </c>
      <c r="D67" s="289">
        <v>16.927735999999999</v>
      </c>
      <c r="E67" s="289">
        <v>5.7021439999999997</v>
      </c>
      <c r="F67" s="289">
        <v>0</v>
      </c>
      <c r="G67" s="289">
        <v>0</v>
      </c>
      <c r="H67" s="289">
        <v>0</v>
      </c>
      <c r="I67" s="289">
        <v>0</v>
      </c>
      <c r="J67" s="304" t="s">
        <v>261</v>
      </c>
      <c r="L67" s="212" t="s">
        <v>288</v>
      </c>
      <c r="M67" s="313">
        <v>0</v>
      </c>
      <c r="N67" s="313">
        <v>0</v>
      </c>
      <c r="O67" s="313">
        <v>0</v>
      </c>
      <c r="P67" s="313">
        <v>0</v>
      </c>
      <c r="Q67" s="313">
        <v>0</v>
      </c>
      <c r="R67" s="313">
        <v>0</v>
      </c>
      <c r="S67" s="313">
        <v>0</v>
      </c>
      <c r="T67" s="304" t="s">
        <v>261</v>
      </c>
      <c r="V67" s="212" t="s">
        <v>288</v>
      </c>
      <c r="W67" s="333">
        <v>3057</v>
      </c>
      <c r="X67" s="333">
        <v>3238</v>
      </c>
      <c r="Y67" s="333">
        <v>3216</v>
      </c>
      <c r="Z67" s="333">
        <v>2672</v>
      </c>
      <c r="AA67" s="333">
        <v>2701</v>
      </c>
      <c r="AB67" s="313">
        <v>2448</v>
      </c>
      <c r="AC67" s="313">
        <v>-253</v>
      </c>
      <c r="AD67" s="325">
        <v>-9.3669011477230613E-2</v>
      </c>
      <c r="AF67" s="212" t="s">
        <v>300</v>
      </c>
      <c r="AG67" s="338">
        <v>0</v>
      </c>
      <c r="AH67" s="338">
        <v>0</v>
      </c>
      <c r="AI67" s="338">
        <v>0</v>
      </c>
      <c r="AJ67" s="338">
        <v>0</v>
      </c>
      <c r="AK67" s="338">
        <v>0</v>
      </c>
      <c r="AL67" s="338">
        <v>0</v>
      </c>
      <c r="AM67" s="338">
        <v>0</v>
      </c>
      <c r="AN67" s="304" t="s">
        <v>261</v>
      </c>
    </row>
    <row r="68" spans="2:40" x14ac:dyDescent="0.25">
      <c r="B68" s="212" t="s">
        <v>279</v>
      </c>
      <c r="C68" s="289">
        <v>24.180420000000002</v>
      </c>
      <c r="D68" s="289">
        <v>37.699472999999998</v>
      </c>
      <c r="E68" s="289">
        <v>5.3431040000000003</v>
      </c>
      <c r="F68" s="289">
        <v>0</v>
      </c>
      <c r="G68" s="289">
        <v>0</v>
      </c>
      <c r="H68" s="289">
        <v>0</v>
      </c>
      <c r="I68" s="289">
        <v>0</v>
      </c>
      <c r="J68" s="304" t="s">
        <v>261</v>
      </c>
      <c r="L68" s="316" t="s">
        <v>5</v>
      </c>
      <c r="M68" s="317">
        <v>118250</v>
      </c>
      <c r="N68" s="317">
        <v>140982</v>
      </c>
      <c r="O68" s="317">
        <v>135283</v>
      </c>
      <c r="P68" s="317">
        <v>135283</v>
      </c>
      <c r="Q68" s="317">
        <v>130801</v>
      </c>
      <c r="R68" s="317">
        <v>215628</v>
      </c>
      <c r="S68" s="317">
        <v>84827</v>
      </c>
      <c r="T68" s="324">
        <v>0.64851950673159986</v>
      </c>
      <c r="V68" s="316" t="s">
        <v>5</v>
      </c>
      <c r="W68" s="332">
        <v>106670</v>
      </c>
      <c r="X68" s="332">
        <v>98716</v>
      </c>
      <c r="Y68" s="332">
        <v>96155</v>
      </c>
      <c r="Z68" s="332">
        <v>96155</v>
      </c>
      <c r="AA68" s="332">
        <v>96155</v>
      </c>
      <c r="AB68" s="317">
        <v>115033</v>
      </c>
      <c r="AC68" s="317">
        <v>18878</v>
      </c>
      <c r="AD68" s="324">
        <v>0.1963288440538713</v>
      </c>
      <c r="AF68" s="212" t="s">
        <v>301</v>
      </c>
      <c r="AG68" s="338">
        <v>0</v>
      </c>
      <c r="AH68" s="338">
        <v>0</v>
      </c>
      <c r="AI68" s="338">
        <v>0</v>
      </c>
      <c r="AJ68" s="338">
        <v>0</v>
      </c>
      <c r="AK68" s="338">
        <v>0</v>
      </c>
      <c r="AL68" s="338">
        <v>0</v>
      </c>
      <c r="AM68" s="338">
        <v>0</v>
      </c>
      <c r="AN68" s="304" t="s">
        <v>261</v>
      </c>
    </row>
    <row r="69" spans="2:40" x14ac:dyDescent="0.25">
      <c r="B69" s="212" t="s">
        <v>280</v>
      </c>
      <c r="C69" s="289">
        <v>4.8411</v>
      </c>
      <c r="D69" s="289">
        <v>26.567408</v>
      </c>
      <c r="E69" s="289">
        <v>9.2565760000000008</v>
      </c>
      <c r="F69" s="289">
        <v>0</v>
      </c>
      <c r="G69" s="289">
        <v>0</v>
      </c>
      <c r="H69" s="289">
        <v>0</v>
      </c>
      <c r="I69" s="289">
        <v>0</v>
      </c>
      <c r="J69" s="304" t="s">
        <v>261</v>
      </c>
      <c r="L69" s="212" t="s">
        <v>289</v>
      </c>
      <c r="M69" s="313">
        <v>118250</v>
      </c>
      <c r="N69" s="313">
        <v>140982</v>
      </c>
      <c r="O69" s="313">
        <v>135283</v>
      </c>
      <c r="P69" s="313">
        <v>135283</v>
      </c>
      <c r="Q69" s="313">
        <v>130801</v>
      </c>
      <c r="R69" s="313">
        <v>123523</v>
      </c>
      <c r="S69" s="313">
        <v>-7278</v>
      </c>
      <c r="T69" s="325">
        <v>-5.564177643901802E-2</v>
      </c>
      <c r="V69" s="212" t="s">
        <v>289</v>
      </c>
      <c r="W69" s="333">
        <v>106670</v>
      </c>
      <c r="X69" s="333">
        <v>98716</v>
      </c>
      <c r="Y69" s="333">
        <v>96155</v>
      </c>
      <c r="Z69" s="333">
        <v>96155</v>
      </c>
      <c r="AA69" s="333">
        <v>96155</v>
      </c>
      <c r="AB69" s="313">
        <v>85352</v>
      </c>
      <c r="AC69" s="313">
        <v>-10803</v>
      </c>
      <c r="AD69" s="325">
        <v>-0.11234985180177837</v>
      </c>
      <c r="AF69" s="212" t="s">
        <v>302</v>
      </c>
      <c r="AG69" s="338">
        <v>0</v>
      </c>
      <c r="AH69" s="338">
        <v>0</v>
      </c>
      <c r="AI69" s="338">
        <v>0</v>
      </c>
      <c r="AJ69" s="338">
        <v>0</v>
      </c>
      <c r="AK69" s="338">
        <v>0</v>
      </c>
      <c r="AL69" s="338">
        <v>0</v>
      </c>
      <c r="AM69" s="338">
        <v>0</v>
      </c>
      <c r="AN69" s="304" t="s">
        <v>261</v>
      </c>
    </row>
    <row r="70" spans="2:40" ht="15.75" thickBot="1" x14ac:dyDescent="0.3">
      <c r="B70" s="212" t="s">
        <v>281</v>
      </c>
      <c r="C70" s="289">
        <v>19.255500000000001</v>
      </c>
      <c r="D70" s="289">
        <v>30.021075</v>
      </c>
      <c r="E70" s="289">
        <v>9.8270719999999994</v>
      </c>
      <c r="F70" s="289">
        <v>0</v>
      </c>
      <c r="G70" s="289">
        <v>0</v>
      </c>
      <c r="H70" s="289">
        <v>0</v>
      </c>
      <c r="I70" s="289">
        <v>0</v>
      </c>
      <c r="J70" s="304" t="s">
        <v>261</v>
      </c>
      <c r="L70" s="212" t="s">
        <v>290</v>
      </c>
      <c r="M70" s="313">
        <v>0</v>
      </c>
      <c r="N70" s="313">
        <v>0</v>
      </c>
      <c r="O70" s="313">
        <v>0</v>
      </c>
      <c r="P70" s="313">
        <v>0</v>
      </c>
      <c r="Q70" s="313">
        <v>0</v>
      </c>
      <c r="R70" s="313">
        <v>92105</v>
      </c>
      <c r="S70" s="313">
        <v>92105</v>
      </c>
      <c r="T70" s="304" t="s">
        <v>261</v>
      </c>
      <c r="V70" s="212" t="s">
        <v>290</v>
      </c>
      <c r="W70" s="333">
        <v>0</v>
      </c>
      <c r="X70" s="333">
        <v>0</v>
      </c>
      <c r="Y70" s="333">
        <v>0</v>
      </c>
      <c r="Z70" s="333">
        <v>0</v>
      </c>
      <c r="AA70" s="333">
        <v>0</v>
      </c>
      <c r="AB70" s="313">
        <v>29681</v>
      </c>
      <c r="AC70" s="313">
        <v>29681</v>
      </c>
      <c r="AD70" s="304" t="s">
        <v>261</v>
      </c>
      <c r="AF70" s="212" t="s">
        <v>303</v>
      </c>
      <c r="AG70" s="338">
        <v>0</v>
      </c>
      <c r="AH70" s="338">
        <v>0</v>
      </c>
      <c r="AI70" s="338">
        <v>0</v>
      </c>
      <c r="AJ70" s="338">
        <v>0</v>
      </c>
      <c r="AK70" s="338">
        <v>0</v>
      </c>
      <c r="AL70" s="338">
        <v>0</v>
      </c>
      <c r="AM70" s="338">
        <v>0</v>
      </c>
      <c r="AN70" s="304" t="s">
        <v>261</v>
      </c>
    </row>
    <row r="71" spans="2:40" ht="15.75" thickBot="1" x14ac:dyDescent="0.3">
      <c r="B71" s="212" t="s">
        <v>282</v>
      </c>
      <c r="C71" s="289">
        <v>0</v>
      </c>
      <c r="D71" s="289">
        <v>0</v>
      </c>
      <c r="E71" s="289">
        <v>0</v>
      </c>
      <c r="F71" s="289">
        <v>0</v>
      </c>
      <c r="G71" s="289">
        <v>0</v>
      </c>
      <c r="H71" s="289">
        <v>0</v>
      </c>
      <c r="I71" s="289">
        <v>0</v>
      </c>
      <c r="J71" s="304" t="s">
        <v>261</v>
      </c>
      <c r="L71" s="316" t="s">
        <v>51</v>
      </c>
      <c r="M71" s="317">
        <v>7457</v>
      </c>
      <c r="N71" s="317">
        <v>8468</v>
      </c>
      <c r="O71" s="317">
        <v>7594</v>
      </c>
      <c r="P71" s="317">
        <v>8334</v>
      </c>
      <c r="Q71" s="317">
        <v>9006</v>
      </c>
      <c r="R71" s="317">
        <v>318632</v>
      </c>
      <c r="S71" s="317">
        <v>309626</v>
      </c>
      <c r="T71" s="324">
        <v>34.379968909615812</v>
      </c>
      <c r="V71" s="316" t="s">
        <v>51</v>
      </c>
      <c r="W71" s="332">
        <v>66923</v>
      </c>
      <c r="X71" s="332">
        <v>84761</v>
      </c>
      <c r="Y71" s="332">
        <v>69794</v>
      </c>
      <c r="Z71" s="332">
        <v>60236</v>
      </c>
      <c r="AA71" s="332">
        <v>70915</v>
      </c>
      <c r="AB71" s="317">
        <v>140387</v>
      </c>
      <c r="AC71" s="317">
        <v>69472</v>
      </c>
      <c r="AD71" s="324">
        <v>0.97965169569202559</v>
      </c>
      <c r="AF71" s="212" t="s">
        <v>304</v>
      </c>
      <c r="AG71" s="338">
        <v>0</v>
      </c>
      <c r="AH71" s="338">
        <v>0</v>
      </c>
      <c r="AI71" s="338">
        <v>0</v>
      </c>
      <c r="AJ71" s="338">
        <v>0</v>
      </c>
      <c r="AK71" s="338">
        <v>0</v>
      </c>
      <c r="AL71" s="338">
        <v>0</v>
      </c>
      <c r="AM71" s="338">
        <v>0</v>
      </c>
      <c r="AN71" s="304" t="s">
        <v>261</v>
      </c>
    </row>
    <row r="72" spans="2:40" x14ac:dyDescent="0.25">
      <c r="B72" s="316" t="s">
        <v>27</v>
      </c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31">
        <v>0</v>
      </c>
      <c r="J72" s="318" t="s">
        <v>261</v>
      </c>
      <c r="L72" s="212" t="s">
        <v>291</v>
      </c>
      <c r="M72" s="313">
        <v>0</v>
      </c>
      <c r="N72" s="313">
        <v>0</v>
      </c>
      <c r="O72" s="313">
        <v>0</v>
      </c>
      <c r="P72" s="313">
        <v>0</v>
      </c>
      <c r="Q72" s="313">
        <v>0</v>
      </c>
      <c r="R72" s="313">
        <v>0</v>
      </c>
      <c r="S72" s="313">
        <v>0</v>
      </c>
      <c r="T72" s="304" t="s">
        <v>261</v>
      </c>
      <c r="V72" s="212" t="s">
        <v>291</v>
      </c>
      <c r="W72" s="333">
        <v>0</v>
      </c>
      <c r="X72" s="333">
        <v>0</v>
      </c>
      <c r="Y72" s="333">
        <v>0</v>
      </c>
      <c r="Z72" s="333">
        <v>0</v>
      </c>
      <c r="AA72" s="333">
        <v>0</v>
      </c>
      <c r="AB72" s="313">
        <v>854</v>
      </c>
      <c r="AC72" s="313">
        <v>854</v>
      </c>
      <c r="AD72" s="304" t="s">
        <v>261</v>
      </c>
      <c r="AF72" s="212" t="s">
        <v>305</v>
      </c>
      <c r="AG72" s="338">
        <v>0</v>
      </c>
      <c r="AH72" s="338">
        <v>0</v>
      </c>
      <c r="AI72" s="338">
        <v>0</v>
      </c>
      <c r="AJ72" s="338">
        <v>0</v>
      </c>
      <c r="AK72" s="338">
        <v>0</v>
      </c>
      <c r="AL72" s="338">
        <v>0</v>
      </c>
      <c r="AM72" s="338">
        <v>0</v>
      </c>
      <c r="AN72" s="304" t="s">
        <v>261</v>
      </c>
    </row>
    <row r="73" spans="2:40" x14ac:dyDescent="0.25">
      <c r="B73" s="212" t="s">
        <v>283</v>
      </c>
      <c r="C73" s="289">
        <v>0</v>
      </c>
      <c r="D73" s="289">
        <v>0</v>
      </c>
      <c r="E73" s="289">
        <v>0</v>
      </c>
      <c r="F73" s="289">
        <v>0</v>
      </c>
      <c r="G73" s="289">
        <v>0</v>
      </c>
      <c r="H73" s="289">
        <v>0</v>
      </c>
      <c r="I73" s="289">
        <v>0</v>
      </c>
      <c r="J73" s="304" t="s">
        <v>261</v>
      </c>
      <c r="L73" s="212" t="s">
        <v>292</v>
      </c>
      <c r="M73" s="313">
        <v>0</v>
      </c>
      <c r="N73" s="313">
        <v>0</v>
      </c>
      <c r="O73" s="313">
        <v>0</v>
      </c>
      <c r="P73" s="313">
        <v>0</v>
      </c>
      <c r="Q73" s="313">
        <v>0</v>
      </c>
      <c r="R73" s="313">
        <v>0</v>
      </c>
      <c r="S73" s="313">
        <v>0</v>
      </c>
      <c r="T73" s="304" t="s">
        <v>261</v>
      </c>
      <c r="V73" s="212" t="s">
        <v>292</v>
      </c>
      <c r="W73" s="333">
        <v>34029</v>
      </c>
      <c r="X73" s="333">
        <v>40167</v>
      </c>
      <c r="Y73" s="333">
        <v>44406</v>
      </c>
      <c r="Z73" s="333">
        <v>43636</v>
      </c>
      <c r="AA73" s="333">
        <v>44895</v>
      </c>
      <c r="AB73" s="313">
        <v>9653</v>
      </c>
      <c r="AC73" s="313">
        <v>-35242</v>
      </c>
      <c r="AD73" s="325">
        <v>-0.78498719233767678</v>
      </c>
      <c r="AF73" s="212" t="s">
        <v>306</v>
      </c>
      <c r="AG73" s="338">
        <v>0</v>
      </c>
      <c r="AH73" s="338">
        <v>0</v>
      </c>
      <c r="AI73" s="338">
        <v>0</v>
      </c>
      <c r="AJ73" s="338">
        <v>0</v>
      </c>
      <c r="AK73" s="338">
        <v>0</v>
      </c>
      <c r="AL73" s="338">
        <v>0</v>
      </c>
      <c r="AM73" s="338">
        <v>0</v>
      </c>
      <c r="AN73" s="304" t="s">
        <v>261</v>
      </c>
    </row>
    <row r="74" spans="2:40" ht="15.75" thickBot="1" x14ac:dyDescent="0.3">
      <c r="B74" s="212" t="s">
        <v>284</v>
      </c>
      <c r="C74" s="289">
        <v>0</v>
      </c>
      <c r="D74" s="289">
        <v>0</v>
      </c>
      <c r="E74" s="289">
        <v>0</v>
      </c>
      <c r="F74" s="289">
        <v>0</v>
      </c>
      <c r="G74" s="289">
        <v>0</v>
      </c>
      <c r="H74" s="289">
        <v>0</v>
      </c>
      <c r="I74" s="289">
        <v>0</v>
      </c>
      <c r="J74" s="304" t="s">
        <v>261</v>
      </c>
      <c r="L74" s="212" t="s">
        <v>293</v>
      </c>
      <c r="M74" s="313">
        <v>0</v>
      </c>
      <c r="N74" s="313">
        <v>0</v>
      </c>
      <c r="O74" s="313">
        <v>0</v>
      </c>
      <c r="P74" s="313">
        <v>0</v>
      </c>
      <c r="Q74" s="313">
        <v>0</v>
      </c>
      <c r="R74" s="313">
        <v>0</v>
      </c>
      <c r="S74" s="313">
        <v>0</v>
      </c>
      <c r="T74" s="304" t="s">
        <v>261</v>
      </c>
      <c r="V74" s="212" t="s">
        <v>293</v>
      </c>
      <c r="W74" s="333">
        <v>17684</v>
      </c>
      <c r="X74" s="333">
        <v>22671</v>
      </c>
      <c r="Y74" s="333">
        <v>16971</v>
      </c>
      <c r="Z74" s="333">
        <v>9207</v>
      </c>
      <c r="AA74" s="333">
        <v>17543</v>
      </c>
      <c r="AB74" s="313">
        <v>21349</v>
      </c>
      <c r="AC74" s="313">
        <v>3806</v>
      </c>
      <c r="AD74" s="325">
        <v>0.21695263067890336</v>
      </c>
      <c r="AF74" s="212" t="s">
        <v>307</v>
      </c>
      <c r="AG74" s="338">
        <v>0</v>
      </c>
      <c r="AH74" s="338">
        <v>0</v>
      </c>
      <c r="AI74" s="338">
        <v>0</v>
      </c>
      <c r="AJ74" s="338">
        <v>0</v>
      </c>
      <c r="AK74" s="338">
        <v>0</v>
      </c>
      <c r="AL74" s="338">
        <v>0</v>
      </c>
      <c r="AM74" s="338">
        <v>0</v>
      </c>
      <c r="AN74" s="304" t="s">
        <v>261</v>
      </c>
    </row>
    <row r="75" spans="2:40" x14ac:dyDescent="0.25">
      <c r="B75" s="316" t="s">
        <v>28</v>
      </c>
      <c r="C75" s="327">
        <v>16.57497</v>
      </c>
      <c r="D75" s="327">
        <v>19.024005000000002</v>
      </c>
      <c r="E75" s="327">
        <v>12.845274</v>
      </c>
      <c r="F75" s="327">
        <v>7.5107100000000004</v>
      </c>
      <c r="G75" s="327">
        <v>8.3464200000000002</v>
      </c>
      <c r="H75" s="327">
        <v>28.25928</v>
      </c>
      <c r="I75" s="331">
        <v>19.912860000000002</v>
      </c>
      <c r="J75" s="318" t="s">
        <v>261</v>
      </c>
      <c r="L75" s="212" t="s">
        <v>294</v>
      </c>
      <c r="M75" s="313">
        <v>0</v>
      </c>
      <c r="N75" s="313">
        <v>0</v>
      </c>
      <c r="O75" s="313">
        <v>0</v>
      </c>
      <c r="P75" s="313">
        <v>0</v>
      </c>
      <c r="Q75" s="313">
        <v>0</v>
      </c>
      <c r="R75" s="313">
        <v>3458</v>
      </c>
      <c r="S75" s="313">
        <v>3458</v>
      </c>
      <c r="T75" s="304" t="s">
        <v>261</v>
      </c>
      <c r="V75" s="212" t="s">
        <v>294</v>
      </c>
      <c r="W75" s="333">
        <v>0</v>
      </c>
      <c r="X75" s="333">
        <v>0</v>
      </c>
      <c r="Y75" s="333">
        <v>0</v>
      </c>
      <c r="Z75" s="333">
        <v>0</v>
      </c>
      <c r="AA75" s="333">
        <v>0</v>
      </c>
      <c r="AB75" s="313">
        <v>0</v>
      </c>
      <c r="AC75" s="313">
        <v>0</v>
      </c>
      <c r="AD75" s="304" t="s">
        <v>261</v>
      </c>
      <c r="AF75" s="212" t="s">
        <v>308</v>
      </c>
      <c r="AG75" s="338">
        <v>0</v>
      </c>
      <c r="AH75" s="338">
        <v>0</v>
      </c>
      <c r="AI75" s="338">
        <v>0</v>
      </c>
      <c r="AJ75" s="338">
        <v>0</v>
      </c>
      <c r="AK75" s="338">
        <v>0</v>
      </c>
      <c r="AL75" s="338">
        <v>0</v>
      </c>
      <c r="AM75" s="338">
        <v>0</v>
      </c>
      <c r="AN75" s="304" t="s">
        <v>261</v>
      </c>
    </row>
    <row r="76" spans="2:40" x14ac:dyDescent="0.25">
      <c r="B76" s="212" t="s">
        <v>285</v>
      </c>
      <c r="C76" s="289">
        <v>2.9706600000000001</v>
      </c>
      <c r="D76" s="289">
        <v>3.7657970000000001</v>
      </c>
      <c r="E76" s="289">
        <v>1.458944</v>
      </c>
      <c r="F76" s="289">
        <v>0</v>
      </c>
      <c r="G76" s="289">
        <v>0</v>
      </c>
      <c r="H76" s="289">
        <v>0</v>
      </c>
      <c r="I76" s="289">
        <v>0</v>
      </c>
      <c r="J76" s="304" t="s">
        <v>261</v>
      </c>
      <c r="L76" s="212" t="s">
        <v>295</v>
      </c>
      <c r="M76" s="313">
        <v>0</v>
      </c>
      <c r="N76" s="313">
        <v>0</v>
      </c>
      <c r="O76" s="313">
        <v>0</v>
      </c>
      <c r="P76" s="313">
        <v>0</v>
      </c>
      <c r="Q76" s="313">
        <v>0</v>
      </c>
      <c r="R76" s="313">
        <v>0</v>
      </c>
      <c r="S76" s="313">
        <v>0</v>
      </c>
      <c r="T76" s="304" t="s">
        <v>261</v>
      </c>
      <c r="V76" s="212" t="s">
        <v>295</v>
      </c>
      <c r="W76" s="333">
        <v>0</v>
      </c>
      <c r="X76" s="333">
        <v>0</v>
      </c>
      <c r="Y76" s="333">
        <v>0</v>
      </c>
      <c r="Z76" s="333">
        <v>0</v>
      </c>
      <c r="AA76" s="333">
        <v>0</v>
      </c>
      <c r="AB76" s="313">
        <v>5102</v>
      </c>
      <c r="AC76" s="313">
        <v>5102</v>
      </c>
      <c r="AD76" s="304" t="s">
        <v>261</v>
      </c>
      <c r="AF76" s="212" t="s">
        <v>309</v>
      </c>
      <c r="AG76" s="338">
        <v>0</v>
      </c>
      <c r="AH76" s="338">
        <v>0</v>
      </c>
      <c r="AI76" s="338">
        <v>0</v>
      </c>
      <c r="AJ76" s="338">
        <v>0</v>
      </c>
      <c r="AK76" s="338">
        <v>0</v>
      </c>
      <c r="AL76" s="338">
        <v>0</v>
      </c>
      <c r="AM76" s="338">
        <v>0</v>
      </c>
      <c r="AN76" s="304" t="s">
        <v>261</v>
      </c>
    </row>
    <row r="77" spans="2:40" x14ac:dyDescent="0.25">
      <c r="B77" s="212" t="s">
        <v>286</v>
      </c>
      <c r="C77" s="289">
        <v>2.7722199999999999</v>
      </c>
      <c r="D77" s="289">
        <v>3.8501750000000001</v>
      </c>
      <c r="E77" s="289">
        <v>1.5229440000000001</v>
      </c>
      <c r="F77" s="289">
        <v>0</v>
      </c>
      <c r="G77" s="289">
        <v>0</v>
      </c>
      <c r="H77" s="289">
        <v>0</v>
      </c>
      <c r="I77" s="289">
        <v>0</v>
      </c>
      <c r="J77" s="304" t="s">
        <v>261</v>
      </c>
      <c r="L77" s="212" t="s">
        <v>296</v>
      </c>
      <c r="M77" s="313">
        <v>0</v>
      </c>
      <c r="N77" s="313">
        <v>0</v>
      </c>
      <c r="O77" s="313">
        <v>0</v>
      </c>
      <c r="P77" s="313">
        <v>0</v>
      </c>
      <c r="Q77" s="313">
        <v>0</v>
      </c>
      <c r="R77" s="313">
        <v>3341</v>
      </c>
      <c r="S77" s="313">
        <v>3341</v>
      </c>
      <c r="T77" s="304" t="s">
        <v>261</v>
      </c>
      <c r="V77" s="212" t="s">
        <v>296</v>
      </c>
      <c r="W77" s="333">
        <v>0</v>
      </c>
      <c r="X77" s="333">
        <v>0</v>
      </c>
      <c r="Y77" s="333">
        <v>0</v>
      </c>
      <c r="Z77" s="333">
        <v>0</v>
      </c>
      <c r="AA77" s="333">
        <v>0</v>
      </c>
      <c r="AB77" s="313">
        <v>154</v>
      </c>
      <c r="AC77" s="313">
        <v>154</v>
      </c>
      <c r="AD77" s="304" t="s">
        <v>261</v>
      </c>
      <c r="AF77" s="212" t="s">
        <v>310</v>
      </c>
      <c r="AG77" s="338">
        <v>0</v>
      </c>
      <c r="AH77" s="338">
        <v>0</v>
      </c>
      <c r="AI77" s="338">
        <v>0</v>
      </c>
      <c r="AJ77" s="338">
        <v>0</v>
      </c>
      <c r="AK77" s="338">
        <v>0</v>
      </c>
      <c r="AL77" s="338">
        <v>0</v>
      </c>
      <c r="AM77" s="338">
        <v>0</v>
      </c>
      <c r="AN77" s="304" t="s">
        <v>261</v>
      </c>
    </row>
    <row r="78" spans="2:40" x14ac:dyDescent="0.25">
      <c r="B78" s="212" t="s">
        <v>287</v>
      </c>
      <c r="C78" s="289">
        <v>2.4886400000000002</v>
      </c>
      <c r="D78" s="289">
        <v>4.0175590000000003</v>
      </c>
      <c r="E78" s="289">
        <v>1.4337279999999999</v>
      </c>
      <c r="F78" s="289">
        <v>0</v>
      </c>
      <c r="G78" s="289">
        <v>0</v>
      </c>
      <c r="H78" s="289">
        <v>0</v>
      </c>
      <c r="I78" s="289">
        <v>0</v>
      </c>
      <c r="J78" s="304" t="s">
        <v>261</v>
      </c>
      <c r="L78" s="212" t="s">
        <v>297</v>
      </c>
      <c r="M78" s="313">
        <v>0</v>
      </c>
      <c r="N78" s="313">
        <v>0</v>
      </c>
      <c r="O78" s="313">
        <v>0</v>
      </c>
      <c r="P78" s="313">
        <v>0</v>
      </c>
      <c r="Q78" s="313">
        <v>0</v>
      </c>
      <c r="R78" s="313">
        <v>0</v>
      </c>
      <c r="S78" s="313">
        <v>0</v>
      </c>
      <c r="T78" s="304" t="s">
        <v>261</v>
      </c>
      <c r="V78" s="212" t="s">
        <v>297</v>
      </c>
      <c r="W78" s="333">
        <v>0</v>
      </c>
      <c r="X78" s="333">
        <v>0</v>
      </c>
      <c r="Y78" s="333">
        <v>0</v>
      </c>
      <c r="Z78" s="333">
        <v>0</v>
      </c>
      <c r="AA78" s="333">
        <v>0</v>
      </c>
      <c r="AB78" s="313">
        <v>2026</v>
      </c>
      <c r="AC78" s="313">
        <v>2026</v>
      </c>
      <c r="AD78" s="304" t="s">
        <v>261</v>
      </c>
      <c r="AF78" s="212" t="s">
        <v>311</v>
      </c>
      <c r="AG78" s="338">
        <v>0</v>
      </c>
      <c r="AH78" s="338">
        <v>0</v>
      </c>
      <c r="AI78" s="338">
        <v>0</v>
      </c>
      <c r="AJ78" s="338">
        <v>0</v>
      </c>
      <c r="AK78" s="338">
        <v>0</v>
      </c>
      <c r="AL78" s="338">
        <v>0</v>
      </c>
      <c r="AM78" s="338">
        <v>0</v>
      </c>
      <c r="AN78" s="304" t="s">
        <v>261</v>
      </c>
    </row>
    <row r="79" spans="2:40" ht="15.75" thickBot="1" x14ac:dyDescent="0.3">
      <c r="B79" s="212" t="s">
        <v>288</v>
      </c>
      <c r="C79" s="289">
        <v>8.3434500000000007</v>
      </c>
      <c r="D79" s="289">
        <v>7.3904740000000002</v>
      </c>
      <c r="E79" s="289">
        <v>8.4296579999999999</v>
      </c>
      <c r="F79" s="289">
        <v>7.5107100000000004</v>
      </c>
      <c r="G79" s="289">
        <v>8.3464200000000002</v>
      </c>
      <c r="H79" s="289">
        <v>28.25928</v>
      </c>
      <c r="I79" s="289">
        <v>19.912860000000002</v>
      </c>
      <c r="J79" s="304" t="s">
        <v>261</v>
      </c>
      <c r="L79" s="212" t="s">
        <v>298</v>
      </c>
      <c r="M79" s="313">
        <v>7457</v>
      </c>
      <c r="N79" s="313">
        <v>8468</v>
      </c>
      <c r="O79" s="313">
        <v>7594</v>
      </c>
      <c r="P79" s="313">
        <v>8334</v>
      </c>
      <c r="Q79" s="313">
        <v>9006</v>
      </c>
      <c r="R79" s="313">
        <v>7046</v>
      </c>
      <c r="S79" s="313">
        <v>-1960</v>
      </c>
      <c r="T79" s="325">
        <v>-0.21763268931823232</v>
      </c>
      <c r="V79" s="212" t="s">
        <v>298</v>
      </c>
      <c r="W79" s="333">
        <v>15210</v>
      </c>
      <c r="X79" s="333">
        <v>21923</v>
      </c>
      <c r="Y79" s="333">
        <v>8417</v>
      </c>
      <c r="Z79" s="333">
        <v>7393</v>
      </c>
      <c r="AA79" s="333">
        <v>8477</v>
      </c>
      <c r="AB79" s="313">
        <v>6208</v>
      </c>
      <c r="AC79" s="313">
        <v>-2269</v>
      </c>
      <c r="AD79" s="325">
        <v>-0.26766544768196299</v>
      </c>
      <c r="AF79" s="212" t="s">
        <v>312</v>
      </c>
      <c r="AG79" s="338">
        <v>0</v>
      </c>
      <c r="AH79" s="338">
        <v>0</v>
      </c>
      <c r="AI79" s="338">
        <v>0</v>
      </c>
      <c r="AJ79" s="338">
        <v>0</v>
      </c>
      <c r="AK79" s="338">
        <v>0</v>
      </c>
      <c r="AL79" s="338">
        <v>0</v>
      </c>
      <c r="AM79" s="338">
        <v>0</v>
      </c>
      <c r="AN79" s="304" t="s">
        <v>261</v>
      </c>
    </row>
    <row r="80" spans="2:40" x14ac:dyDescent="0.25">
      <c r="B80" s="316" t="s">
        <v>5</v>
      </c>
      <c r="C80" s="327">
        <v>23.467400000000001</v>
      </c>
      <c r="D80" s="327">
        <v>33.859588000000002</v>
      </c>
      <c r="E80" s="327">
        <v>12.307840000000001</v>
      </c>
      <c r="F80" s="327">
        <v>0</v>
      </c>
      <c r="G80" s="327">
        <v>0</v>
      </c>
      <c r="H80" s="327">
        <v>0</v>
      </c>
      <c r="I80" s="331">
        <v>0</v>
      </c>
      <c r="J80" s="318" t="s">
        <v>261</v>
      </c>
      <c r="L80" s="212" t="s">
        <v>299</v>
      </c>
      <c r="M80" s="313">
        <v>0</v>
      </c>
      <c r="N80" s="313">
        <v>0</v>
      </c>
      <c r="O80" s="313">
        <v>0</v>
      </c>
      <c r="P80" s="313">
        <v>0</v>
      </c>
      <c r="Q80" s="313">
        <v>0</v>
      </c>
      <c r="R80" s="313">
        <v>0</v>
      </c>
      <c r="S80" s="313">
        <v>0</v>
      </c>
      <c r="T80" s="304" t="s">
        <v>261</v>
      </c>
      <c r="V80" s="212" t="s">
        <v>299</v>
      </c>
      <c r="W80" s="333">
        <v>0</v>
      </c>
      <c r="X80" s="333">
        <v>0</v>
      </c>
      <c r="Y80" s="333">
        <v>0</v>
      </c>
      <c r="Z80" s="333">
        <v>0</v>
      </c>
      <c r="AA80" s="333">
        <v>0</v>
      </c>
      <c r="AB80" s="313">
        <v>3577</v>
      </c>
      <c r="AC80" s="313">
        <v>3577</v>
      </c>
      <c r="AD80" s="304" t="s">
        <v>261</v>
      </c>
      <c r="AF80" s="212" t="s">
        <v>313</v>
      </c>
      <c r="AG80" s="338">
        <v>0</v>
      </c>
      <c r="AH80" s="338">
        <v>0</v>
      </c>
      <c r="AI80" s="338">
        <v>0</v>
      </c>
      <c r="AJ80" s="338">
        <v>0</v>
      </c>
      <c r="AK80" s="338">
        <v>0</v>
      </c>
      <c r="AL80" s="338">
        <v>0</v>
      </c>
      <c r="AM80" s="338">
        <v>0</v>
      </c>
      <c r="AN80" s="304" t="s">
        <v>261</v>
      </c>
    </row>
    <row r="81" spans="2:40" x14ac:dyDescent="0.25">
      <c r="B81" s="212" t="s">
        <v>289</v>
      </c>
      <c r="C81" s="289">
        <v>23.467400000000001</v>
      </c>
      <c r="D81" s="289">
        <v>33.859588000000002</v>
      </c>
      <c r="E81" s="289">
        <v>12.307840000000001</v>
      </c>
      <c r="F81" s="289">
        <v>0</v>
      </c>
      <c r="G81" s="289">
        <v>0</v>
      </c>
      <c r="H81" s="289">
        <v>0</v>
      </c>
      <c r="I81" s="289">
        <v>0</v>
      </c>
      <c r="J81" s="304" t="s">
        <v>261</v>
      </c>
      <c r="L81" s="212" t="s">
        <v>300</v>
      </c>
      <c r="M81" s="313">
        <v>0</v>
      </c>
      <c r="N81" s="313">
        <v>0</v>
      </c>
      <c r="O81" s="313">
        <v>0</v>
      </c>
      <c r="P81" s="313">
        <v>0</v>
      </c>
      <c r="Q81" s="313">
        <v>0</v>
      </c>
      <c r="R81" s="313">
        <v>0</v>
      </c>
      <c r="S81" s="313">
        <v>0</v>
      </c>
      <c r="T81" s="304" t="s">
        <v>261</v>
      </c>
      <c r="V81" s="212" t="s">
        <v>300</v>
      </c>
      <c r="W81" s="333">
        <v>0</v>
      </c>
      <c r="X81" s="333">
        <v>0</v>
      </c>
      <c r="Y81" s="333">
        <v>0</v>
      </c>
      <c r="Z81" s="333">
        <v>0</v>
      </c>
      <c r="AA81" s="333">
        <v>0</v>
      </c>
      <c r="AB81" s="313">
        <v>3831</v>
      </c>
      <c r="AC81" s="313">
        <v>3831</v>
      </c>
      <c r="AD81" s="304" t="s">
        <v>261</v>
      </c>
      <c r="AF81" s="212" t="s">
        <v>314</v>
      </c>
      <c r="AG81" s="338">
        <v>0</v>
      </c>
      <c r="AH81" s="338">
        <v>0</v>
      </c>
      <c r="AI81" s="338">
        <v>0</v>
      </c>
      <c r="AJ81" s="338">
        <v>0</v>
      </c>
      <c r="AK81" s="338">
        <v>0</v>
      </c>
      <c r="AL81" s="338">
        <v>0</v>
      </c>
      <c r="AM81" s="338">
        <v>0</v>
      </c>
      <c r="AN81" s="304" t="s">
        <v>261</v>
      </c>
    </row>
    <row r="82" spans="2:40" ht="15.75" thickBot="1" x14ac:dyDescent="0.3">
      <c r="B82" s="212" t="s">
        <v>290</v>
      </c>
      <c r="C82" s="289">
        <v>0</v>
      </c>
      <c r="D82" s="289">
        <v>0</v>
      </c>
      <c r="E82" s="289">
        <v>0</v>
      </c>
      <c r="F82" s="289">
        <v>0</v>
      </c>
      <c r="G82" s="289">
        <v>0</v>
      </c>
      <c r="H82" s="289">
        <v>0</v>
      </c>
      <c r="I82" s="289">
        <v>0</v>
      </c>
      <c r="J82" s="304" t="s">
        <v>261</v>
      </c>
      <c r="L82" s="212" t="s">
        <v>301</v>
      </c>
      <c r="M82" s="313">
        <v>0</v>
      </c>
      <c r="N82" s="313">
        <v>0</v>
      </c>
      <c r="O82" s="313">
        <v>0</v>
      </c>
      <c r="P82" s="313">
        <v>0</v>
      </c>
      <c r="Q82" s="313">
        <v>0</v>
      </c>
      <c r="R82" s="313">
        <v>21040</v>
      </c>
      <c r="S82" s="313">
        <v>21040</v>
      </c>
      <c r="T82" s="304" t="s">
        <v>261</v>
      </c>
      <c r="V82" s="212" t="s">
        <v>301</v>
      </c>
      <c r="W82" s="333">
        <v>0</v>
      </c>
      <c r="X82" s="333">
        <v>0</v>
      </c>
      <c r="Y82" s="333">
        <v>0</v>
      </c>
      <c r="Z82" s="333">
        <v>0</v>
      </c>
      <c r="AA82" s="333">
        <v>0</v>
      </c>
      <c r="AB82" s="313">
        <v>8800</v>
      </c>
      <c r="AC82" s="313">
        <v>8800</v>
      </c>
      <c r="AD82" s="304" t="s">
        <v>261</v>
      </c>
      <c r="AF82" s="212" t="s">
        <v>315</v>
      </c>
      <c r="AG82" s="338">
        <v>0</v>
      </c>
      <c r="AH82" s="338">
        <v>0</v>
      </c>
      <c r="AI82" s="338">
        <v>0</v>
      </c>
      <c r="AJ82" s="338">
        <v>0</v>
      </c>
      <c r="AK82" s="338">
        <v>0</v>
      </c>
      <c r="AL82" s="338">
        <v>0</v>
      </c>
      <c r="AM82" s="338">
        <v>0</v>
      </c>
      <c r="AN82" s="304" t="s">
        <v>261</v>
      </c>
    </row>
    <row r="83" spans="2:40" x14ac:dyDescent="0.25">
      <c r="B83" s="316" t="s">
        <v>51</v>
      </c>
      <c r="C83" s="327">
        <v>14.72306</v>
      </c>
      <c r="D83" s="327">
        <v>29.073022999999999</v>
      </c>
      <c r="E83" s="327">
        <v>8.9336319999999994</v>
      </c>
      <c r="F83" s="327">
        <v>0</v>
      </c>
      <c r="G83" s="327">
        <v>0</v>
      </c>
      <c r="H83" s="327">
        <v>0</v>
      </c>
      <c r="I83" s="331">
        <v>0</v>
      </c>
      <c r="J83" s="318" t="s">
        <v>261</v>
      </c>
      <c r="L83" s="212" t="s">
        <v>302</v>
      </c>
      <c r="M83" s="313">
        <v>0</v>
      </c>
      <c r="N83" s="313">
        <v>0</v>
      </c>
      <c r="O83" s="313">
        <v>0</v>
      </c>
      <c r="P83" s="313">
        <v>0</v>
      </c>
      <c r="Q83" s="313">
        <v>0</v>
      </c>
      <c r="R83" s="313">
        <v>23428</v>
      </c>
      <c r="S83" s="313">
        <v>23428</v>
      </c>
      <c r="T83" s="304" t="s">
        <v>261</v>
      </c>
      <c r="V83" s="212" t="s">
        <v>302</v>
      </c>
      <c r="W83" s="333">
        <v>0</v>
      </c>
      <c r="X83" s="333">
        <v>0</v>
      </c>
      <c r="Y83" s="333">
        <v>0</v>
      </c>
      <c r="Z83" s="333">
        <v>0</v>
      </c>
      <c r="AA83" s="333">
        <v>0</v>
      </c>
      <c r="AB83" s="313">
        <v>1239</v>
      </c>
      <c r="AC83" s="313">
        <v>1239</v>
      </c>
      <c r="AD83" s="304" t="s">
        <v>261</v>
      </c>
      <c r="AF83" s="212" t="s">
        <v>316</v>
      </c>
      <c r="AG83" s="338">
        <v>0</v>
      </c>
      <c r="AH83" s="338">
        <v>0</v>
      </c>
      <c r="AI83" s="338">
        <v>0</v>
      </c>
      <c r="AJ83" s="338">
        <v>0</v>
      </c>
      <c r="AK83" s="338">
        <v>0</v>
      </c>
      <c r="AL83" s="338">
        <v>0</v>
      </c>
      <c r="AM83" s="338">
        <v>0</v>
      </c>
      <c r="AN83" s="304" t="s">
        <v>261</v>
      </c>
    </row>
    <row r="84" spans="2:40" x14ac:dyDescent="0.25">
      <c r="B84" s="212" t="s">
        <v>291</v>
      </c>
      <c r="C84" s="289">
        <v>0</v>
      </c>
      <c r="D84" s="289">
        <v>0</v>
      </c>
      <c r="E84" s="289">
        <v>0</v>
      </c>
      <c r="F84" s="289">
        <v>0</v>
      </c>
      <c r="G84" s="289">
        <v>0</v>
      </c>
      <c r="H84" s="289">
        <v>0</v>
      </c>
      <c r="I84" s="289">
        <v>0</v>
      </c>
      <c r="J84" s="304" t="s">
        <v>261</v>
      </c>
      <c r="L84" s="212" t="s">
        <v>303</v>
      </c>
      <c r="M84" s="313">
        <v>0</v>
      </c>
      <c r="N84" s="313">
        <v>0</v>
      </c>
      <c r="O84" s="313">
        <v>0</v>
      </c>
      <c r="P84" s="313">
        <v>0</v>
      </c>
      <c r="Q84" s="313">
        <v>0</v>
      </c>
      <c r="R84" s="313">
        <v>0</v>
      </c>
      <c r="S84" s="313">
        <v>0</v>
      </c>
      <c r="T84" s="304" t="s">
        <v>261</v>
      </c>
      <c r="V84" s="212" t="s">
        <v>303</v>
      </c>
      <c r="W84" s="333">
        <v>0</v>
      </c>
      <c r="X84" s="333">
        <v>0</v>
      </c>
      <c r="Y84" s="333">
        <v>0</v>
      </c>
      <c r="Z84" s="333">
        <v>0</v>
      </c>
      <c r="AA84" s="333">
        <v>0</v>
      </c>
      <c r="AB84" s="313">
        <v>857</v>
      </c>
      <c r="AC84" s="313">
        <v>857</v>
      </c>
      <c r="AD84" s="304" t="s">
        <v>261</v>
      </c>
      <c r="AF84" s="212" t="s">
        <v>317</v>
      </c>
      <c r="AG84" s="338">
        <v>0</v>
      </c>
      <c r="AH84" s="338">
        <v>0</v>
      </c>
      <c r="AI84" s="338">
        <v>0</v>
      </c>
      <c r="AJ84" s="338">
        <v>0</v>
      </c>
      <c r="AK84" s="338">
        <v>0</v>
      </c>
      <c r="AL84" s="338">
        <v>0</v>
      </c>
      <c r="AM84" s="338">
        <v>0</v>
      </c>
      <c r="AN84" s="304" t="s">
        <v>261</v>
      </c>
    </row>
    <row r="85" spans="2:40" x14ac:dyDescent="0.25">
      <c r="B85" s="212" t="s">
        <v>292</v>
      </c>
      <c r="C85" s="289">
        <v>7.4863799999999996</v>
      </c>
      <c r="D85" s="289">
        <v>13.777281</v>
      </c>
      <c r="E85" s="289">
        <v>5.6839680000000001</v>
      </c>
      <c r="F85" s="289">
        <v>0</v>
      </c>
      <c r="G85" s="289">
        <v>0</v>
      </c>
      <c r="H85" s="289">
        <v>0</v>
      </c>
      <c r="I85" s="289">
        <v>0</v>
      </c>
      <c r="J85" s="304" t="s">
        <v>261</v>
      </c>
      <c r="L85" s="212" t="s">
        <v>304</v>
      </c>
      <c r="M85" s="313">
        <v>0</v>
      </c>
      <c r="N85" s="313">
        <v>0</v>
      </c>
      <c r="O85" s="313">
        <v>0</v>
      </c>
      <c r="P85" s="313">
        <v>0</v>
      </c>
      <c r="Q85" s="313">
        <v>0</v>
      </c>
      <c r="R85" s="313">
        <v>0</v>
      </c>
      <c r="S85" s="313">
        <v>0</v>
      </c>
      <c r="T85" s="304" t="s">
        <v>261</v>
      </c>
      <c r="V85" s="212" t="s">
        <v>304</v>
      </c>
      <c r="W85" s="333">
        <v>0</v>
      </c>
      <c r="X85" s="333">
        <v>0</v>
      </c>
      <c r="Y85" s="333">
        <v>0</v>
      </c>
      <c r="Z85" s="333">
        <v>0</v>
      </c>
      <c r="AA85" s="333">
        <v>0</v>
      </c>
      <c r="AB85" s="313">
        <v>1278</v>
      </c>
      <c r="AC85" s="313">
        <v>1278</v>
      </c>
      <c r="AD85" s="304" t="s">
        <v>261</v>
      </c>
      <c r="AF85" s="212" t="s">
        <v>318</v>
      </c>
      <c r="AG85" s="338">
        <v>0</v>
      </c>
      <c r="AH85" s="338">
        <v>0</v>
      </c>
      <c r="AI85" s="338">
        <v>0</v>
      </c>
      <c r="AJ85" s="338">
        <v>0</v>
      </c>
      <c r="AK85" s="338">
        <v>0</v>
      </c>
      <c r="AL85" s="338">
        <v>0</v>
      </c>
      <c r="AM85" s="338">
        <v>0</v>
      </c>
      <c r="AN85" s="304" t="s">
        <v>261</v>
      </c>
    </row>
    <row r="86" spans="2:40" x14ac:dyDescent="0.25">
      <c r="B86" s="212" t="s">
        <v>293</v>
      </c>
      <c r="C86" s="289">
        <v>3.8904800000000002</v>
      </c>
      <c r="D86" s="289">
        <v>7.7761529999999999</v>
      </c>
      <c r="E86" s="289">
        <v>2.172288</v>
      </c>
      <c r="F86" s="289">
        <v>0</v>
      </c>
      <c r="G86" s="289">
        <v>0</v>
      </c>
      <c r="H86" s="289">
        <v>0</v>
      </c>
      <c r="I86" s="289">
        <v>0</v>
      </c>
      <c r="J86" s="304" t="s">
        <v>261</v>
      </c>
      <c r="L86" s="212" t="s">
        <v>305</v>
      </c>
      <c r="M86" s="313">
        <v>0</v>
      </c>
      <c r="N86" s="313">
        <v>0</v>
      </c>
      <c r="O86" s="313">
        <v>0</v>
      </c>
      <c r="P86" s="313">
        <v>0</v>
      </c>
      <c r="Q86" s="313">
        <v>0</v>
      </c>
      <c r="R86" s="313">
        <v>0</v>
      </c>
      <c r="S86" s="313">
        <v>0</v>
      </c>
      <c r="T86" s="304" t="s">
        <v>261</v>
      </c>
      <c r="V86" s="212" t="s">
        <v>305</v>
      </c>
      <c r="W86" s="333">
        <v>0</v>
      </c>
      <c r="X86" s="333">
        <v>0</v>
      </c>
      <c r="Y86" s="333">
        <v>0</v>
      </c>
      <c r="Z86" s="333">
        <v>0</v>
      </c>
      <c r="AA86" s="333">
        <v>0</v>
      </c>
      <c r="AB86" s="313">
        <v>14359</v>
      </c>
      <c r="AC86" s="313">
        <v>14359</v>
      </c>
      <c r="AD86" s="304" t="s">
        <v>261</v>
      </c>
      <c r="AF86" s="212" t="s">
        <v>319</v>
      </c>
      <c r="AG86" s="338">
        <v>0</v>
      </c>
      <c r="AH86" s="338">
        <v>0</v>
      </c>
      <c r="AI86" s="338">
        <v>0</v>
      </c>
      <c r="AJ86" s="338">
        <v>0</v>
      </c>
      <c r="AK86" s="338">
        <v>0</v>
      </c>
      <c r="AL86" s="338">
        <v>0</v>
      </c>
      <c r="AM86" s="338">
        <v>0</v>
      </c>
      <c r="AN86" s="304" t="s">
        <v>261</v>
      </c>
    </row>
    <row r="87" spans="2:40" x14ac:dyDescent="0.25">
      <c r="B87" s="212" t="s">
        <v>294</v>
      </c>
      <c r="C87" s="289">
        <v>0</v>
      </c>
      <c r="D87" s="289">
        <v>0</v>
      </c>
      <c r="E87" s="289">
        <v>0</v>
      </c>
      <c r="F87" s="289">
        <v>0</v>
      </c>
      <c r="G87" s="289">
        <v>0</v>
      </c>
      <c r="H87" s="289">
        <v>0</v>
      </c>
      <c r="I87" s="289">
        <v>0</v>
      </c>
      <c r="J87" s="304" t="s">
        <v>261</v>
      </c>
      <c r="L87" s="212" t="s">
        <v>306</v>
      </c>
      <c r="M87" s="313">
        <v>0</v>
      </c>
      <c r="N87" s="313">
        <v>0</v>
      </c>
      <c r="O87" s="313">
        <v>0</v>
      </c>
      <c r="P87" s="313">
        <v>0</v>
      </c>
      <c r="Q87" s="313">
        <v>0</v>
      </c>
      <c r="R87" s="313">
        <v>12134</v>
      </c>
      <c r="S87" s="313">
        <v>12134</v>
      </c>
      <c r="T87" s="304" t="s">
        <v>261</v>
      </c>
      <c r="V87" s="212" t="s">
        <v>306</v>
      </c>
      <c r="W87" s="333">
        <v>0</v>
      </c>
      <c r="X87" s="333">
        <v>0</v>
      </c>
      <c r="Y87" s="333">
        <v>0</v>
      </c>
      <c r="Z87" s="333">
        <v>0</v>
      </c>
      <c r="AA87" s="333">
        <v>0</v>
      </c>
      <c r="AB87" s="313">
        <v>1497</v>
      </c>
      <c r="AC87" s="313">
        <v>1497</v>
      </c>
      <c r="AD87" s="304" t="s">
        <v>261</v>
      </c>
      <c r="AF87" s="212" t="s">
        <v>320</v>
      </c>
      <c r="AG87" s="338">
        <v>0</v>
      </c>
      <c r="AH87" s="338">
        <v>0</v>
      </c>
      <c r="AI87" s="338">
        <v>0</v>
      </c>
      <c r="AJ87" s="338">
        <v>0</v>
      </c>
      <c r="AK87" s="338">
        <v>0</v>
      </c>
      <c r="AL87" s="338">
        <v>0</v>
      </c>
      <c r="AM87" s="338">
        <v>0</v>
      </c>
      <c r="AN87" s="304" t="s">
        <v>261</v>
      </c>
    </row>
    <row r="88" spans="2:40" ht="15.75" thickBot="1" x14ac:dyDescent="0.3">
      <c r="B88" s="212" t="s">
        <v>295</v>
      </c>
      <c r="C88" s="289">
        <v>0</v>
      </c>
      <c r="D88" s="289">
        <v>0</v>
      </c>
      <c r="E88" s="289">
        <v>0</v>
      </c>
      <c r="F88" s="289">
        <v>0</v>
      </c>
      <c r="G88" s="289">
        <v>0</v>
      </c>
      <c r="H88" s="289">
        <v>0</v>
      </c>
      <c r="I88" s="289">
        <v>0</v>
      </c>
      <c r="J88" s="304" t="s">
        <v>261</v>
      </c>
      <c r="L88" s="212" t="s">
        <v>307</v>
      </c>
      <c r="M88" s="313">
        <v>0</v>
      </c>
      <c r="N88" s="313">
        <v>0</v>
      </c>
      <c r="O88" s="313">
        <v>0</v>
      </c>
      <c r="P88" s="313">
        <v>0</v>
      </c>
      <c r="Q88" s="313">
        <v>0</v>
      </c>
      <c r="R88" s="313">
        <v>1607</v>
      </c>
      <c r="S88" s="313">
        <v>1607</v>
      </c>
      <c r="T88" s="304" t="s">
        <v>261</v>
      </c>
      <c r="V88" s="212" t="s">
        <v>307</v>
      </c>
      <c r="W88" s="333">
        <v>0</v>
      </c>
      <c r="X88" s="333">
        <v>0</v>
      </c>
      <c r="Y88" s="333">
        <v>0</v>
      </c>
      <c r="Z88" s="333">
        <v>0</v>
      </c>
      <c r="AA88" s="333">
        <v>0</v>
      </c>
      <c r="AB88" s="313">
        <v>15930</v>
      </c>
      <c r="AC88" s="313">
        <v>15930</v>
      </c>
      <c r="AD88" s="304" t="s">
        <v>261</v>
      </c>
      <c r="AF88" s="212" t="s">
        <v>321</v>
      </c>
      <c r="AG88" s="338">
        <v>0</v>
      </c>
      <c r="AH88" s="338">
        <v>0</v>
      </c>
      <c r="AI88" s="338">
        <v>0</v>
      </c>
      <c r="AJ88" s="338">
        <v>0</v>
      </c>
      <c r="AK88" s="338">
        <v>0</v>
      </c>
      <c r="AL88" s="338">
        <v>0</v>
      </c>
      <c r="AM88" s="338">
        <v>0</v>
      </c>
      <c r="AN88" s="304" t="s">
        <v>261</v>
      </c>
    </row>
    <row r="89" spans="2:40" ht="15.75" thickBot="1" x14ac:dyDescent="0.3">
      <c r="B89" s="212" t="s">
        <v>296</v>
      </c>
      <c r="C89" s="289">
        <v>0</v>
      </c>
      <c r="D89" s="289">
        <v>0</v>
      </c>
      <c r="E89" s="289">
        <v>0</v>
      </c>
      <c r="F89" s="289">
        <v>0</v>
      </c>
      <c r="G89" s="289">
        <v>0</v>
      </c>
      <c r="H89" s="289">
        <v>0</v>
      </c>
      <c r="I89" s="289">
        <v>0</v>
      </c>
      <c r="J89" s="304" t="s">
        <v>261</v>
      </c>
      <c r="L89" s="212" t="s">
        <v>308</v>
      </c>
      <c r="M89" s="313">
        <v>0</v>
      </c>
      <c r="N89" s="313">
        <v>0</v>
      </c>
      <c r="O89" s="313">
        <v>0</v>
      </c>
      <c r="P89" s="313">
        <v>0</v>
      </c>
      <c r="Q89" s="313">
        <v>0</v>
      </c>
      <c r="R89" s="313">
        <v>0</v>
      </c>
      <c r="S89" s="313">
        <v>0</v>
      </c>
      <c r="T89" s="304" t="s">
        <v>261</v>
      </c>
      <c r="V89" s="212" t="s">
        <v>308</v>
      </c>
      <c r="W89" s="333">
        <v>0</v>
      </c>
      <c r="X89" s="333">
        <v>0</v>
      </c>
      <c r="Y89" s="333">
        <v>0</v>
      </c>
      <c r="Z89" s="333">
        <v>0</v>
      </c>
      <c r="AA89" s="333">
        <v>0</v>
      </c>
      <c r="AB89" s="313">
        <v>8774</v>
      </c>
      <c r="AC89" s="313">
        <v>8774</v>
      </c>
      <c r="AD89" s="304" t="s">
        <v>261</v>
      </c>
      <c r="AF89" s="319" t="s">
        <v>233</v>
      </c>
      <c r="AG89" s="340">
        <v>0</v>
      </c>
      <c r="AH89" s="340">
        <v>0</v>
      </c>
      <c r="AI89" s="340">
        <v>0</v>
      </c>
      <c r="AJ89" s="340">
        <v>0</v>
      </c>
      <c r="AK89" s="340">
        <v>0</v>
      </c>
      <c r="AL89" s="340">
        <v>0</v>
      </c>
      <c r="AM89" s="340">
        <v>0</v>
      </c>
      <c r="AN89" s="322" t="s">
        <v>261</v>
      </c>
    </row>
    <row r="90" spans="2:40" x14ac:dyDescent="0.25">
      <c r="B90" s="212" t="s">
        <v>297</v>
      </c>
      <c r="C90" s="289">
        <v>0</v>
      </c>
      <c r="D90" s="289">
        <v>0</v>
      </c>
      <c r="E90" s="289">
        <v>0</v>
      </c>
      <c r="F90" s="289">
        <v>0</v>
      </c>
      <c r="G90" s="289">
        <v>0</v>
      </c>
      <c r="H90" s="289">
        <v>0</v>
      </c>
      <c r="I90" s="289">
        <v>0</v>
      </c>
      <c r="J90" s="304" t="s">
        <v>261</v>
      </c>
      <c r="L90" s="212" t="s">
        <v>309</v>
      </c>
      <c r="M90" s="313">
        <v>0</v>
      </c>
      <c r="N90" s="313">
        <v>0</v>
      </c>
      <c r="O90" s="313">
        <v>0</v>
      </c>
      <c r="P90" s="313">
        <v>0</v>
      </c>
      <c r="Q90" s="313">
        <v>0</v>
      </c>
      <c r="R90" s="313">
        <v>31921</v>
      </c>
      <c r="S90" s="313">
        <v>31921</v>
      </c>
      <c r="T90" s="304" t="s">
        <v>261</v>
      </c>
      <c r="V90" s="212" t="s">
        <v>309</v>
      </c>
      <c r="W90" s="333">
        <v>0</v>
      </c>
      <c r="X90" s="333">
        <v>0</v>
      </c>
      <c r="Y90" s="333">
        <v>0</v>
      </c>
      <c r="Z90" s="333">
        <v>0</v>
      </c>
      <c r="AA90" s="333">
        <v>0</v>
      </c>
      <c r="AB90" s="313">
        <v>6055</v>
      </c>
      <c r="AC90" s="313">
        <v>6055</v>
      </c>
      <c r="AD90" s="304" t="s">
        <v>261</v>
      </c>
      <c r="AG90" s="290"/>
      <c r="AH90" s="290"/>
      <c r="AI90" s="290"/>
      <c r="AJ90" s="290"/>
      <c r="AK90" s="290"/>
      <c r="AL90" s="290"/>
      <c r="AM90" s="290"/>
    </row>
    <row r="91" spans="2:40" x14ac:dyDescent="0.25">
      <c r="B91" s="212" t="s">
        <v>298</v>
      </c>
      <c r="C91" s="289">
        <v>3.3462000000000001</v>
      </c>
      <c r="D91" s="289">
        <v>7.5195889999999999</v>
      </c>
      <c r="E91" s="289">
        <v>1.0773759999999999</v>
      </c>
      <c r="F91" s="289">
        <v>0</v>
      </c>
      <c r="G91" s="289">
        <v>0</v>
      </c>
      <c r="H91" s="289">
        <v>0</v>
      </c>
      <c r="I91" s="289">
        <v>0</v>
      </c>
      <c r="J91" s="304" t="s">
        <v>261</v>
      </c>
      <c r="L91" s="212" t="s">
        <v>310</v>
      </c>
      <c r="M91" s="313">
        <v>0</v>
      </c>
      <c r="N91" s="313">
        <v>0</v>
      </c>
      <c r="O91" s="313">
        <v>0</v>
      </c>
      <c r="P91" s="313">
        <v>0</v>
      </c>
      <c r="Q91" s="313">
        <v>0</v>
      </c>
      <c r="R91" s="313">
        <v>0</v>
      </c>
      <c r="S91" s="313">
        <v>0</v>
      </c>
      <c r="T91" s="304" t="s">
        <v>261</v>
      </c>
      <c r="V91" s="212" t="s">
        <v>310</v>
      </c>
      <c r="W91" s="333">
        <v>0</v>
      </c>
      <c r="X91" s="333">
        <v>0</v>
      </c>
      <c r="Y91" s="333">
        <v>0</v>
      </c>
      <c r="Z91" s="333">
        <v>0</v>
      </c>
      <c r="AA91" s="333">
        <v>0</v>
      </c>
      <c r="AB91" s="313">
        <v>1793</v>
      </c>
      <c r="AC91" s="313">
        <v>1793</v>
      </c>
      <c r="AD91" s="304" t="s">
        <v>261</v>
      </c>
      <c r="AG91" s="290"/>
      <c r="AH91" s="290"/>
      <c r="AI91" s="290"/>
      <c r="AJ91" s="290"/>
      <c r="AK91" s="290"/>
      <c r="AL91" s="290"/>
      <c r="AM91" s="290"/>
    </row>
    <row r="92" spans="2:40" ht="28.5" x14ac:dyDescent="0.45">
      <c r="B92" s="212" t="s">
        <v>299</v>
      </c>
      <c r="C92" s="289">
        <v>0</v>
      </c>
      <c r="D92" s="289">
        <v>0</v>
      </c>
      <c r="E92" s="289">
        <v>0</v>
      </c>
      <c r="F92" s="289">
        <v>0</v>
      </c>
      <c r="G92" s="289">
        <v>0</v>
      </c>
      <c r="H92" s="289">
        <v>0</v>
      </c>
      <c r="I92" s="289">
        <v>0</v>
      </c>
      <c r="J92" s="304" t="s">
        <v>261</v>
      </c>
      <c r="L92" s="212" t="s">
        <v>311</v>
      </c>
      <c r="M92" s="313">
        <v>0</v>
      </c>
      <c r="N92" s="313">
        <v>0</v>
      </c>
      <c r="O92" s="313">
        <v>0</v>
      </c>
      <c r="P92" s="313">
        <v>0</v>
      </c>
      <c r="Q92" s="313">
        <v>0</v>
      </c>
      <c r="R92" s="313">
        <v>100369</v>
      </c>
      <c r="S92" s="313">
        <v>100369</v>
      </c>
      <c r="T92" s="304" t="s">
        <v>261</v>
      </c>
      <c r="V92" s="212" t="s">
        <v>311</v>
      </c>
      <c r="W92" s="333">
        <v>0</v>
      </c>
      <c r="X92" s="333">
        <v>0</v>
      </c>
      <c r="Y92" s="333">
        <v>0</v>
      </c>
      <c r="Z92" s="333">
        <v>0</v>
      </c>
      <c r="AA92" s="333">
        <v>0</v>
      </c>
      <c r="AB92" s="313">
        <v>4424</v>
      </c>
      <c r="AC92" s="313">
        <v>4424</v>
      </c>
      <c r="AD92" s="304" t="s">
        <v>261</v>
      </c>
      <c r="AF92" s="314" t="s">
        <v>342</v>
      </c>
      <c r="AG92" s="290"/>
      <c r="AH92" s="290"/>
      <c r="AI92" s="290"/>
      <c r="AJ92" s="290"/>
      <c r="AK92" s="290"/>
      <c r="AL92" s="290"/>
      <c r="AM92" s="290"/>
    </row>
    <row r="93" spans="2:40" ht="15.75" thickBot="1" x14ac:dyDescent="0.3">
      <c r="B93" s="212" t="s">
        <v>300</v>
      </c>
      <c r="C93" s="289">
        <v>0</v>
      </c>
      <c r="D93" s="289">
        <v>0</v>
      </c>
      <c r="E93" s="289">
        <v>0</v>
      </c>
      <c r="F93" s="289">
        <v>0</v>
      </c>
      <c r="G93" s="289">
        <v>0</v>
      </c>
      <c r="H93" s="289">
        <v>0</v>
      </c>
      <c r="I93" s="289">
        <v>0</v>
      </c>
      <c r="J93" s="304" t="s">
        <v>261</v>
      </c>
      <c r="L93" s="212" t="s">
        <v>312</v>
      </c>
      <c r="M93" s="313">
        <v>0</v>
      </c>
      <c r="N93" s="313">
        <v>0</v>
      </c>
      <c r="O93" s="313">
        <v>0</v>
      </c>
      <c r="P93" s="313">
        <v>0</v>
      </c>
      <c r="Q93" s="313">
        <v>0</v>
      </c>
      <c r="R93" s="313">
        <v>0</v>
      </c>
      <c r="S93" s="313">
        <v>0</v>
      </c>
      <c r="T93" s="304" t="s">
        <v>261</v>
      </c>
      <c r="V93" s="212" t="s">
        <v>312</v>
      </c>
      <c r="W93" s="333">
        <v>0</v>
      </c>
      <c r="X93" s="333">
        <v>0</v>
      </c>
      <c r="Y93" s="333">
        <v>0</v>
      </c>
      <c r="Z93" s="333">
        <v>0</v>
      </c>
      <c r="AA93" s="333">
        <v>0</v>
      </c>
      <c r="AB93" s="313">
        <v>0</v>
      </c>
      <c r="AC93" s="313">
        <v>0</v>
      </c>
      <c r="AD93" s="304" t="s">
        <v>261</v>
      </c>
      <c r="AG93" s="290"/>
      <c r="AH93" s="290"/>
      <c r="AI93" s="290"/>
      <c r="AJ93" s="290"/>
      <c r="AK93" s="290"/>
      <c r="AL93" s="290"/>
      <c r="AM93" s="290"/>
    </row>
    <row r="94" spans="2:40" x14ac:dyDescent="0.25">
      <c r="B94" s="212" t="s">
        <v>301</v>
      </c>
      <c r="C94" s="289">
        <v>0</v>
      </c>
      <c r="D94" s="289">
        <v>0</v>
      </c>
      <c r="E94" s="289">
        <v>0</v>
      </c>
      <c r="F94" s="289">
        <v>0</v>
      </c>
      <c r="G94" s="289">
        <v>0</v>
      </c>
      <c r="H94" s="289">
        <v>0</v>
      </c>
      <c r="I94" s="289">
        <v>0</v>
      </c>
      <c r="J94" s="304" t="s">
        <v>261</v>
      </c>
      <c r="L94" s="212" t="s">
        <v>313</v>
      </c>
      <c r="M94" s="313">
        <v>0</v>
      </c>
      <c r="N94" s="313">
        <v>0</v>
      </c>
      <c r="O94" s="313">
        <v>0</v>
      </c>
      <c r="P94" s="313">
        <v>0</v>
      </c>
      <c r="Q94" s="313">
        <v>0</v>
      </c>
      <c r="R94" s="313">
        <v>21792</v>
      </c>
      <c r="S94" s="313">
        <v>21792</v>
      </c>
      <c r="T94" s="304" t="s">
        <v>261</v>
      </c>
      <c r="V94" s="212" t="s">
        <v>313</v>
      </c>
      <c r="W94" s="333">
        <v>0</v>
      </c>
      <c r="X94" s="333">
        <v>0</v>
      </c>
      <c r="Y94" s="333">
        <v>0</v>
      </c>
      <c r="Z94" s="333">
        <v>0</v>
      </c>
      <c r="AA94" s="333">
        <v>0</v>
      </c>
      <c r="AB94" s="313">
        <v>189</v>
      </c>
      <c r="AC94" s="313">
        <v>189</v>
      </c>
      <c r="AD94" s="304" t="s">
        <v>261</v>
      </c>
      <c r="AF94" s="298" t="s">
        <v>262</v>
      </c>
      <c r="AG94" s="400">
        <v>2008</v>
      </c>
      <c r="AH94" s="401">
        <v>2010</v>
      </c>
      <c r="AI94" s="401">
        <v>2011</v>
      </c>
      <c r="AJ94" s="401">
        <v>2012</v>
      </c>
      <c r="AK94" s="402">
        <v>2013</v>
      </c>
      <c r="AL94" s="401">
        <v>2014</v>
      </c>
      <c r="AM94" s="299" t="s">
        <v>234</v>
      </c>
      <c r="AN94" s="300"/>
    </row>
    <row r="95" spans="2:40" ht="15.75" thickBot="1" x14ac:dyDescent="0.3">
      <c r="B95" s="212" t="s">
        <v>302</v>
      </c>
      <c r="C95" s="289">
        <v>0</v>
      </c>
      <c r="D95" s="289">
        <v>0</v>
      </c>
      <c r="E95" s="289">
        <v>0</v>
      </c>
      <c r="F95" s="289">
        <v>0</v>
      </c>
      <c r="G95" s="289">
        <v>0</v>
      </c>
      <c r="H95" s="289">
        <v>0</v>
      </c>
      <c r="I95" s="289">
        <v>0</v>
      </c>
      <c r="J95" s="304" t="s">
        <v>261</v>
      </c>
      <c r="L95" s="212" t="s">
        <v>314</v>
      </c>
      <c r="M95" s="313">
        <v>0</v>
      </c>
      <c r="N95" s="313">
        <v>0</v>
      </c>
      <c r="O95" s="313">
        <v>0</v>
      </c>
      <c r="P95" s="313">
        <v>0</v>
      </c>
      <c r="Q95" s="313">
        <v>0</v>
      </c>
      <c r="R95" s="313">
        <v>0</v>
      </c>
      <c r="S95" s="313">
        <v>0</v>
      </c>
      <c r="T95" s="304" t="s">
        <v>261</v>
      </c>
      <c r="V95" s="212" t="s">
        <v>314</v>
      </c>
      <c r="W95" s="333">
        <v>0</v>
      </c>
      <c r="X95" s="333">
        <v>0</v>
      </c>
      <c r="Y95" s="333">
        <v>0</v>
      </c>
      <c r="Z95" s="333">
        <v>0</v>
      </c>
      <c r="AA95" s="333">
        <v>0</v>
      </c>
      <c r="AB95" s="313">
        <v>0</v>
      </c>
      <c r="AC95" s="313">
        <v>0</v>
      </c>
      <c r="AD95" s="304" t="s">
        <v>261</v>
      </c>
      <c r="AF95" s="301" t="s">
        <v>149</v>
      </c>
      <c r="AG95" s="403"/>
      <c r="AH95" s="404"/>
      <c r="AI95" s="404"/>
      <c r="AJ95" s="404"/>
      <c r="AK95" s="405"/>
      <c r="AL95" s="404"/>
      <c r="AM95" s="302" t="s">
        <v>149</v>
      </c>
      <c r="AN95" s="303" t="s">
        <v>235</v>
      </c>
    </row>
    <row r="96" spans="2:40" x14ac:dyDescent="0.25">
      <c r="B96" s="212" t="s">
        <v>303</v>
      </c>
      <c r="C96" s="289">
        <v>0</v>
      </c>
      <c r="D96" s="289">
        <v>0</v>
      </c>
      <c r="E96" s="289">
        <v>0</v>
      </c>
      <c r="F96" s="289">
        <v>0</v>
      </c>
      <c r="G96" s="289">
        <v>0</v>
      </c>
      <c r="H96" s="289">
        <v>0</v>
      </c>
      <c r="I96" s="289">
        <v>0</v>
      </c>
      <c r="J96" s="304" t="s">
        <v>261</v>
      </c>
      <c r="L96" s="212" t="s">
        <v>315</v>
      </c>
      <c r="M96" s="313">
        <v>0</v>
      </c>
      <c r="N96" s="313">
        <v>0</v>
      </c>
      <c r="O96" s="313">
        <v>0</v>
      </c>
      <c r="P96" s="313">
        <v>0</v>
      </c>
      <c r="Q96" s="313">
        <v>0</v>
      </c>
      <c r="R96" s="313">
        <v>36920</v>
      </c>
      <c r="S96" s="313">
        <v>36920</v>
      </c>
      <c r="T96" s="304" t="s">
        <v>261</v>
      </c>
      <c r="V96" s="212" t="s">
        <v>315</v>
      </c>
      <c r="W96" s="333">
        <v>0</v>
      </c>
      <c r="X96" s="333">
        <v>0</v>
      </c>
      <c r="Y96" s="333">
        <v>0</v>
      </c>
      <c r="Z96" s="333">
        <v>0</v>
      </c>
      <c r="AA96" s="333">
        <v>0</v>
      </c>
      <c r="AB96" s="313">
        <v>4080</v>
      </c>
      <c r="AC96" s="313">
        <v>4080</v>
      </c>
      <c r="AD96" s="304" t="s">
        <v>261</v>
      </c>
      <c r="AF96" s="212" t="s">
        <v>23</v>
      </c>
      <c r="AG96" s="424">
        <v>0</v>
      </c>
      <c r="AH96" s="424">
        <v>0</v>
      </c>
      <c r="AI96" s="424">
        <v>0</v>
      </c>
      <c r="AJ96" s="424">
        <v>0</v>
      </c>
      <c r="AK96" s="424">
        <v>0</v>
      </c>
      <c r="AL96" s="424">
        <v>0</v>
      </c>
      <c r="AM96" s="426">
        <v>0</v>
      </c>
      <c r="AN96" s="304" t="s">
        <v>261</v>
      </c>
    </row>
    <row r="97" spans="2:40" x14ac:dyDescent="0.25">
      <c r="B97" s="212" t="s">
        <v>304</v>
      </c>
      <c r="C97" s="289">
        <v>0</v>
      </c>
      <c r="D97" s="289">
        <v>0</v>
      </c>
      <c r="E97" s="289">
        <v>0</v>
      </c>
      <c r="F97" s="289">
        <v>0</v>
      </c>
      <c r="G97" s="289">
        <v>0</v>
      </c>
      <c r="H97" s="289">
        <v>0</v>
      </c>
      <c r="I97" s="289">
        <v>0</v>
      </c>
      <c r="J97" s="304" t="s">
        <v>261</v>
      </c>
      <c r="L97" s="212" t="s">
        <v>316</v>
      </c>
      <c r="M97" s="313">
        <v>0</v>
      </c>
      <c r="N97" s="313">
        <v>0</v>
      </c>
      <c r="O97" s="313">
        <v>0</v>
      </c>
      <c r="P97" s="313">
        <v>0</v>
      </c>
      <c r="Q97" s="313">
        <v>0</v>
      </c>
      <c r="R97" s="313">
        <v>0</v>
      </c>
      <c r="S97" s="313">
        <v>0</v>
      </c>
      <c r="T97" s="304" t="s">
        <v>261</v>
      </c>
      <c r="V97" s="212" t="s">
        <v>316</v>
      </c>
      <c r="W97" s="333">
        <v>0</v>
      </c>
      <c r="X97" s="333">
        <v>0</v>
      </c>
      <c r="Y97" s="333">
        <v>0</v>
      </c>
      <c r="Z97" s="333">
        <v>0</v>
      </c>
      <c r="AA97" s="333">
        <v>0</v>
      </c>
      <c r="AB97" s="313">
        <v>0</v>
      </c>
      <c r="AC97" s="313">
        <v>0</v>
      </c>
      <c r="AD97" s="304" t="s">
        <v>261</v>
      </c>
      <c r="AF97" s="212" t="s">
        <v>24</v>
      </c>
      <c r="AG97" s="424">
        <v>51.94218</v>
      </c>
      <c r="AH97" s="424">
        <v>56.07</v>
      </c>
      <c r="AI97" s="424">
        <v>0</v>
      </c>
      <c r="AJ97" s="424">
        <v>0</v>
      </c>
      <c r="AK97" s="424">
        <v>0</v>
      </c>
      <c r="AL97" s="424">
        <v>0</v>
      </c>
      <c r="AM97" s="426">
        <v>0</v>
      </c>
      <c r="AN97" s="304" t="s">
        <v>261</v>
      </c>
    </row>
    <row r="98" spans="2:40" x14ac:dyDescent="0.25">
      <c r="B98" s="212" t="s">
        <v>305</v>
      </c>
      <c r="C98" s="289">
        <v>0</v>
      </c>
      <c r="D98" s="289">
        <v>0</v>
      </c>
      <c r="E98" s="289">
        <v>0</v>
      </c>
      <c r="F98" s="289">
        <v>0</v>
      </c>
      <c r="G98" s="289">
        <v>0</v>
      </c>
      <c r="H98" s="289">
        <v>0</v>
      </c>
      <c r="I98" s="289">
        <v>0</v>
      </c>
      <c r="J98" s="304" t="s">
        <v>261</v>
      </c>
      <c r="L98" s="212" t="s">
        <v>317</v>
      </c>
      <c r="M98" s="313">
        <v>0</v>
      </c>
      <c r="N98" s="313">
        <v>0</v>
      </c>
      <c r="O98" s="313">
        <v>0</v>
      </c>
      <c r="P98" s="313">
        <v>0</v>
      </c>
      <c r="Q98" s="313">
        <v>0</v>
      </c>
      <c r="R98" s="313">
        <v>0</v>
      </c>
      <c r="S98" s="313">
        <v>0</v>
      </c>
      <c r="T98" s="304" t="s">
        <v>261</v>
      </c>
      <c r="V98" s="212" t="s">
        <v>317</v>
      </c>
      <c r="W98" s="333">
        <v>0</v>
      </c>
      <c r="X98" s="333">
        <v>0</v>
      </c>
      <c r="Y98" s="333">
        <v>0</v>
      </c>
      <c r="Z98" s="333">
        <v>0</v>
      </c>
      <c r="AA98" s="333">
        <v>0</v>
      </c>
      <c r="AB98" s="313">
        <v>0</v>
      </c>
      <c r="AC98" s="313">
        <v>0</v>
      </c>
      <c r="AD98" s="304" t="s">
        <v>261</v>
      </c>
      <c r="AF98" s="212" t="s">
        <v>25</v>
      </c>
      <c r="AG98" s="424">
        <v>0</v>
      </c>
      <c r="AH98" s="424">
        <v>0</v>
      </c>
      <c r="AI98" s="424">
        <v>0</v>
      </c>
      <c r="AJ98" s="424">
        <v>0</v>
      </c>
      <c r="AK98" s="424">
        <v>0</v>
      </c>
      <c r="AL98" s="424">
        <v>0</v>
      </c>
      <c r="AM98" s="426">
        <v>0</v>
      </c>
      <c r="AN98" s="304" t="s">
        <v>261</v>
      </c>
    </row>
    <row r="99" spans="2:40" x14ac:dyDescent="0.25">
      <c r="B99" s="212" t="s">
        <v>306</v>
      </c>
      <c r="C99" s="289">
        <v>0</v>
      </c>
      <c r="D99" s="289">
        <v>0</v>
      </c>
      <c r="E99" s="289">
        <v>0</v>
      </c>
      <c r="F99" s="289">
        <v>0</v>
      </c>
      <c r="G99" s="289">
        <v>0</v>
      </c>
      <c r="H99" s="289">
        <v>0</v>
      </c>
      <c r="I99" s="289">
        <v>0</v>
      </c>
      <c r="J99" s="304" t="s">
        <v>261</v>
      </c>
      <c r="L99" s="212" t="s">
        <v>318</v>
      </c>
      <c r="M99" s="313">
        <v>0</v>
      </c>
      <c r="N99" s="313">
        <v>0</v>
      </c>
      <c r="O99" s="313">
        <v>0</v>
      </c>
      <c r="P99" s="313">
        <v>0</v>
      </c>
      <c r="Q99" s="313">
        <v>0</v>
      </c>
      <c r="R99" s="313">
        <v>55576</v>
      </c>
      <c r="S99" s="313">
        <v>55576</v>
      </c>
      <c r="T99" s="304" t="s">
        <v>261</v>
      </c>
      <c r="V99" s="212" t="s">
        <v>318</v>
      </c>
      <c r="W99" s="333">
        <v>0</v>
      </c>
      <c r="X99" s="333">
        <v>0</v>
      </c>
      <c r="Y99" s="333">
        <v>0</v>
      </c>
      <c r="Z99" s="333">
        <v>0</v>
      </c>
      <c r="AA99" s="333">
        <v>0</v>
      </c>
      <c r="AB99" s="313">
        <v>14721</v>
      </c>
      <c r="AC99" s="313">
        <v>14721</v>
      </c>
      <c r="AD99" s="304" t="s">
        <v>261</v>
      </c>
      <c r="AF99" s="212" t="s">
        <v>26</v>
      </c>
      <c r="AG99" s="424">
        <v>0</v>
      </c>
      <c r="AH99" s="424">
        <v>0</v>
      </c>
      <c r="AI99" s="424">
        <v>0</v>
      </c>
      <c r="AJ99" s="424">
        <v>0</v>
      </c>
      <c r="AK99" s="424">
        <v>0</v>
      </c>
      <c r="AL99" s="424">
        <v>0</v>
      </c>
      <c r="AM99" s="426">
        <v>0</v>
      </c>
      <c r="AN99" s="304" t="s">
        <v>261</v>
      </c>
    </row>
    <row r="100" spans="2:40" x14ac:dyDescent="0.25">
      <c r="B100" s="212" t="s">
        <v>307</v>
      </c>
      <c r="C100" s="289">
        <v>0</v>
      </c>
      <c r="D100" s="289">
        <v>0</v>
      </c>
      <c r="E100" s="289">
        <v>0</v>
      </c>
      <c r="F100" s="289">
        <v>0</v>
      </c>
      <c r="G100" s="289">
        <v>0</v>
      </c>
      <c r="H100" s="289">
        <v>0</v>
      </c>
      <c r="I100" s="289">
        <v>0</v>
      </c>
      <c r="J100" s="304" t="s">
        <v>261</v>
      </c>
      <c r="L100" s="212" t="s">
        <v>319</v>
      </c>
      <c r="M100" s="313">
        <v>0</v>
      </c>
      <c r="N100" s="313">
        <v>0</v>
      </c>
      <c r="O100" s="313">
        <v>0</v>
      </c>
      <c r="P100" s="313">
        <v>0</v>
      </c>
      <c r="Q100" s="313">
        <v>0</v>
      </c>
      <c r="R100" s="313">
        <v>0</v>
      </c>
      <c r="S100" s="313">
        <v>0</v>
      </c>
      <c r="T100" s="304" t="s">
        <v>261</v>
      </c>
      <c r="V100" s="212" t="s">
        <v>319</v>
      </c>
      <c r="W100" s="333">
        <v>0</v>
      </c>
      <c r="X100" s="333">
        <v>0</v>
      </c>
      <c r="Y100" s="333">
        <v>0</v>
      </c>
      <c r="Z100" s="333">
        <v>0</v>
      </c>
      <c r="AA100" s="333">
        <v>0</v>
      </c>
      <c r="AB100" s="313">
        <v>3637</v>
      </c>
      <c r="AC100" s="313">
        <v>3637</v>
      </c>
      <c r="AD100" s="304" t="s">
        <v>261</v>
      </c>
      <c r="AF100" s="212" t="s">
        <v>30</v>
      </c>
      <c r="AG100" s="424">
        <v>0</v>
      </c>
      <c r="AH100" s="424">
        <v>0</v>
      </c>
      <c r="AI100" s="424">
        <v>0</v>
      </c>
      <c r="AJ100" s="424">
        <v>0</v>
      </c>
      <c r="AK100" s="424">
        <v>0</v>
      </c>
      <c r="AL100" s="424">
        <v>0</v>
      </c>
      <c r="AM100" s="426">
        <v>0</v>
      </c>
      <c r="AN100" s="304" t="s">
        <v>261</v>
      </c>
    </row>
    <row r="101" spans="2:40" x14ac:dyDescent="0.25">
      <c r="B101" s="212" t="s">
        <v>308</v>
      </c>
      <c r="C101" s="289">
        <v>0</v>
      </c>
      <c r="D101" s="289">
        <v>0</v>
      </c>
      <c r="E101" s="289">
        <v>0</v>
      </c>
      <c r="F101" s="289">
        <v>0</v>
      </c>
      <c r="G101" s="289">
        <v>0</v>
      </c>
      <c r="H101" s="289">
        <v>0</v>
      </c>
      <c r="I101" s="289">
        <v>0</v>
      </c>
      <c r="J101" s="304" t="s">
        <v>261</v>
      </c>
      <c r="L101" s="212" t="s">
        <v>320</v>
      </c>
      <c r="M101" s="313">
        <v>0</v>
      </c>
      <c r="N101" s="313">
        <v>0</v>
      </c>
      <c r="O101" s="313">
        <v>0</v>
      </c>
      <c r="P101" s="313">
        <v>0</v>
      </c>
      <c r="Q101" s="313">
        <v>0</v>
      </c>
      <c r="R101" s="313">
        <v>0</v>
      </c>
      <c r="S101" s="313">
        <v>0</v>
      </c>
      <c r="T101" s="304" t="s">
        <v>261</v>
      </c>
      <c r="V101" s="212" t="s">
        <v>320</v>
      </c>
      <c r="W101" s="333">
        <v>0</v>
      </c>
      <c r="X101" s="333">
        <v>0</v>
      </c>
      <c r="Y101" s="333">
        <v>0</v>
      </c>
      <c r="Z101" s="333">
        <v>0</v>
      </c>
      <c r="AA101" s="333">
        <v>0</v>
      </c>
      <c r="AB101" s="313">
        <v>0</v>
      </c>
      <c r="AC101" s="313">
        <v>0</v>
      </c>
      <c r="AD101" s="304" t="s">
        <v>261</v>
      </c>
      <c r="AF101" s="212" t="s">
        <v>27</v>
      </c>
      <c r="AG101" s="424">
        <v>0</v>
      </c>
      <c r="AH101" s="424">
        <v>0</v>
      </c>
      <c r="AI101" s="424">
        <v>0</v>
      </c>
      <c r="AJ101" s="424">
        <v>0</v>
      </c>
      <c r="AK101" s="424">
        <v>0</v>
      </c>
      <c r="AL101" s="424">
        <v>0</v>
      </c>
      <c r="AM101" s="426">
        <v>0</v>
      </c>
      <c r="AN101" s="304" t="s">
        <v>261</v>
      </c>
    </row>
    <row r="102" spans="2:40" ht="15.75" thickBot="1" x14ac:dyDescent="0.3">
      <c r="B102" s="212" t="s">
        <v>309</v>
      </c>
      <c r="C102" s="289">
        <v>0</v>
      </c>
      <c r="D102" s="289">
        <v>0</v>
      </c>
      <c r="E102" s="289">
        <v>0</v>
      </c>
      <c r="F102" s="289">
        <v>0</v>
      </c>
      <c r="G102" s="289">
        <v>0</v>
      </c>
      <c r="H102" s="289">
        <v>0</v>
      </c>
      <c r="I102" s="289">
        <v>0</v>
      </c>
      <c r="J102" s="304" t="s">
        <v>261</v>
      </c>
      <c r="L102" s="212" t="s">
        <v>321</v>
      </c>
      <c r="M102" s="313">
        <v>0</v>
      </c>
      <c r="N102" s="313">
        <v>0</v>
      </c>
      <c r="O102" s="313">
        <v>0</v>
      </c>
      <c r="P102" s="313">
        <v>0</v>
      </c>
      <c r="Q102" s="313">
        <v>0</v>
      </c>
      <c r="R102" s="313">
        <v>0</v>
      </c>
      <c r="S102" s="313">
        <v>0</v>
      </c>
      <c r="T102" s="304" t="s">
        <v>261</v>
      </c>
      <c r="V102" s="212" t="s">
        <v>321</v>
      </c>
      <c r="W102" s="333">
        <v>0</v>
      </c>
      <c r="X102" s="333">
        <v>0</v>
      </c>
      <c r="Y102" s="333">
        <v>0</v>
      </c>
      <c r="Z102" s="333">
        <v>0</v>
      </c>
      <c r="AA102" s="333">
        <v>0</v>
      </c>
      <c r="AB102" s="313">
        <v>0</v>
      </c>
      <c r="AC102" s="313">
        <v>0</v>
      </c>
      <c r="AD102" s="304" t="s">
        <v>261</v>
      </c>
      <c r="AF102" s="212" t="s">
        <v>28</v>
      </c>
      <c r="AG102" s="424">
        <v>7.6709100000000001</v>
      </c>
      <c r="AH102" s="424">
        <v>6.2798400000000001</v>
      </c>
      <c r="AI102" s="424">
        <v>8.0180100000000003</v>
      </c>
      <c r="AJ102" s="424">
        <v>7.5107100000000004</v>
      </c>
      <c r="AK102" s="424">
        <v>8.3464200000000002</v>
      </c>
      <c r="AL102" s="424">
        <v>28.25928</v>
      </c>
      <c r="AM102" s="426">
        <v>19.912860000000002</v>
      </c>
      <c r="AN102" s="325">
        <v>2.385796545105566</v>
      </c>
    </row>
    <row r="103" spans="2:40" ht="15.75" thickBot="1" x14ac:dyDescent="0.3">
      <c r="B103" s="212" t="s">
        <v>310</v>
      </c>
      <c r="C103" s="289">
        <v>0</v>
      </c>
      <c r="D103" s="289">
        <v>0</v>
      </c>
      <c r="E103" s="289">
        <v>0</v>
      </c>
      <c r="F103" s="289">
        <v>0</v>
      </c>
      <c r="G103" s="289">
        <v>0</v>
      </c>
      <c r="H103" s="289">
        <v>0</v>
      </c>
      <c r="I103" s="289">
        <v>0</v>
      </c>
      <c r="J103" s="304" t="s">
        <v>261</v>
      </c>
      <c r="L103" s="319" t="s">
        <v>233</v>
      </c>
      <c r="M103" s="323">
        <v>1962238</v>
      </c>
      <c r="N103" s="323">
        <v>3173803</v>
      </c>
      <c r="O103" s="323">
        <v>2857821</v>
      </c>
      <c r="P103" s="323">
        <v>2991869</v>
      </c>
      <c r="Q103" s="323">
        <v>3028756</v>
      </c>
      <c r="R103" s="323">
        <v>2547986</v>
      </c>
      <c r="S103" s="323">
        <v>-480770</v>
      </c>
      <c r="T103" s="326">
        <v>-0.15873513746237733</v>
      </c>
      <c r="V103" s="319" t="s">
        <v>233</v>
      </c>
      <c r="W103" s="323">
        <v>1545178</v>
      </c>
      <c r="X103" s="323">
        <v>1749110</v>
      </c>
      <c r="Y103" s="323">
        <v>1721344</v>
      </c>
      <c r="Z103" s="323">
        <v>1759696</v>
      </c>
      <c r="AA103" s="323">
        <v>1801442</v>
      </c>
      <c r="AB103" s="323">
        <v>1929594</v>
      </c>
      <c r="AC103" s="323">
        <v>128152</v>
      </c>
      <c r="AD103" s="322">
        <v>7.1138565660176623E-2</v>
      </c>
      <c r="AF103" s="212" t="s">
        <v>5</v>
      </c>
      <c r="AG103" s="424">
        <v>0</v>
      </c>
      <c r="AH103" s="424">
        <v>0</v>
      </c>
      <c r="AI103" s="424">
        <v>0</v>
      </c>
      <c r="AJ103" s="424">
        <v>0</v>
      </c>
      <c r="AK103" s="424">
        <v>0</v>
      </c>
      <c r="AL103" s="424">
        <v>0</v>
      </c>
      <c r="AM103" s="426">
        <v>0</v>
      </c>
      <c r="AN103" s="304" t="s">
        <v>261</v>
      </c>
    </row>
    <row r="104" spans="2:40" ht="15.75" thickBot="1" x14ac:dyDescent="0.3">
      <c r="B104" s="212" t="s">
        <v>311</v>
      </c>
      <c r="C104" s="289">
        <v>0</v>
      </c>
      <c r="D104" s="289">
        <v>0</v>
      </c>
      <c r="E104" s="289">
        <v>0</v>
      </c>
      <c r="F104" s="289">
        <v>0</v>
      </c>
      <c r="G104" s="289">
        <v>0</v>
      </c>
      <c r="H104" s="289">
        <v>0</v>
      </c>
      <c r="I104" s="289">
        <v>0</v>
      </c>
      <c r="J104" s="304" t="s">
        <v>261</v>
      </c>
      <c r="AF104" s="212" t="s">
        <v>51</v>
      </c>
      <c r="AG104" s="424">
        <v>0</v>
      </c>
      <c r="AH104" s="424">
        <v>0</v>
      </c>
      <c r="AI104" s="424">
        <v>0</v>
      </c>
      <c r="AJ104" s="424">
        <v>0</v>
      </c>
      <c r="AK104" s="424">
        <v>0</v>
      </c>
      <c r="AL104" s="424">
        <v>0</v>
      </c>
      <c r="AM104" s="426">
        <v>0</v>
      </c>
      <c r="AN104" s="304" t="s">
        <v>261</v>
      </c>
    </row>
    <row r="105" spans="2:40" ht="15.75" thickBot="1" x14ac:dyDescent="0.3">
      <c r="B105" s="212" t="s">
        <v>312</v>
      </c>
      <c r="C105" s="289">
        <v>0</v>
      </c>
      <c r="D105" s="289">
        <v>0</v>
      </c>
      <c r="E105" s="289">
        <v>0</v>
      </c>
      <c r="F105" s="289">
        <v>0</v>
      </c>
      <c r="G105" s="289">
        <v>0</v>
      </c>
      <c r="H105" s="289">
        <v>0</v>
      </c>
      <c r="I105" s="289">
        <v>0</v>
      </c>
      <c r="J105" s="304" t="s">
        <v>261</v>
      </c>
      <c r="AF105" s="319" t="s">
        <v>233</v>
      </c>
      <c r="AG105" s="427">
        <v>59.61309</v>
      </c>
      <c r="AH105" s="427">
        <v>62.34984</v>
      </c>
      <c r="AI105" s="427">
        <v>8.0180100000000003</v>
      </c>
      <c r="AJ105" s="427">
        <v>7.5107100000000004</v>
      </c>
      <c r="AK105" s="428">
        <v>8.3464200000000002</v>
      </c>
      <c r="AL105" s="427">
        <v>28.25928</v>
      </c>
      <c r="AM105" s="427">
        <v>19.912860000000002</v>
      </c>
      <c r="AN105" s="431" t="s">
        <v>261</v>
      </c>
    </row>
    <row r="106" spans="2:40" ht="28.5" x14ac:dyDescent="0.45">
      <c r="B106" s="212" t="s">
        <v>313</v>
      </c>
      <c r="C106" s="289">
        <v>0</v>
      </c>
      <c r="D106" s="289">
        <v>0</v>
      </c>
      <c r="E106" s="289">
        <v>0</v>
      </c>
      <c r="F106" s="289">
        <v>0</v>
      </c>
      <c r="G106" s="289">
        <v>0</v>
      </c>
      <c r="H106" s="289">
        <v>0</v>
      </c>
      <c r="I106" s="289">
        <v>0</v>
      </c>
      <c r="J106" s="304" t="s">
        <v>261</v>
      </c>
      <c r="L106" s="314" t="s">
        <v>337</v>
      </c>
      <c r="V106" s="314" t="s">
        <v>341</v>
      </c>
      <c r="AG106" s="290"/>
      <c r="AH106" s="290"/>
      <c r="AI106" s="290"/>
      <c r="AJ106" s="290"/>
      <c r="AK106" s="290"/>
      <c r="AL106" s="290"/>
      <c r="AM106" s="290"/>
    </row>
    <row r="107" spans="2:40" ht="15.75" thickBot="1" x14ac:dyDescent="0.3">
      <c r="B107" s="212" t="s">
        <v>314</v>
      </c>
      <c r="C107" s="289">
        <v>0</v>
      </c>
      <c r="D107" s="289">
        <v>0</v>
      </c>
      <c r="E107" s="289">
        <v>0</v>
      </c>
      <c r="F107" s="289">
        <v>0</v>
      </c>
      <c r="G107" s="289">
        <v>0</v>
      </c>
      <c r="H107" s="289">
        <v>0</v>
      </c>
      <c r="I107" s="289">
        <v>0</v>
      </c>
      <c r="J107" s="304" t="s">
        <v>261</v>
      </c>
      <c r="AG107" s="290"/>
      <c r="AH107" s="290"/>
      <c r="AI107" s="290"/>
      <c r="AJ107" s="290"/>
      <c r="AK107" s="290"/>
      <c r="AL107" s="290"/>
      <c r="AM107" s="290"/>
    </row>
    <row r="108" spans="2:40" x14ac:dyDescent="0.25">
      <c r="B108" s="212" t="s">
        <v>315</v>
      </c>
      <c r="C108" s="289">
        <v>0</v>
      </c>
      <c r="D108" s="289">
        <v>0</v>
      </c>
      <c r="E108" s="289">
        <v>0</v>
      </c>
      <c r="F108" s="289">
        <v>0</v>
      </c>
      <c r="G108" s="289">
        <v>0</v>
      </c>
      <c r="H108" s="289">
        <v>0</v>
      </c>
      <c r="I108" s="289">
        <v>0</v>
      </c>
      <c r="J108" s="304" t="s">
        <v>261</v>
      </c>
      <c r="L108" s="298" t="s">
        <v>262</v>
      </c>
      <c r="M108" s="354">
        <v>2008</v>
      </c>
      <c r="N108" s="355">
        <v>2010</v>
      </c>
      <c r="O108" s="355">
        <v>2011</v>
      </c>
      <c r="P108" s="355">
        <v>2012</v>
      </c>
      <c r="Q108" s="356">
        <v>2013</v>
      </c>
      <c r="R108" s="355">
        <v>2014</v>
      </c>
      <c r="S108" s="299" t="s">
        <v>234</v>
      </c>
      <c r="T108" s="300"/>
      <c r="V108" s="298" t="s">
        <v>262</v>
      </c>
      <c r="W108" s="354">
        <v>2008</v>
      </c>
      <c r="X108" s="355">
        <v>2010</v>
      </c>
      <c r="Y108" s="355">
        <v>2011</v>
      </c>
      <c r="Z108" s="355">
        <v>2012</v>
      </c>
      <c r="AA108" s="356">
        <v>2013</v>
      </c>
      <c r="AB108" s="355">
        <v>2014</v>
      </c>
      <c r="AC108" s="299" t="s">
        <v>234</v>
      </c>
      <c r="AD108" s="300"/>
      <c r="AF108" s="298" t="s">
        <v>262</v>
      </c>
      <c r="AG108" s="400">
        <v>2008</v>
      </c>
      <c r="AH108" s="401">
        <v>2010</v>
      </c>
      <c r="AI108" s="401">
        <v>2011</v>
      </c>
      <c r="AJ108" s="401">
        <v>2012</v>
      </c>
      <c r="AK108" s="401">
        <v>2013</v>
      </c>
      <c r="AL108" s="401">
        <v>2014</v>
      </c>
      <c r="AM108" s="299" t="s">
        <v>234</v>
      </c>
      <c r="AN108" s="300"/>
    </row>
    <row r="109" spans="2:40" ht="15.75" thickBot="1" x14ac:dyDescent="0.3">
      <c r="B109" s="212" t="s">
        <v>316</v>
      </c>
      <c r="C109" s="289">
        <v>0</v>
      </c>
      <c r="D109" s="289">
        <v>0</v>
      </c>
      <c r="E109" s="289">
        <v>0</v>
      </c>
      <c r="F109" s="289">
        <v>0</v>
      </c>
      <c r="G109" s="289">
        <v>0</v>
      </c>
      <c r="H109" s="289">
        <v>0</v>
      </c>
      <c r="I109" s="289">
        <v>0</v>
      </c>
      <c r="J109" s="304" t="s">
        <v>261</v>
      </c>
      <c r="L109" s="301" t="s">
        <v>149</v>
      </c>
      <c r="M109" s="357"/>
      <c r="N109" s="358"/>
      <c r="O109" s="358"/>
      <c r="P109" s="358"/>
      <c r="Q109" s="359"/>
      <c r="R109" s="358"/>
      <c r="S109" s="302" t="s">
        <v>149</v>
      </c>
      <c r="T109" s="303" t="s">
        <v>235</v>
      </c>
      <c r="V109" s="301" t="s">
        <v>149</v>
      </c>
      <c r="W109" s="357"/>
      <c r="X109" s="358"/>
      <c r="Y109" s="358"/>
      <c r="Z109" s="358"/>
      <c r="AA109" s="359"/>
      <c r="AB109" s="358"/>
      <c r="AC109" s="302" t="s">
        <v>149</v>
      </c>
      <c r="AD109" s="303" t="s">
        <v>235</v>
      </c>
      <c r="AF109" s="301" t="s">
        <v>149</v>
      </c>
      <c r="AG109" s="403"/>
      <c r="AH109" s="404"/>
      <c r="AI109" s="404"/>
      <c r="AJ109" s="404"/>
      <c r="AK109" s="404"/>
      <c r="AL109" s="404"/>
      <c r="AM109" s="302" t="s">
        <v>149</v>
      </c>
      <c r="AN109" s="303" t="s">
        <v>235</v>
      </c>
    </row>
    <row r="110" spans="2:40" x14ac:dyDescent="0.25">
      <c r="B110" s="212" t="s">
        <v>317</v>
      </c>
      <c r="C110" s="289">
        <v>0</v>
      </c>
      <c r="D110" s="289">
        <v>0</v>
      </c>
      <c r="E110" s="289">
        <v>0</v>
      </c>
      <c r="F110" s="289">
        <v>0</v>
      </c>
      <c r="G110" s="289">
        <v>0</v>
      </c>
      <c r="H110" s="289">
        <v>0</v>
      </c>
      <c r="I110" s="289">
        <v>0</v>
      </c>
      <c r="J110" s="304" t="s">
        <v>261</v>
      </c>
      <c r="L110" s="212" t="s">
        <v>23</v>
      </c>
      <c r="M110" s="424">
        <v>0</v>
      </c>
      <c r="N110" s="424">
        <v>0</v>
      </c>
      <c r="O110" s="424">
        <v>0</v>
      </c>
      <c r="P110" s="424">
        <v>0</v>
      </c>
      <c r="Q110" s="424">
        <v>0</v>
      </c>
      <c r="R110" s="424">
        <v>0</v>
      </c>
      <c r="S110" s="426">
        <v>0</v>
      </c>
      <c r="T110" s="304" t="s">
        <v>261</v>
      </c>
      <c r="V110" s="212" t="s">
        <v>23</v>
      </c>
      <c r="W110" s="424">
        <v>25.8324</v>
      </c>
      <c r="X110" s="424">
        <v>46.551273999999999</v>
      </c>
      <c r="Y110" s="424">
        <v>19.604863999999999</v>
      </c>
      <c r="Z110" s="424">
        <v>0</v>
      </c>
      <c r="AA110" s="424">
        <v>0</v>
      </c>
      <c r="AB110" s="424">
        <v>0</v>
      </c>
      <c r="AC110" s="426">
        <v>0</v>
      </c>
      <c r="AD110" s="304" t="s">
        <v>261</v>
      </c>
      <c r="AF110" s="316" t="s">
        <v>23</v>
      </c>
      <c r="AG110" s="327">
        <v>0</v>
      </c>
      <c r="AH110" s="327">
        <v>0</v>
      </c>
      <c r="AI110" s="327">
        <v>0</v>
      </c>
      <c r="AJ110" s="327">
        <v>0</v>
      </c>
      <c r="AK110" s="327">
        <v>0</v>
      </c>
      <c r="AL110" s="327">
        <v>0</v>
      </c>
      <c r="AM110" s="327">
        <v>0</v>
      </c>
      <c r="AN110" s="318" t="s">
        <v>261</v>
      </c>
    </row>
    <row r="111" spans="2:40" x14ac:dyDescent="0.25">
      <c r="B111" s="212" t="s">
        <v>318</v>
      </c>
      <c r="C111" s="289">
        <v>0</v>
      </c>
      <c r="D111" s="289">
        <v>0</v>
      </c>
      <c r="E111" s="289">
        <v>0</v>
      </c>
      <c r="F111" s="289">
        <v>0</v>
      </c>
      <c r="G111" s="289">
        <v>0</v>
      </c>
      <c r="H111" s="289">
        <v>0</v>
      </c>
      <c r="I111" s="289">
        <v>0</v>
      </c>
      <c r="J111" s="304" t="s">
        <v>261</v>
      </c>
      <c r="L111" s="212" t="s">
        <v>24</v>
      </c>
      <c r="M111" s="424">
        <v>0</v>
      </c>
      <c r="N111" s="424">
        <v>0</v>
      </c>
      <c r="O111" s="424">
        <v>0</v>
      </c>
      <c r="P111" s="424">
        <v>0</v>
      </c>
      <c r="Q111" s="424">
        <v>0</v>
      </c>
      <c r="R111" s="424">
        <v>0</v>
      </c>
      <c r="S111" s="426">
        <v>0</v>
      </c>
      <c r="T111" s="304" t="s">
        <v>261</v>
      </c>
      <c r="V111" s="212" t="s">
        <v>24</v>
      </c>
      <c r="W111" s="424">
        <v>31.515440000000002</v>
      </c>
      <c r="X111" s="424">
        <v>49.212268000000002</v>
      </c>
      <c r="Y111" s="424">
        <v>26.555904000000002</v>
      </c>
      <c r="Z111" s="424">
        <v>0</v>
      </c>
      <c r="AA111" s="424">
        <v>0</v>
      </c>
      <c r="AB111" s="424">
        <v>0</v>
      </c>
      <c r="AC111" s="426">
        <v>0</v>
      </c>
      <c r="AD111" s="304" t="s">
        <v>261</v>
      </c>
      <c r="AF111" s="212" t="s">
        <v>263</v>
      </c>
      <c r="AG111" s="289">
        <v>0</v>
      </c>
      <c r="AH111" s="289">
        <v>0</v>
      </c>
      <c r="AI111" s="289">
        <v>0</v>
      </c>
      <c r="AJ111" s="289">
        <v>0</v>
      </c>
      <c r="AK111" s="289">
        <v>0</v>
      </c>
      <c r="AL111" s="289">
        <v>0</v>
      </c>
      <c r="AM111" s="289">
        <v>0</v>
      </c>
      <c r="AN111" s="304" t="s">
        <v>261</v>
      </c>
    </row>
    <row r="112" spans="2:40" x14ac:dyDescent="0.25">
      <c r="B112" s="212" t="s">
        <v>319</v>
      </c>
      <c r="C112" s="289">
        <v>0</v>
      </c>
      <c r="D112" s="289">
        <v>0</v>
      </c>
      <c r="E112" s="289">
        <v>0</v>
      </c>
      <c r="F112" s="289">
        <v>0</v>
      </c>
      <c r="G112" s="289">
        <v>0</v>
      </c>
      <c r="H112" s="289">
        <v>0</v>
      </c>
      <c r="I112" s="289">
        <v>0</v>
      </c>
      <c r="J112" s="304" t="s">
        <v>261</v>
      </c>
      <c r="L112" s="212" t="s">
        <v>25</v>
      </c>
      <c r="M112" s="424">
        <v>0</v>
      </c>
      <c r="N112" s="424">
        <v>0</v>
      </c>
      <c r="O112" s="424">
        <v>0</v>
      </c>
      <c r="P112" s="424">
        <v>0</v>
      </c>
      <c r="Q112" s="424">
        <v>0</v>
      </c>
      <c r="R112" s="424">
        <v>0</v>
      </c>
      <c r="S112" s="426">
        <v>0</v>
      </c>
      <c r="T112" s="304" t="s">
        <v>261</v>
      </c>
      <c r="V112" s="212" t="s">
        <v>25</v>
      </c>
      <c r="W112" s="424">
        <v>10.585520000000001</v>
      </c>
      <c r="X112" s="424">
        <v>17.316355000000001</v>
      </c>
      <c r="Y112" s="424">
        <v>7.8076160000000003</v>
      </c>
      <c r="Z112" s="424">
        <v>0</v>
      </c>
      <c r="AA112" s="424">
        <v>0</v>
      </c>
      <c r="AB112" s="424">
        <v>0</v>
      </c>
      <c r="AC112" s="426">
        <v>0</v>
      </c>
      <c r="AD112" s="304" t="s">
        <v>261</v>
      </c>
      <c r="AF112" s="212" t="s">
        <v>264</v>
      </c>
      <c r="AG112" s="289">
        <v>0</v>
      </c>
      <c r="AH112" s="289">
        <v>0</v>
      </c>
      <c r="AI112" s="289">
        <v>0</v>
      </c>
      <c r="AJ112" s="289">
        <v>0</v>
      </c>
      <c r="AK112" s="289">
        <v>0</v>
      </c>
      <c r="AL112" s="289">
        <v>0</v>
      </c>
      <c r="AM112" s="289">
        <v>0</v>
      </c>
      <c r="AN112" s="304" t="s">
        <v>261</v>
      </c>
    </row>
    <row r="113" spans="2:40" x14ac:dyDescent="0.25">
      <c r="B113" s="212" t="s">
        <v>320</v>
      </c>
      <c r="C113" s="289">
        <v>0</v>
      </c>
      <c r="D113" s="289">
        <v>0</v>
      </c>
      <c r="E113" s="289">
        <v>0</v>
      </c>
      <c r="F113" s="289">
        <v>0</v>
      </c>
      <c r="G113" s="289">
        <v>0</v>
      </c>
      <c r="H113" s="289">
        <v>0</v>
      </c>
      <c r="I113" s="289">
        <v>0</v>
      </c>
      <c r="J113" s="304" t="s">
        <v>261</v>
      </c>
      <c r="L113" s="212" t="s">
        <v>26</v>
      </c>
      <c r="M113" s="424">
        <v>0</v>
      </c>
      <c r="N113" s="424">
        <v>0</v>
      </c>
      <c r="O113" s="424">
        <v>0</v>
      </c>
      <c r="P113" s="424">
        <v>0</v>
      </c>
      <c r="Q113" s="424">
        <v>0</v>
      </c>
      <c r="R113" s="424">
        <v>0</v>
      </c>
      <c r="S113" s="426">
        <v>0</v>
      </c>
      <c r="T113" s="304" t="s">
        <v>261</v>
      </c>
      <c r="V113" s="212" t="s">
        <v>26</v>
      </c>
      <c r="W113" s="424">
        <v>0</v>
      </c>
      <c r="X113" s="424">
        <v>0</v>
      </c>
      <c r="Y113" s="424">
        <v>0</v>
      </c>
      <c r="Z113" s="424">
        <v>0</v>
      </c>
      <c r="AA113" s="424">
        <v>0</v>
      </c>
      <c r="AB113" s="424">
        <v>0</v>
      </c>
      <c r="AC113" s="426">
        <v>0</v>
      </c>
      <c r="AD113" s="304" t="s">
        <v>261</v>
      </c>
      <c r="AF113" s="212" t="s">
        <v>265</v>
      </c>
      <c r="AG113" s="289">
        <v>0</v>
      </c>
      <c r="AH113" s="289">
        <v>0</v>
      </c>
      <c r="AI113" s="289">
        <v>0</v>
      </c>
      <c r="AJ113" s="289">
        <v>0</v>
      </c>
      <c r="AK113" s="289">
        <v>0</v>
      </c>
      <c r="AL113" s="289">
        <v>0</v>
      </c>
      <c r="AM113" s="289">
        <v>0</v>
      </c>
      <c r="AN113" s="304" t="s">
        <v>261</v>
      </c>
    </row>
    <row r="114" spans="2:40" ht="15.75" thickBot="1" x14ac:dyDescent="0.3">
      <c r="B114" s="212" t="s">
        <v>321</v>
      </c>
      <c r="C114" s="289">
        <v>0</v>
      </c>
      <c r="D114" s="289">
        <v>0</v>
      </c>
      <c r="E114" s="289">
        <v>0</v>
      </c>
      <c r="F114" s="289">
        <v>0</v>
      </c>
      <c r="G114" s="289">
        <v>0</v>
      </c>
      <c r="H114" s="289">
        <v>0</v>
      </c>
      <c r="I114" s="289">
        <v>0</v>
      </c>
      <c r="J114" s="304" t="s">
        <v>261</v>
      </c>
      <c r="L114" s="212" t="s">
        <v>30</v>
      </c>
      <c r="M114" s="424">
        <v>0</v>
      </c>
      <c r="N114" s="424">
        <v>0</v>
      </c>
      <c r="O114" s="424">
        <v>0</v>
      </c>
      <c r="P114" s="424">
        <v>0</v>
      </c>
      <c r="Q114" s="424">
        <v>0</v>
      </c>
      <c r="R114" s="424">
        <v>0</v>
      </c>
      <c r="S114" s="426">
        <v>0</v>
      </c>
      <c r="T114" s="304" t="s">
        <v>261</v>
      </c>
      <c r="V114" s="212" t="s">
        <v>30</v>
      </c>
      <c r="W114" s="424">
        <v>54.941699999999997</v>
      </c>
      <c r="X114" s="424">
        <v>111.215692</v>
      </c>
      <c r="Y114" s="424">
        <v>30.128896000000001</v>
      </c>
      <c r="Z114" s="424">
        <v>0</v>
      </c>
      <c r="AA114" s="424">
        <v>0</v>
      </c>
      <c r="AB114" s="424">
        <v>0</v>
      </c>
      <c r="AC114" s="426">
        <v>0</v>
      </c>
      <c r="AD114" s="304" t="s">
        <v>261</v>
      </c>
      <c r="AF114" s="212" t="s">
        <v>266</v>
      </c>
      <c r="AG114" s="289">
        <v>0</v>
      </c>
      <c r="AH114" s="289">
        <v>0</v>
      </c>
      <c r="AI114" s="289">
        <v>0</v>
      </c>
      <c r="AJ114" s="289">
        <v>0</v>
      </c>
      <c r="AK114" s="289">
        <v>0</v>
      </c>
      <c r="AL114" s="289">
        <v>0</v>
      </c>
      <c r="AM114" s="289">
        <v>0</v>
      </c>
      <c r="AN114" s="304" t="s">
        <v>261</v>
      </c>
    </row>
    <row r="115" spans="2:40" ht="15.75" thickBot="1" x14ac:dyDescent="0.3">
      <c r="B115" s="319" t="s">
        <v>233</v>
      </c>
      <c r="C115" s="321">
        <v>229.58267000000001</v>
      </c>
      <c r="D115" s="321">
        <v>362.322205</v>
      </c>
      <c r="E115" s="321">
        <v>118.18402600000002</v>
      </c>
      <c r="F115" s="321">
        <v>7.5107100000000004</v>
      </c>
      <c r="G115" s="321">
        <v>8.3464200000000002</v>
      </c>
      <c r="H115" s="321">
        <v>28.25928</v>
      </c>
      <c r="I115" s="321">
        <v>19.912860000000002</v>
      </c>
      <c r="J115" s="322" t="s">
        <v>261</v>
      </c>
      <c r="L115" s="212" t="s">
        <v>27</v>
      </c>
      <c r="M115" s="424">
        <v>0</v>
      </c>
      <c r="N115" s="424">
        <v>0</v>
      </c>
      <c r="O115" s="424">
        <v>0</v>
      </c>
      <c r="P115" s="424">
        <v>0</v>
      </c>
      <c r="Q115" s="424">
        <v>0</v>
      </c>
      <c r="R115" s="424">
        <v>0</v>
      </c>
      <c r="S115" s="426">
        <v>0</v>
      </c>
      <c r="T115" s="304" t="s">
        <v>261</v>
      </c>
      <c r="V115" s="212" t="s">
        <v>27</v>
      </c>
      <c r="W115" s="424">
        <v>0</v>
      </c>
      <c r="X115" s="424">
        <v>0</v>
      </c>
      <c r="Y115" s="424">
        <v>0</v>
      </c>
      <c r="Z115" s="424">
        <v>0</v>
      </c>
      <c r="AA115" s="424">
        <v>0</v>
      </c>
      <c r="AB115" s="424">
        <v>0</v>
      </c>
      <c r="AC115" s="426">
        <v>0</v>
      </c>
      <c r="AD115" s="304" t="s">
        <v>261</v>
      </c>
      <c r="AF115" s="316" t="s">
        <v>24</v>
      </c>
      <c r="AG115" s="327">
        <v>51.94218</v>
      </c>
      <c r="AH115" s="327">
        <v>56.07</v>
      </c>
      <c r="AI115" s="327">
        <v>0</v>
      </c>
      <c r="AJ115" s="327">
        <v>0</v>
      </c>
      <c r="AK115" s="327">
        <v>0</v>
      </c>
      <c r="AL115" s="327">
        <v>0</v>
      </c>
      <c r="AM115" s="327">
        <v>0</v>
      </c>
      <c r="AN115" s="318" t="s">
        <v>261</v>
      </c>
    </row>
    <row r="116" spans="2:40" x14ac:dyDescent="0.25">
      <c r="L116" s="212" t="s">
        <v>28</v>
      </c>
      <c r="M116" s="424">
        <v>0</v>
      </c>
      <c r="N116" s="424">
        <v>0</v>
      </c>
      <c r="O116" s="424">
        <v>0</v>
      </c>
      <c r="P116" s="424">
        <v>0</v>
      </c>
      <c r="Q116" s="424">
        <v>0</v>
      </c>
      <c r="R116" s="424">
        <v>0</v>
      </c>
      <c r="S116" s="426">
        <v>0</v>
      </c>
      <c r="T116" s="304" t="s">
        <v>261</v>
      </c>
      <c r="V116" s="212" t="s">
        <v>28</v>
      </c>
      <c r="W116" s="424">
        <v>8.9040599999999994</v>
      </c>
      <c r="X116" s="424">
        <v>12.744165000000001</v>
      </c>
      <c r="Y116" s="424">
        <v>4.8272640000000004</v>
      </c>
      <c r="Z116" s="424">
        <v>0</v>
      </c>
      <c r="AA116" s="424">
        <v>0</v>
      </c>
      <c r="AB116" s="424">
        <v>0</v>
      </c>
      <c r="AC116" s="426">
        <v>0</v>
      </c>
      <c r="AD116" s="304" t="s">
        <v>261</v>
      </c>
      <c r="AF116" s="212" t="s">
        <v>267</v>
      </c>
      <c r="AG116" s="289">
        <v>0</v>
      </c>
      <c r="AH116" s="289">
        <v>0</v>
      </c>
      <c r="AI116" s="289">
        <v>0</v>
      </c>
      <c r="AJ116" s="289">
        <v>0</v>
      </c>
      <c r="AK116" s="289">
        <v>0</v>
      </c>
      <c r="AL116" s="289">
        <v>0</v>
      </c>
      <c r="AM116" s="289">
        <v>0</v>
      </c>
      <c r="AN116" s="304" t="s">
        <v>261</v>
      </c>
    </row>
    <row r="117" spans="2:40" x14ac:dyDescent="0.25">
      <c r="L117" s="212" t="s">
        <v>5</v>
      </c>
      <c r="M117" s="424">
        <v>0</v>
      </c>
      <c r="N117" s="424">
        <v>0</v>
      </c>
      <c r="O117" s="424">
        <v>0</v>
      </c>
      <c r="P117" s="424">
        <v>0</v>
      </c>
      <c r="Q117" s="424">
        <v>0</v>
      </c>
      <c r="R117" s="424">
        <v>0</v>
      </c>
      <c r="S117" s="426">
        <v>0</v>
      </c>
      <c r="T117" s="304" t="s">
        <v>261</v>
      </c>
      <c r="V117" s="212" t="s">
        <v>5</v>
      </c>
      <c r="W117" s="424">
        <v>23.467400000000001</v>
      </c>
      <c r="X117" s="424">
        <v>33.859588000000002</v>
      </c>
      <c r="Y117" s="424">
        <v>12.307840000000001</v>
      </c>
      <c r="Z117" s="424">
        <v>0</v>
      </c>
      <c r="AA117" s="424">
        <v>0</v>
      </c>
      <c r="AB117" s="424">
        <v>0</v>
      </c>
      <c r="AC117" s="426">
        <v>0</v>
      </c>
      <c r="AD117" s="304" t="s">
        <v>261</v>
      </c>
      <c r="AF117" s="212" t="s">
        <v>268</v>
      </c>
      <c r="AG117" s="289">
        <v>0</v>
      </c>
      <c r="AH117" s="289">
        <v>0</v>
      </c>
      <c r="AI117" s="289">
        <v>0</v>
      </c>
      <c r="AJ117" s="289">
        <v>0</v>
      </c>
      <c r="AK117" s="289">
        <v>0</v>
      </c>
      <c r="AL117" s="289">
        <v>0</v>
      </c>
      <c r="AM117" s="289">
        <v>0</v>
      </c>
      <c r="AN117" s="304" t="s">
        <v>261</v>
      </c>
    </row>
    <row r="118" spans="2:40" ht="29.25" thickBot="1" x14ac:dyDescent="0.5">
      <c r="B118" s="314" t="s">
        <v>343</v>
      </c>
      <c r="L118" s="212" t="s">
        <v>51</v>
      </c>
      <c r="M118" s="424">
        <v>0</v>
      </c>
      <c r="N118" s="424">
        <v>0</v>
      </c>
      <c r="O118" s="424">
        <v>0</v>
      </c>
      <c r="P118" s="424">
        <v>0</v>
      </c>
      <c r="Q118" s="424">
        <v>0</v>
      </c>
      <c r="R118" s="424">
        <v>0</v>
      </c>
      <c r="S118" s="426">
        <v>0</v>
      </c>
      <c r="T118" s="304" t="s">
        <v>261</v>
      </c>
      <c r="V118" s="212" t="s">
        <v>51</v>
      </c>
      <c r="W118" s="424">
        <v>14.72306</v>
      </c>
      <c r="X118" s="424">
        <v>29.073022999999999</v>
      </c>
      <c r="Y118" s="424">
        <v>8.9336319999999994</v>
      </c>
      <c r="Z118" s="424">
        <v>0</v>
      </c>
      <c r="AA118" s="424">
        <v>0</v>
      </c>
      <c r="AB118" s="424">
        <v>0</v>
      </c>
      <c r="AC118" s="426">
        <v>0</v>
      </c>
      <c r="AD118" s="304" t="s">
        <v>261</v>
      </c>
      <c r="AF118" s="212" t="s">
        <v>269</v>
      </c>
      <c r="AG118" s="289">
        <v>0</v>
      </c>
      <c r="AH118" s="289">
        <v>0</v>
      </c>
      <c r="AI118" s="289">
        <v>0</v>
      </c>
      <c r="AJ118" s="289">
        <v>0</v>
      </c>
      <c r="AK118" s="289">
        <v>0</v>
      </c>
      <c r="AL118" s="289">
        <v>0</v>
      </c>
      <c r="AM118" s="289">
        <v>0</v>
      </c>
      <c r="AN118" s="304" t="s">
        <v>261</v>
      </c>
    </row>
    <row r="119" spans="2:40" ht="15.75" thickBot="1" x14ac:dyDescent="0.3">
      <c r="L119" s="319" t="s">
        <v>233</v>
      </c>
      <c r="M119" s="427">
        <v>0</v>
      </c>
      <c r="N119" s="427">
        <v>0</v>
      </c>
      <c r="O119" s="427">
        <v>0</v>
      </c>
      <c r="P119" s="427">
        <v>0</v>
      </c>
      <c r="Q119" s="428">
        <v>0</v>
      </c>
      <c r="R119" s="427">
        <v>0</v>
      </c>
      <c r="S119" s="427">
        <v>0</v>
      </c>
      <c r="T119" s="322" t="s">
        <v>261</v>
      </c>
      <c r="V119" s="319" t="s">
        <v>233</v>
      </c>
      <c r="W119" s="427">
        <v>169.96958000000001</v>
      </c>
      <c r="X119" s="427">
        <v>299.97236500000002</v>
      </c>
      <c r="Y119" s="427">
        <v>110.16601600000001</v>
      </c>
      <c r="Z119" s="427">
        <v>0</v>
      </c>
      <c r="AA119" s="428">
        <v>0</v>
      </c>
      <c r="AB119" s="427">
        <v>0</v>
      </c>
      <c r="AC119" s="427">
        <v>0</v>
      </c>
      <c r="AD119" s="431" t="s">
        <v>261</v>
      </c>
      <c r="AF119" s="212" t="s">
        <v>270</v>
      </c>
      <c r="AG119" s="289">
        <v>51.94218</v>
      </c>
      <c r="AH119" s="289">
        <v>56.07</v>
      </c>
      <c r="AI119" s="289">
        <v>0</v>
      </c>
      <c r="AJ119" s="289">
        <v>0</v>
      </c>
      <c r="AK119" s="289">
        <v>0</v>
      </c>
      <c r="AL119" s="289">
        <v>0</v>
      </c>
      <c r="AM119" s="289">
        <v>0</v>
      </c>
      <c r="AN119" s="304" t="s">
        <v>261</v>
      </c>
    </row>
    <row r="120" spans="2:40" ht="15.75" thickBot="1" x14ac:dyDescent="0.3">
      <c r="B120" s="298" t="s">
        <v>262</v>
      </c>
      <c r="C120" s="354">
        <v>2008</v>
      </c>
      <c r="D120" s="355">
        <v>2010</v>
      </c>
      <c r="E120" s="355">
        <v>2011</v>
      </c>
      <c r="F120" s="355">
        <v>2012</v>
      </c>
      <c r="G120" s="356">
        <v>2013</v>
      </c>
      <c r="H120" s="355">
        <v>2014</v>
      </c>
      <c r="I120" s="299" t="s">
        <v>234</v>
      </c>
      <c r="J120" s="300"/>
      <c r="AF120" s="212" t="s">
        <v>271</v>
      </c>
      <c r="AG120" s="289">
        <v>0</v>
      </c>
      <c r="AH120" s="289">
        <v>0</v>
      </c>
      <c r="AI120" s="289">
        <v>0</v>
      </c>
      <c r="AJ120" s="289">
        <v>0</v>
      </c>
      <c r="AK120" s="289">
        <v>0</v>
      </c>
      <c r="AL120" s="289">
        <v>0</v>
      </c>
      <c r="AM120" s="289">
        <v>0</v>
      </c>
      <c r="AN120" s="304" t="s">
        <v>261</v>
      </c>
    </row>
    <row r="121" spans="2:40" ht="15.75" thickBot="1" x14ac:dyDescent="0.3">
      <c r="B121" s="301" t="s">
        <v>149</v>
      </c>
      <c r="C121" s="357"/>
      <c r="D121" s="358"/>
      <c r="E121" s="358"/>
      <c r="F121" s="358"/>
      <c r="G121" s="359"/>
      <c r="H121" s="358"/>
      <c r="I121" s="302" t="s">
        <v>149</v>
      </c>
      <c r="J121" s="303" t="s">
        <v>235</v>
      </c>
      <c r="AF121" s="316" t="s">
        <v>25</v>
      </c>
      <c r="AG121" s="327">
        <v>0</v>
      </c>
      <c r="AH121" s="327">
        <v>0</v>
      </c>
      <c r="AI121" s="327">
        <v>0</v>
      </c>
      <c r="AJ121" s="327">
        <v>0</v>
      </c>
      <c r="AK121" s="327">
        <v>0</v>
      </c>
      <c r="AL121" s="327">
        <v>0</v>
      </c>
      <c r="AM121" s="327">
        <v>0</v>
      </c>
      <c r="AN121" s="318" t="s">
        <v>261</v>
      </c>
    </row>
    <row r="122" spans="2:40" x14ac:dyDescent="0.25">
      <c r="B122" s="212" t="s">
        <v>6</v>
      </c>
      <c r="C122" s="424">
        <v>169.96958000000001</v>
      </c>
      <c r="D122" s="424">
        <v>299.97236500000002</v>
      </c>
      <c r="E122" s="424">
        <v>110.16601600000001</v>
      </c>
      <c r="F122" s="424">
        <v>0</v>
      </c>
      <c r="G122" s="424">
        <v>0</v>
      </c>
      <c r="H122" s="424">
        <v>0</v>
      </c>
      <c r="I122" s="426">
        <v>0</v>
      </c>
      <c r="J122" s="304" t="s">
        <v>261</v>
      </c>
      <c r="L122" s="298" t="s">
        <v>262</v>
      </c>
      <c r="M122" s="354">
        <v>2008</v>
      </c>
      <c r="N122" s="355">
        <v>2010</v>
      </c>
      <c r="O122" s="355">
        <v>2011</v>
      </c>
      <c r="P122" s="355">
        <v>2012</v>
      </c>
      <c r="Q122" s="355">
        <v>2013</v>
      </c>
      <c r="R122" s="355">
        <v>2014</v>
      </c>
      <c r="S122" s="299" t="s">
        <v>234</v>
      </c>
      <c r="T122" s="300"/>
      <c r="V122" s="298" t="s">
        <v>262</v>
      </c>
      <c r="W122" s="354">
        <v>2008</v>
      </c>
      <c r="X122" s="355">
        <v>2010</v>
      </c>
      <c r="Y122" s="355">
        <v>2011</v>
      </c>
      <c r="Z122" s="355">
        <v>2012</v>
      </c>
      <c r="AA122" s="355">
        <v>2013</v>
      </c>
      <c r="AB122" s="355">
        <v>2014</v>
      </c>
      <c r="AC122" s="299" t="s">
        <v>234</v>
      </c>
      <c r="AD122" s="300"/>
      <c r="AF122" s="212" t="s">
        <v>272</v>
      </c>
      <c r="AG122" s="289">
        <v>0</v>
      </c>
      <c r="AH122" s="289">
        <v>0</v>
      </c>
      <c r="AI122" s="289">
        <v>0</v>
      </c>
      <c r="AJ122" s="289">
        <v>0</v>
      </c>
      <c r="AK122" s="289">
        <v>0</v>
      </c>
      <c r="AL122" s="289">
        <v>0</v>
      </c>
      <c r="AM122" s="289">
        <v>0</v>
      </c>
      <c r="AN122" s="304" t="s">
        <v>261</v>
      </c>
    </row>
    <row r="123" spans="2:40" ht="15.75" thickBot="1" x14ac:dyDescent="0.3">
      <c r="B123" s="212" t="s">
        <v>19</v>
      </c>
      <c r="C123" s="424">
        <v>0</v>
      </c>
      <c r="D123" s="424">
        <v>0</v>
      </c>
      <c r="E123" s="424">
        <v>0</v>
      </c>
      <c r="F123" s="424">
        <v>0</v>
      </c>
      <c r="G123" s="424">
        <v>0</v>
      </c>
      <c r="H123" s="424">
        <v>0</v>
      </c>
      <c r="I123" s="426">
        <v>0</v>
      </c>
      <c r="J123" s="304" t="s">
        <v>261</v>
      </c>
      <c r="L123" s="301" t="s">
        <v>149</v>
      </c>
      <c r="M123" s="357"/>
      <c r="N123" s="358"/>
      <c r="O123" s="358"/>
      <c r="P123" s="358"/>
      <c r="Q123" s="358"/>
      <c r="R123" s="358"/>
      <c r="S123" s="302" t="s">
        <v>149</v>
      </c>
      <c r="T123" s="303" t="s">
        <v>235</v>
      </c>
      <c r="V123" s="301" t="s">
        <v>149</v>
      </c>
      <c r="W123" s="357"/>
      <c r="X123" s="358"/>
      <c r="Y123" s="358"/>
      <c r="Z123" s="358"/>
      <c r="AA123" s="358"/>
      <c r="AB123" s="358"/>
      <c r="AC123" s="302" t="s">
        <v>149</v>
      </c>
      <c r="AD123" s="303" t="s">
        <v>235</v>
      </c>
      <c r="AF123" s="212" t="s">
        <v>273</v>
      </c>
      <c r="AG123" s="289">
        <v>0</v>
      </c>
      <c r="AH123" s="289">
        <v>0</v>
      </c>
      <c r="AI123" s="289">
        <v>0</v>
      </c>
      <c r="AJ123" s="289">
        <v>0</v>
      </c>
      <c r="AK123" s="289">
        <v>0</v>
      </c>
      <c r="AL123" s="289">
        <v>0</v>
      </c>
      <c r="AM123" s="289">
        <v>0</v>
      </c>
      <c r="AN123" s="304" t="s">
        <v>261</v>
      </c>
    </row>
    <row r="124" spans="2:40" ht="15.75" thickBot="1" x14ac:dyDescent="0.3">
      <c r="B124" s="212" t="s">
        <v>0</v>
      </c>
      <c r="C124" s="424">
        <v>59.61309</v>
      </c>
      <c r="D124" s="424">
        <v>62.34984</v>
      </c>
      <c r="E124" s="424">
        <v>8.0180100000000003</v>
      </c>
      <c r="F124" s="424">
        <v>7.5107100000000004</v>
      </c>
      <c r="G124" s="424">
        <v>8.3464200000000002</v>
      </c>
      <c r="H124" s="424">
        <v>28.25928</v>
      </c>
      <c r="I124" s="426">
        <v>19.912860000000002</v>
      </c>
      <c r="J124" s="214">
        <v>2.385796545105566</v>
      </c>
      <c r="L124" s="316" t="s">
        <v>23</v>
      </c>
      <c r="M124" s="327">
        <v>0</v>
      </c>
      <c r="N124" s="327">
        <v>0</v>
      </c>
      <c r="O124" s="327">
        <v>0</v>
      </c>
      <c r="P124" s="327">
        <v>0</v>
      </c>
      <c r="Q124" s="327">
        <v>0</v>
      </c>
      <c r="R124" s="327">
        <v>0</v>
      </c>
      <c r="S124" s="327">
        <v>0</v>
      </c>
      <c r="T124" s="318" t="s">
        <v>261</v>
      </c>
      <c r="V124" s="316" t="s">
        <v>23</v>
      </c>
      <c r="W124" s="327">
        <v>25.8324</v>
      </c>
      <c r="X124" s="327">
        <v>46.551273999999999</v>
      </c>
      <c r="Y124" s="327">
        <v>19.604863999999999</v>
      </c>
      <c r="Z124" s="327">
        <v>0</v>
      </c>
      <c r="AA124" s="327">
        <v>0</v>
      </c>
      <c r="AB124" s="327">
        <v>0</v>
      </c>
      <c r="AC124" s="327">
        <v>0</v>
      </c>
      <c r="AD124" s="318" t="s">
        <v>261</v>
      </c>
      <c r="AF124" s="212" t="s">
        <v>274</v>
      </c>
      <c r="AG124" s="289">
        <v>0</v>
      </c>
      <c r="AH124" s="289">
        <v>0</v>
      </c>
      <c r="AI124" s="289">
        <v>0</v>
      </c>
      <c r="AJ124" s="289">
        <v>0</v>
      </c>
      <c r="AK124" s="289">
        <v>0</v>
      </c>
      <c r="AL124" s="289">
        <v>0</v>
      </c>
      <c r="AM124" s="289">
        <v>0</v>
      </c>
      <c r="AN124" s="304" t="s">
        <v>261</v>
      </c>
    </row>
    <row r="125" spans="2:40" ht="15.75" thickBot="1" x14ac:dyDescent="0.3">
      <c r="B125" s="319" t="s">
        <v>233</v>
      </c>
      <c r="C125" s="427">
        <v>229.58267000000001</v>
      </c>
      <c r="D125" s="427">
        <v>362.32220500000005</v>
      </c>
      <c r="E125" s="427">
        <v>118.18402600000002</v>
      </c>
      <c r="F125" s="427">
        <v>7.5107100000000004</v>
      </c>
      <c r="G125" s="428">
        <v>8.3464200000000002</v>
      </c>
      <c r="H125" s="427">
        <v>28.25928</v>
      </c>
      <c r="I125" s="427">
        <v>19.912860000000002</v>
      </c>
      <c r="J125" s="342">
        <v>2.385796545105566</v>
      </c>
      <c r="L125" s="212" t="s">
        <v>263</v>
      </c>
      <c r="M125" s="289">
        <v>0</v>
      </c>
      <c r="N125" s="289">
        <v>0</v>
      </c>
      <c r="O125" s="289">
        <v>0</v>
      </c>
      <c r="P125" s="289">
        <v>0</v>
      </c>
      <c r="Q125" s="289">
        <v>0</v>
      </c>
      <c r="R125" s="289">
        <v>0</v>
      </c>
      <c r="S125" s="289">
        <v>0</v>
      </c>
      <c r="T125" s="304" t="s">
        <v>261</v>
      </c>
      <c r="V125" s="212" t="s">
        <v>263</v>
      </c>
      <c r="W125" s="289">
        <v>18.733000000000001</v>
      </c>
      <c r="X125" s="289">
        <v>36.720208</v>
      </c>
      <c r="Y125" s="289">
        <v>15.540863999999999</v>
      </c>
      <c r="Z125" s="289">
        <v>0</v>
      </c>
      <c r="AA125" s="289">
        <v>0</v>
      </c>
      <c r="AB125" s="289">
        <v>0</v>
      </c>
      <c r="AC125" s="289">
        <v>0</v>
      </c>
      <c r="AD125" s="304" t="s">
        <v>261</v>
      </c>
      <c r="AF125" s="212" t="s">
        <v>275</v>
      </c>
      <c r="AG125" s="289">
        <v>0</v>
      </c>
      <c r="AH125" s="289">
        <v>0</v>
      </c>
      <c r="AI125" s="289">
        <v>0</v>
      </c>
      <c r="AJ125" s="289">
        <v>0</v>
      </c>
      <c r="AK125" s="289">
        <v>0</v>
      </c>
      <c r="AL125" s="289">
        <v>0</v>
      </c>
      <c r="AM125" s="289">
        <v>0</v>
      </c>
      <c r="AN125" s="304" t="s">
        <v>261</v>
      </c>
    </row>
    <row r="126" spans="2:40" x14ac:dyDescent="0.25">
      <c r="L126" s="212" t="s">
        <v>264</v>
      </c>
      <c r="M126" s="289">
        <v>0</v>
      </c>
      <c r="N126" s="289">
        <v>0</v>
      </c>
      <c r="O126" s="289">
        <v>0</v>
      </c>
      <c r="P126" s="289">
        <v>0</v>
      </c>
      <c r="Q126" s="289">
        <v>0</v>
      </c>
      <c r="R126" s="289">
        <v>0</v>
      </c>
      <c r="S126" s="289">
        <v>0</v>
      </c>
      <c r="T126" s="304" t="s">
        <v>261</v>
      </c>
      <c r="V126" s="212" t="s">
        <v>264</v>
      </c>
      <c r="W126" s="289">
        <v>7.0994000000000002</v>
      </c>
      <c r="X126" s="289">
        <v>9.8310659999999999</v>
      </c>
      <c r="Y126" s="289">
        <v>4.0640000000000001</v>
      </c>
      <c r="Z126" s="289">
        <v>0</v>
      </c>
      <c r="AA126" s="289">
        <v>0</v>
      </c>
      <c r="AB126" s="289">
        <v>0</v>
      </c>
      <c r="AC126" s="289">
        <v>0</v>
      </c>
      <c r="AD126" s="304" t="s">
        <v>261</v>
      </c>
      <c r="AF126" s="212" t="s">
        <v>276</v>
      </c>
      <c r="AG126" s="289">
        <v>0</v>
      </c>
      <c r="AH126" s="289">
        <v>0</v>
      </c>
      <c r="AI126" s="289">
        <v>0</v>
      </c>
      <c r="AJ126" s="289">
        <v>0</v>
      </c>
      <c r="AK126" s="289">
        <v>0</v>
      </c>
      <c r="AL126" s="289">
        <v>0</v>
      </c>
      <c r="AM126" s="289">
        <v>0</v>
      </c>
      <c r="AN126" s="304" t="s">
        <v>261</v>
      </c>
    </row>
    <row r="127" spans="2:40" ht="15.75" thickBot="1" x14ac:dyDescent="0.3">
      <c r="L127" s="212" t="s">
        <v>265</v>
      </c>
      <c r="M127" s="289">
        <v>0</v>
      </c>
      <c r="N127" s="289">
        <v>0</v>
      </c>
      <c r="O127" s="289">
        <v>0</v>
      </c>
      <c r="P127" s="289">
        <v>0</v>
      </c>
      <c r="Q127" s="289">
        <v>0</v>
      </c>
      <c r="R127" s="289">
        <v>0</v>
      </c>
      <c r="S127" s="289">
        <v>0</v>
      </c>
      <c r="T127" s="304" t="s">
        <v>261</v>
      </c>
      <c r="V127" s="212" t="s">
        <v>265</v>
      </c>
      <c r="W127" s="289">
        <v>0</v>
      </c>
      <c r="X127" s="289">
        <v>0</v>
      </c>
      <c r="Y127" s="289">
        <v>0</v>
      </c>
      <c r="Z127" s="289">
        <v>0</v>
      </c>
      <c r="AA127" s="289">
        <v>0</v>
      </c>
      <c r="AB127" s="289">
        <v>0</v>
      </c>
      <c r="AC127" s="289">
        <v>0</v>
      </c>
      <c r="AD127" s="304" t="s">
        <v>261</v>
      </c>
      <c r="AF127" s="212" t="s">
        <v>277</v>
      </c>
      <c r="AG127" s="289">
        <v>0</v>
      </c>
      <c r="AH127" s="289">
        <v>0</v>
      </c>
      <c r="AI127" s="289">
        <v>0</v>
      </c>
      <c r="AJ127" s="289">
        <v>0</v>
      </c>
      <c r="AK127" s="289">
        <v>0</v>
      </c>
      <c r="AL127" s="289">
        <v>0</v>
      </c>
      <c r="AM127" s="289">
        <v>0</v>
      </c>
      <c r="AN127" s="304" t="s">
        <v>261</v>
      </c>
    </row>
    <row r="128" spans="2:40" ht="15.75" thickBot="1" x14ac:dyDescent="0.3">
      <c r="L128" s="212" t="s">
        <v>266</v>
      </c>
      <c r="M128" s="289">
        <v>0</v>
      </c>
      <c r="N128" s="289">
        <v>0</v>
      </c>
      <c r="O128" s="289">
        <v>0</v>
      </c>
      <c r="P128" s="289">
        <v>0</v>
      </c>
      <c r="Q128" s="289">
        <v>0</v>
      </c>
      <c r="R128" s="289">
        <v>0</v>
      </c>
      <c r="S128" s="289">
        <v>0</v>
      </c>
      <c r="T128" s="304" t="s">
        <v>261</v>
      </c>
      <c r="V128" s="212" t="s">
        <v>266</v>
      </c>
      <c r="W128" s="289">
        <v>0</v>
      </c>
      <c r="X128" s="289">
        <v>0</v>
      </c>
      <c r="Y128" s="289">
        <v>0</v>
      </c>
      <c r="Z128" s="289">
        <v>0</v>
      </c>
      <c r="AA128" s="289">
        <v>0</v>
      </c>
      <c r="AB128" s="289">
        <v>0</v>
      </c>
      <c r="AC128" s="289">
        <v>0</v>
      </c>
      <c r="AD128" s="304" t="s">
        <v>261</v>
      </c>
      <c r="AF128" s="316" t="s">
        <v>26</v>
      </c>
      <c r="AG128" s="327">
        <v>0</v>
      </c>
      <c r="AH128" s="327">
        <v>0</v>
      </c>
      <c r="AI128" s="327">
        <v>0</v>
      </c>
      <c r="AJ128" s="327">
        <v>0</v>
      </c>
      <c r="AK128" s="327">
        <v>0</v>
      </c>
      <c r="AL128" s="327">
        <v>0</v>
      </c>
      <c r="AM128" s="327">
        <v>0</v>
      </c>
      <c r="AN128" s="318" t="s">
        <v>261</v>
      </c>
    </row>
    <row r="129" spans="12:40" ht="15.75" thickBot="1" x14ac:dyDescent="0.3">
      <c r="L129" s="316" t="s">
        <v>24</v>
      </c>
      <c r="M129" s="327">
        <v>0</v>
      </c>
      <c r="N129" s="327">
        <v>0</v>
      </c>
      <c r="O129" s="327">
        <v>0</v>
      </c>
      <c r="P129" s="327">
        <v>0</v>
      </c>
      <c r="Q129" s="327">
        <v>0</v>
      </c>
      <c r="R129" s="327">
        <v>0</v>
      </c>
      <c r="S129" s="327">
        <v>0</v>
      </c>
      <c r="T129" s="318" t="s">
        <v>261</v>
      </c>
      <c r="V129" s="316" t="s">
        <v>24</v>
      </c>
      <c r="W129" s="327">
        <v>31.515440000000002</v>
      </c>
      <c r="X129" s="327">
        <v>49.212268000000002</v>
      </c>
      <c r="Y129" s="327">
        <v>26.555904000000002</v>
      </c>
      <c r="Z129" s="327">
        <v>0</v>
      </c>
      <c r="AA129" s="327">
        <v>0</v>
      </c>
      <c r="AB129" s="327">
        <v>0</v>
      </c>
      <c r="AC129" s="327">
        <v>0</v>
      </c>
      <c r="AD129" s="318" t="s">
        <v>261</v>
      </c>
      <c r="AF129" s="212" t="s">
        <v>261</v>
      </c>
      <c r="AG129" s="289">
        <v>0</v>
      </c>
      <c r="AH129" s="289">
        <v>0</v>
      </c>
      <c r="AI129" s="289">
        <v>0</v>
      </c>
      <c r="AJ129" s="289">
        <v>0</v>
      </c>
      <c r="AK129" s="289">
        <v>0</v>
      </c>
      <c r="AL129" s="289">
        <v>0</v>
      </c>
      <c r="AM129" s="289">
        <v>0</v>
      </c>
      <c r="AN129" s="304" t="s">
        <v>261</v>
      </c>
    </row>
    <row r="130" spans="12:40" x14ac:dyDescent="0.25">
      <c r="L130" s="212" t="s">
        <v>267</v>
      </c>
      <c r="M130" s="289">
        <v>0</v>
      </c>
      <c r="N130" s="289">
        <v>0</v>
      </c>
      <c r="O130" s="289">
        <v>0</v>
      </c>
      <c r="P130" s="289">
        <v>0</v>
      </c>
      <c r="Q130" s="289">
        <v>0</v>
      </c>
      <c r="R130" s="289">
        <v>0</v>
      </c>
      <c r="S130" s="289">
        <v>0</v>
      </c>
      <c r="T130" s="304" t="s">
        <v>261</v>
      </c>
      <c r="V130" s="212" t="s">
        <v>267</v>
      </c>
      <c r="W130" s="289">
        <v>15.03392</v>
      </c>
      <c r="X130" s="289">
        <v>23.945173</v>
      </c>
      <c r="Y130" s="289">
        <v>8.2090239999999994</v>
      </c>
      <c r="Z130" s="289">
        <v>0</v>
      </c>
      <c r="AA130" s="289">
        <v>0</v>
      </c>
      <c r="AB130" s="289">
        <v>0</v>
      </c>
      <c r="AC130" s="289">
        <v>0</v>
      </c>
      <c r="AD130" s="304" t="s">
        <v>261</v>
      </c>
      <c r="AF130" s="316" t="s">
        <v>30</v>
      </c>
      <c r="AG130" s="327">
        <v>0</v>
      </c>
      <c r="AH130" s="327">
        <v>0</v>
      </c>
      <c r="AI130" s="327">
        <v>0</v>
      </c>
      <c r="AJ130" s="327">
        <v>0</v>
      </c>
      <c r="AK130" s="327">
        <v>0</v>
      </c>
      <c r="AL130" s="327">
        <v>0</v>
      </c>
      <c r="AM130" s="327">
        <v>0</v>
      </c>
      <c r="AN130" s="318" t="s">
        <v>261</v>
      </c>
    </row>
    <row r="131" spans="12:40" x14ac:dyDescent="0.25">
      <c r="L131" s="212" t="s">
        <v>268</v>
      </c>
      <c r="M131" s="289">
        <v>0</v>
      </c>
      <c r="N131" s="289">
        <v>0</v>
      </c>
      <c r="O131" s="289">
        <v>0</v>
      </c>
      <c r="P131" s="289">
        <v>0</v>
      </c>
      <c r="Q131" s="289">
        <v>0</v>
      </c>
      <c r="R131" s="289">
        <v>0</v>
      </c>
      <c r="S131" s="289">
        <v>0</v>
      </c>
      <c r="T131" s="304" t="s">
        <v>261</v>
      </c>
      <c r="V131" s="212" t="s">
        <v>268</v>
      </c>
      <c r="W131" s="289">
        <v>0</v>
      </c>
      <c r="X131" s="289">
        <v>0</v>
      </c>
      <c r="Y131" s="289">
        <v>0</v>
      </c>
      <c r="Z131" s="289">
        <v>0</v>
      </c>
      <c r="AA131" s="289">
        <v>0</v>
      </c>
      <c r="AB131" s="289">
        <v>0</v>
      </c>
      <c r="AC131" s="289">
        <v>0</v>
      </c>
      <c r="AD131" s="304" t="s">
        <v>261</v>
      </c>
      <c r="AF131" s="212" t="s">
        <v>278</v>
      </c>
      <c r="AG131" s="289">
        <v>0</v>
      </c>
      <c r="AH131" s="289">
        <v>0</v>
      </c>
      <c r="AI131" s="289">
        <v>0</v>
      </c>
      <c r="AJ131" s="289">
        <v>0</v>
      </c>
      <c r="AK131" s="289">
        <v>0</v>
      </c>
      <c r="AL131" s="289">
        <v>0</v>
      </c>
      <c r="AM131" s="289">
        <v>0</v>
      </c>
      <c r="AN131" s="304" t="s">
        <v>261</v>
      </c>
    </row>
    <row r="132" spans="12:40" x14ac:dyDescent="0.25">
      <c r="L132" s="212" t="s">
        <v>269</v>
      </c>
      <c r="M132" s="289">
        <v>0</v>
      </c>
      <c r="N132" s="289">
        <v>0</v>
      </c>
      <c r="O132" s="289">
        <v>0</v>
      </c>
      <c r="P132" s="289">
        <v>0</v>
      </c>
      <c r="Q132" s="289">
        <v>0</v>
      </c>
      <c r="R132" s="289">
        <v>0</v>
      </c>
      <c r="S132" s="289">
        <v>0</v>
      </c>
      <c r="T132" s="304" t="s">
        <v>261</v>
      </c>
      <c r="V132" s="212" t="s">
        <v>269</v>
      </c>
      <c r="W132" s="289">
        <v>10.719060000000001</v>
      </c>
      <c r="X132" s="289">
        <v>15.457637999999999</v>
      </c>
      <c r="Y132" s="289">
        <v>5.198976</v>
      </c>
      <c r="Z132" s="289">
        <v>0</v>
      </c>
      <c r="AA132" s="289">
        <v>0</v>
      </c>
      <c r="AB132" s="289">
        <v>0</v>
      </c>
      <c r="AC132" s="289">
        <v>0</v>
      </c>
      <c r="AD132" s="304" t="s">
        <v>261</v>
      </c>
      <c r="AF132" s="212" t="s">
        <v>279</v>
      </c>
      <c r="AG132" s="289">
        <v>0</v>
      </c>
      <c r="AH132" s="289">
        <v>0</v>
      </c>
      <c r="AI132" s="289">
        <v>0</v>
      </c>
      <c r="AJ132" s="289">
        <v>0</v>
      </c>
      <c r="AK132" s="289">
        <v>0</v>
      </c>
      <c r="AL132" s="289">
        <v>0</v>
      </c>
      <c r="AM132" s="289">
        <v>0</v>
      </c>
      <c r="AN132" s="304" t="s">
        <v>261</v>
      </c>
    </row>
    <row r="133" spans="12:40" x14ac:dyDescent="0.25">
      <c r="L133" s="212" t="s">
        <v>270</v>
      </c>
      <c r="M133" s="289">
        <v>0</v>
      </c>
      <c r="N133" s="289">
        <v>0</v>
      </c>
      <c r="O133" s="289">
        <v>0</v>
      </c>
      <c r="P133" s="289">
        <v>0</v>
      </c>
      <c r="Q133" s="289">
        <v>0</v>
      </c>
      <c r="R133" s="289">
        <v>0</v>
      </c>
      <c r="S133" s="289">
        <v>0</v>
      </c>
      <c r="T133" s="304" t="s">
        <v>261</v>
      </c>
      <c r="V133" s="212" t="s">
        <v>270</v>
      </c>
      <c r="W133" s="289">
        <v>5.7624599999999999</v>
      </c>
      <c r="X133" s="289">
        <v>9.8094570000000001</v>
      </c>
      <c r="Y133" s="289">
        <v>13.147904</v>
      </c>
      <c r="Z133" s="289">
        <v>0</v>
      </c>
      <c r="AA133" s="289">
        <v>0</v>
      </c>
      <c r="AB133" s="289">
        <v>0</v>
      </c>
      <c r="AC133" s="289">
        <v>0</v>
      </c>
      <c r="AD133" s="304" t="s">
        <v>261</v>
      </c>
      <c r="AF133" s="212" t="s">
        <v>280</v>
      </c>
      <c r="AG133" s="289">
        <v>0</v>
      </c>
      <c r="AH133" s="289">
        <v>0</v>
      </c>
      <c r="AI133" s="289">
        <v>0</v>
      </c>
      <c r="AJ133" s="289">
        <v>0</v>
      </c>
      <c r="AK133" s="289">
        <v>0</v>
      </c>
      <c r="AL133" s="289">
        <v>0</v>
      </c>
      <c r="AM133" s="289">
        <v>0</v>
      </c>
      <c r="AN133" s="304" t="s">
        <v>261</v>
      </c>
    </row>
    <row r="134" spans="12:40" ht="15.75" thickBot="1" x14ac:dyDescent="0.3">
      <c r="L134" s="212" t="s">
        <v>271</v>
      </c>
      <c r="M134" s="289">
        <v>0</v>
      </c>
      <c r="N134" s="289">
        <v>0</v>
      </c>
      <c r="O134" s="289">
        <v>0</v>
      </c>
      <c r="P134" s="289">
        <v>0</v>
      </c>
      <c r="Q134" s="289">
        <v>0</v>
      </c>
      <c r="R134" s="289">
        <v>0</v>
      </c>
      <c r="S134" s="289">
        <v>0</v>
      </c>
      <c r="T134" s="304" t="s">
        <v>261</v>
      </c>
      <c r="V134" s="212" t="s">
        <v>271</v>
      </c>
      <c r="W134" s="289">
        <v>0</v>
      </c>
      <c r="X134" s="289">
        <v>0</v>
      </c>
      <c r="Y134" s="289">
        <v>0</v>
      </c>
      <c r="Z134" s="289">
        <v>0</v>
      </c>
      <c r="AA134" s="289">
        <v>0</v>
      </c>
      <c r="AB134" s="289">
        <v>0</v>
      </c>
      <c r="AC134" s="289">
        <v>0</v>
      </c>
      <c r="AD134" s="304" t="s">
        <v>261</v>
      </c>
      <c r="AF134" s="212" t="s">
        <v>281</v>
      </c>
      <c r="AG134" s="289">
        <v>0</v>
      </c>
      <c r="AH134" s="289">
        <v>0</v>
      </c>
      <c r="AI134" s="289">
        <v>0</v>
      </c>
      <c r="AJ134" s="289">
        <v>0</v>
      </c>
      <c r="AK134" s="289">
        <v>0</v>
      </c>
      <c r="AL134" s="289">
        <v>0</v>
      </c>
      <c r="AM134" s="289">
        <v>0</v>
      </c>
      <c r="AN134" s="304" t="s">
        <v>261</v>
      </c>
    </row>
    <row r="135" spans="12:40" ht="15.75" thickBot="1" x14ac:dyDescent="0.3">
      <c r="L135" s="316" t="s">
        <v>25</v>
      </c>
      <c r="M135" s="327">
        <v>0</v>
      </c>
      <c r="N135" s="327">
        <v>0</v>
      </c>
      <c r="O135" s="327">
        <v>0</v>
      </c>
      <c r="P135" s="327">
        <v>0</v>
      </c>
      <c r="Q135" s="327">
        <v>0</v>
      </c>
      <c r="R135" s="327">
        <v>0</v>
      </c>
      <c r="S135" s="327">
        <v>0</v>
      </c>
      <c r="T135" s="318" t="s">
        <v>261</v>
      </c>
      <c r="V135" s="316" t="s">
        <v>25</v>
      </c>
      <c r="W135" s="327">
        <v>10.585520000000001</v>
      </c>
      <c r="X135" s="327">
        <v>17.316355000000001</v>
      </c>
      <c r="Y135" s="327">
        <v>7.8076160000000003</v>
      </c>
      <c r="Z135" s="327">
        <v>0</v>
      </c>
      <c r="AA135" s="327">
        <v>0</v>
      </c>
      <c r="AB135" s="327">
        <v>0</v>
      </c>
      <c r="AC135" s="327">
        <v>0</v>
      </c>
      <c r="AD135" s="318" t="s">
        <v>261</v>
      </c>
      <c r="AF135" s="212" t="s">
        <v>282</v>
      </c>
      <c r="AG135" s="289">
        <v>0</v>
      </c>
      <c r="AH135" s="289">
        <v>0</v>
      </c>
      <c r="AI135" s="289">
        <v>0</v>
      </c>
      <c r="AJ135" s="289">
        <v>0</v>
      </c>
      <c r="AK135" s="289">
        <v>0</v>
      </c>
      <c r="AL135" s="289">
        <v>0</v>
      </c>
      <c r="AM135" s="289">
        <v>0</v>
      </c>
      <c r="AN135" s="304" t="s">
        <v>261</v>
      </c>
    </row>
    <row r="136" spans="12:40" x14ac:dyDescent="0.25">
      <c r="L136" s="212" t="s">
        <v>272</v>
      </c>
      <c r="M136" s="289">
        <v>0</v>
      </c>
      <c r="N136" s="289">
        <v>0</v>
      </c>
      <c r="O136" s="289">
        <v>0</v>
      </c>
      <c r="P136" s="289">
        <v>0</v>
      </c>
      <c r="Q136" s="289">
        <v>0</v>
      </c>
      <c r="R136" s="289">
        <v>0</v>
      </c>
      <c r="S136" s="289">
        <v>0</v>
      </c>
      <c r="T136" s="304" t="s">
        <v>261</v>
      </c>
      <c r="V136" s="212" t="s">
        <v>272</v>
      </c>
      <c r="W136" s="289">
        <v>2.9664799999999998</v>
      </c>
      <c r="X136" s="289">
        <v>4.7327139999999996</v>
      </c>
      <c r="Y136" s="289">
        <v>1.671168</v>
      </c>
      <c r="Z136" s="289">
        <v>0</v>
      </c>
      <c r="AA136" s="289">
        <v>0</v>
      </c>
      <c r="AB136" s="289">
        <v>0</v>
      </c>
      <c r="AC136" s="289">
        <v>0</v>
      </c>
      <c r="AD136" s="304" t="s">
        <v>261</v>
      </c>
      <c r="AF136" s="316" t="s">
        <v>27</v>
      </c>
      <c r="AG136" s="327">
        <v>0</v>
      </c>
      <c r="AH136" s="327">
        <v>0</v>
      </c>
      <c r="AI136" s="327">
        <v>0</v>
      </c>
      <c r="AJ136" s="327">
        <v>0</v>
      </c>
      <c r="AK136" s="327">
        <v>0</v>
      </c>
      <c r="AL136" s="327">
        <v>0</v>
      </c>
      <c r="AM136" s="327">
        <v>0</v>
      </c>
      <c r="AN136" s="318" t="s">
        <v>261</v>
      </c>
    </row>
    <row r="137" spans="12:40" x14ac:dyDescent="0.25">
      <c r="L137" s="212" t="s">
        <v>273</v>
      </c>
      <c r="M137" s="289">
        <v>0</v>
      </c>
      <c r="N137" s="289">
        <v>0</v>
      </c>
      <c r="O137" s="289">
        <v>0</v>
      </c>
      <c r="P137" s="289">
        <v>0</v>
      </c>
      <c r="Q137" s="289">
        <v>0</v>
      </c>
      <c r="R137" s="289">
        <v>0</v>
      </c>
      <c r="S137" s="289">
        <v>0</v>
      </c>
      <c r="T137" s="304" t="s">
        <v>261</v>
      </c>
      <c r="V137" s="212" t="s">
        <v>273</v>
      </c>
      <c r="W137" s="289">
        <v>0</v>
      </c>
      <c r="X137" s="289">
        <v>0</v>
      </c>
      <c r="Y137" s="289">
        <v>0</v>
      </c>
      <c r="Z137" s="289">
        <v>0</v>
      </c>
      <c r="AA137" s="289">
        <v>0</v>
      </c>
      <c r="AB137" s="289">
        <v>0</v>
      </c>
      <c r="AC137" s="289">
        <v>0</v>
      </c>
      <c r="AD137" s="304" t="s">
        <v>261</v>
      </c>
      <c r="AF137" s="212" t="s">
        <v>283</v>
      </c>
      <c r="AG137" s="289">
        <v>0</v>
      </c>
      <c r="AH137" s="289">
        <v>0</v>
      </c>
      <c r="AI137" s="289">
        <v>0</v>
      </c>
      <c r="AJ137" s="289">
        <v>0</v>
      </c>
      <c r="AK137" s="289">
        <v>0</v>
      </c>
      <c r="AL137" s="289">
        <v>0</v>
      </c>
      <c r="AM137" s="289">
        <v>0</v>
      </c>
      <c r="AN137" s="304" t="s">
        <v>261</v>
      </c>
    </row>
    <row r="138" spans="12:40" ht="15.75" thickBot="1" x14ac:dyDescent="0.3">
      <c r="L138" s="212" t="s">
        <v>274</v>
      </c>
      <c r="M138" s="289">
        <v>0</v>
      </c>
      <c r="N138" s="289">
        <v>0</v>
      </c>
      <c r="O138" s="289">
        <v>0</v>
      </c>
      <c r="P138" s="289">
        <v>0</v>
      </c>
      <c r="Q138" s="289">
        <v>0</v>
      </c>
      <c r="R138" s="289">
        <v>0</v>
      </c>
      <c r="S138" s="289">
        <v>0</v>
      </c>
      <c r="T138" s="304" t="s">
        <v>261</v>
      </c>
      <c r="V138" s="212" t="s">
        <v>274</v>
      </c>
      <c r="W138" s="289">
        <v>3.3462000000000001</v>
      </c>
      <c r="X138" s="289">
        <v>3.450923</v>
      </c>
      <c r="Y138" s="289">
        <v>1.398784</v>
      </c>
      <c r="Z138" s="289">
        <v>0</v>
      </c>
      <c r="AA138" s="289">
        <v>0</v>
      </c>
      <c r="AB138" s="289">
        <v>0</v>
      </c>
      <c r="AC138" s="289">
        <v>0</v>
      </c>
      <c r="AD138" s="304" t="s">
        <v>261</v>
      </c>
      <c r="AF138" s="212" t="s">
        <v>284</v>
      </c>
      <c r="AG138" s="289">
        <v>0</v>
      </c>
      <c r="AH138" s="289">
        <v>0</v>
      </c>
      <c r="AI138" s="289">
        <v>0</v>
      </c>
      <c r="AJ138" s="289">
        <v>0</v>
      </c>
      <c r="AK138" s="289">
        <v>0</v>
      </c>
      <c r="AL138" s="289">
        <v>0</v>
      </c>
      <c r="AM138" s="289">
        <v>0</v>
      </c>
      <c r="AN138" s="304" t="s">
        <v>261</v>
      </c>
    </row>
    <row r="139" spans="12:40" x14ac:dyDescent="0.25">
      <c r="L139" s="212" t="s">
        <v>275</v>
      </c>
      <c r="M139" s="289">
        <v>0</v>
      </c>
      <c r="N139" s="289">
        <v>0</v>
      </c>
      <c r="O139" s="289">
        <v>0</v>
      </c>
      <c r="P139" s="289">
        <v>0</v>
      </c>
      <c r="Q139" s="289">
        <v>0</v>
      </c>
      <c r="R139" s="289">
        <v>0</v>
      </c>
      <c r="S139" s="289">
        <v>0</v>
      </c>
      <c r="T139" s="304" t="s">
        <v>261</v>
      </c>
      <c r="V139" s="212" t="s">
        <v>275</v>
      </c>
      <c r="W139" s="289">
        <v>2.9504199999999998</v>
      </c>
      <c r="X139" s="289">
        <v>6.5324350000000004</v>
      </c>
      <c r="Y139" s="289">
        <v>2.378752</v>
      </c>
      <c r="Z139" s="289">
        <v>0</v>
      </c>
      <c r="AA139" s="289">
        <v>0</v>
      </c>
      <c r="AB139" s="289">
        <v>0</v>
      </c>
      <c r="AC139" s="289">
        <v>0</v>
      </c>
      <c r="AD139" s="304" t="s">
        <v>261</v>
      </c>
      <c r="AF139" s="316" t="s">
        <v>28</v>
      </c>
      <c r="AG139" s="327">
        <v>7.6709100000000001</v>
      </c>
      <c r="AH139" s="327">
        <v>6.2798400000000001</v>
      </c>
      <c r="AI139" s="327">
        <v>8.0180100000000003</v>
      </c>
      <c r="AJ139" s="327">
        <v>7.5107100000000004</v>
      </c>
      <c r="AK139" s="327">
        <v>8.3464200000000002</v>
      </c>
      <c r="AL139" s="327">
        <v>28.25928</v>
      </c>
      <c r="AM139" s="327">
        <v>19.912860000000002</v>
      </c>
      <c r="AN139" s="318" t="s">
        <v>261</v>
      </c>
    </row>
    <row r="140" spans="12:40" x14ac:dyDescent="0.25">
      <c r="L140" s="212" t="s">
        <v>276</v>
      </c>
      <c r="M140" s="289">
        <v>0</v>
      </c>
      <c r="N140" s="289">
        <v>0</v>
      </c>
      <c r="O140" s="289">
        <v>0</v>
      </c>
      <c r="P140" s="289">
        <v>0</v>
      </c>
      <c r="Q140" s="289">
        <v>0</v>
      </c>
      <c r="R140" s="289">
        <v>0</v>
      </c>
      <c r="S140" s="289">
        <v>0</v>
      </c>
      <c r="T140" s="304" t="s">
        <v>261</v>
      </c>
      <c r="V140" s="212" t="s">
        <v>276</v>
      </c>
      <c r="W140" s="289">
        <v>0.60565999999999998</v>
      </c>
      <c r="X140" s="289">
        <v>1.4827889999999999</v>
      </c>
      <c r="Y140" s="289">
        <v>1.87456</v>
      </c>
      <c r="Z140" s="289">
        <v>0</v>
      </c>
      <c r="AA140" s="289">
        <v>0</v>
      </c>
      <c r="AB140" s="289">
        <v>0</v>
      </c>
      <c r="AC140" s="289">
        <v>0</v>
      </c>
      <c r="AD140" s="304" t="s">
        <v>261</v>
      </c>
      <c r="AF140" s="212" t="s">
        <v>285</v>
      </c>
      <c r="AG140" s="289">
        <v>0</v>
      </c>
      <c r="AH140" s="289">
        <v>0</v>
      </c>
      <c r="AI140" s="289">
        <v>0</v>
      </c>
      <c r="AJ140" s="289">
        <v>0</v>
      </c>
      <c r="AK140" s="289">
        <v>0</v>
      </c>
      <c r="AL140" s="289">
        <v>0</v>
      </c>
      <c r="AM140" s="289">
        <v>0</v>
      </c>
      <c r="AN140" s="304" t="s">
        <v>261</v>
      </c>
    </row>
    <row r="141" spans="12:40" ht="15.75" thickBot="1" x14ac:dyDescent="0.3">
      <c r="L141" s="212" t="s">
        <v>277</v>
      </c>
      <c r="M141" s="289">
        <v>0</v>
      </c>
      <c r="N141" s="289">
        <v>0</v>
      </c>
      <c r="O141" s="289">
        <v>0</v>
      </c>
      <c r="P141" s="289">
        <v>0</v>
      </c>
      <c r="Q141" s="289">
        <v>0</v>
      </c>
      <c r="R141" s="289">
        <v>0</v>
      </c>
      <c r="S141" s="289">
        <v>0</v>
      </c>
      <c r="T141" s="304" t="s">
        <v>261</v>
      </c>
      <c r="V141" s="212" t="s">
        <v>277</v>
      </c>
      <c r="W141" s="289">
        <v>0.71675999999999995</v>
      </c>
      <c r="X141" s="289">
        <v>1.117494</v>
      </c>
      <c r="Y141" s="289">
        <v>0.484352</v>
      </c>
      <c r="Z141" s="289">
        <v>0</v>
      </c>
      <c r="AA141" s="289">
        <v>0</v>
      </c>
      <c r="AB141" s="289">
        <v>0</v>
      </c>
      <c r="AC141" s="289">
        <v>0</v>
      </c>
      <c r="AD141" s="304" t="s">
        <v>261</v>
      </c>
      <c r="AF141" s="212" t="s">
        <v>286</v>
      </c>
      <c r="AG141" s="289">
        <v>0</v>
      </c>
      <c r="AH141" s="289">
        <v>0</v>
      </c>
      <c r="AI141" s="289">
        <v>0</v>
      </c>
      <c r="AJ141" s="289">
        <v>0</v>
      </c>
      <c r="AK141" s="289">
        <v>0</v>
      </c>
      <c r="AL141" s="289">
        <v>0</v>
      </c>
      <c r="AM141" s="289">
        <v>0</v>
      </c>
      <c r="AN141" s="304" t="s">
        <v>261</v>
      </c>
    </row>
    <row r="142" spans="12:40" x14ac:dyDescent="0.25">
      <c r="L142" s="316" t="s">
        <v>26</v>
      </c>
      <c r="M142" s="327">
        <v>0</v>
      </c>
      <c r="N142" s="327">
        <v>0</v>
      </c>
      <c r="O142" s="327">
        <v>0</v>
      </c>
      <c r="P142" s="327">
        <v>0</v>
      </c>
      <c r="Q142" s="327">
        <v>0</v>
      </c>
      <c r="R142" s="327">
        <v>0</v>
      </c>
      <c r="S142" s="327">
        <v>0</v>
      </c>
      <c r="T142" s="318" t="s">
        <v>261</v>
      </c>
      <c r="V142" s="316" t="s">
        <v>26</v>
      </c>
      <c r="W142" s="327">
        <v>0</v>
      </c>
      <c r="X142" s="327">
        <v>0</v>
      </c>
      <c r="Y142" s="327">
        <v>0</v>
      </c>
      <c r="Z142" s="327">
        <v>0</v>
      </c>
      <c r="AA142" s="327">
        <v>0</v>
      </c>
      <c r="AB142" s="327">
        <v>0</v>
      </c>
      <c r="AC142" s="327">
        <v>0</v>
      </c>
      <c r="AD142" s="318" t="s">
        <v>261</v>
      </c>
      <c r="AF142" s="212" t="s">
        <v>287</v>
      </c>
      <c r="AG142" s="289">
        <v>0</v>
      </c>
      <c r="AH142" s="289">
        <v>0</v>
      </c>
      <c r="AI142" s="289">
        <v>0</v>
      </c>
      <c r="AJ142" s="289">
        <v>0</v>
      </c>
      <c r="AK142" s="289">
        <v>0</v>
      </c>
      <c r="AL142" s="289">
        <v>0</v>
      </c>
      <c r="AM142" s="289">
        <v>0</v>
      </c>
      <c r="AN142" s="304" t="s">
        <v>261</v>
      </c>
    </row>
    <row r="143" spans="12:40" ht="15.75" thickBot="1" x14ac:dyDescent="0.3">
      <c r="L143" s="212" t="s">
        <v>261</v>
      </c>
      <c r="M143" s="289">
        <v>0</v>
      </c>
      <c r="N143" s="289">
        <v>0</v>
      </c>
      <c r="O143" s="289">
        <v>0</v>
      </c>
      <c r="P143" s="289">
        <v>0</v>
      </c>
      <c r="Q143" s="289">
        <v>0</v>
      </c>
      <c r="R143" s="289">
        <v>0</v>
      </c>
      <c r="S143" s="289">
        <v>0</v>
      </c>
      <c r="T143" s="304" t="s">
        <v>261</v>
      </c>
      <c r="V143" s="212" t="s">
        <v>261</v>
      </c>
      <c r="W143" s="289">
        <v>0</v>
      </c>
      <c r="X143" s="289">
        <v>0</v>
      </c>
      <c r="Y143" s="289">
        <v>0</v>
      </c>
      <c r="Z143" s="289">
        <v>0</v>
      </c>
      <c r="AA143" s="289">
        <v>0</v>
      </c>
      <c r="AB143" s="289">
        <v>0</v>
      </c>
      <c r="AC143" s="289">
        <v>0</v>
      </c>
      <c r="AD143" s="304" t="s">
        <v>261</v>
      </c>
      <c r="AF143" s="212" t="s">
        <v>288</v>
      </c>
      <c r="AG143" s="289">
        <v>7.6709100000000001</v>
      </c>
      <c r="AH143" s="289">
        <v>6.2798400000000001</v>
      </c>
      <c r="AI143" s="289">
        <v>8.0180100000000003</v>
      </c>
      <c r="AJ143" s="289">
        <v>7.5107100000000004</v>
      </c>
      <c r="AK143" s="289">
        <v>8.3464200000000002</v>
      </c>
      <c r="AL143" s="289">
        <v>28.25928</v>
      </c>
      <c r="AM143" s="289">
        <v>19.912860000000002</v>
      </c>
      <c r="AN143" s="304" t="s">
        <v>261</v>
      </c>
    </row>
    <row r="144" spans="12:40" x14ac:dyDescent="0.25">
      <c r="L144" s="316" t="s">
        <v>30</v>
      </c>
      <c r="M144" s="327">
        <v>0</v>
      </c>
      <c r="N144" s="327">
        <v>0</v>
      </c>
      <c r="O144" s="327">
        <v>0</v>
      </c>
      <c r="P144" s="327">
        <v>0</v>
      </c>
      <c r="Q144" s="327">
        <v>0</v>
      </c>
      <c r="R144" s="327">
        <v>0</v>
      </c>
      <c r="S144" s="327">
        <v>0</v>
      </c>
      <c r="T144" s="318" t="s">
        <v>261</v>
      </c>
      <c r="V144" s="316" t="s">
        <v>30</v>
      </c>
      <c r="W144" s="327">
        <v>54.941699999999997</v>
      </c>
      <c r="X144" s="327">
        <v>111.215692</v>
      </c>
      <c r="Y144" s="327">
        <v>30.128896000000001</v>
      </c>
      <c r="Z144" s="327">
        <v>0</v>
      </c>
      <c r="AA144" s="327">
        <v>0</v>
      </c>
      <c r="AB144" s="327">
        <v>0</v>
      </c>
      <c r="AC144" s="327">
        <v>0</v>
      </c>
      <c r="AD144" s="318" t="s">
        <v>261</v>
      </c>
      <c r="AF144" s="316" t="s">
        <v>5</v>
      </c>
      <c r="AG144" s="327">
        <v>0</v>
      </c>
      <c r="AH144" s="327">
        <v>0</v>
      </c>
      <c r="AI144" s="327">
        <v>0</v>
      </c>
      <c r="AJ144" s="327">
        <v>0</v>
      </c>
      <c r="AK144" s="327">
        <v>0</v>
      </c>
      <c r="AL144" s="327">
        <v>0</v>
      </c>
      <c r="AM144" s="327">
        <v>0</v>
      </c>
      <c r="AN144" s="318" t="s">
        <v>261</v>
      </c>
    </row>
    <row r="145" spans="12:40" x14ac:dyDescent="0.25">
      <c r="L145" s="212" t="s">
        <v>278</v>
      </c>
      <c r="M145" s="289">
        <v>0</v>
      </c>
      <c r="N145" s="289">
        <v>0</v>
      </c>
      <c r="O145" s="289">
        <v>0</v>
      </c>
      <c r="P145" s="289">
        <v>0</v>
      </c>
      <c r="Q145" s="289">
        <v>0</v>
      </c>
      <c r="R145" s="289">
        <v>0</v>
      </c>
      <c r="S145" s="289">
        <v>0</v>
      </c>
      <c r="T145" s="304" t="s">
        <v>261</v>
      </c>
      <c r="V145" s="212" t="s">
        <v>278</v>
      </c>
      <c r="W145" s="289">
        <v>6.6646799999999997</v>
      </c>
      <c r="X145" s="289">
        <v>16.927735999999999</v>
      </c>
      <c r="Y145" s="289">
        <v>5.7021439999999997</v>
      </c>
      <c r="Z145" s="289">
        <v>0</v>
      </c>
      <c r="AA145" s="289">
        <v>0</v>
      </c>
      <c r="AB145" s="289">
        <v>0</v>
      </c>
      <c r="AC145" s="289">
        <v>0</v>
      </c>
      <c r="AD145" s="304" t="s">
        <v>261</v>
      </c>
      <c r="AF145" s="212" t="s">
        <v>289</v>
      </c>
      <c r="AG145" s="289">
        <v>0</v>
      </c>
      <c r="AH145" s="289">
        <v>0</v>
      </c>
      <c r="AI145" s="289">
        <v>0</v>
      </c>
      <c r="AJ145" s="289">
        <v>0</v>
      </c>
      <c r="AK145" s="289">
        <v>0</v>
      </c>
      <c r="AL145" s="289">
        <v>0</v>
      </c>
      <c r="AM145" s="289">
        <v>0</v>
      </c>
      <c r="AN145" s="304" t="s">
        <v>261</v>
      </c>
    </row>
    <row r="146" spans="12:40" ht="15.75" thickBot="1" x14ac:dyDescent="0.3">
      <c r="L146" s="212" t="s">
        <v>279</v>
      </c>
      <c r="M146" s="289">
        <v>0</v>
      </c>
      <c r="N146" s="289">
        <v>0</v>
      </c>
      <c r="O146" s="289">
        <v>0</v>
      </c>
      <c r="P146" s="289">
        <v>0</v>
      </c>
      <c r="Q146" s="289">
        <v>0</v>
      </c>
      <c r="R146" s="289">
        <v>0</v>
      </c>
      <c r="S146" s="289">
        <v>0</v>
      </c>
      <c r="T146" s="304" t="s">
        <v>261</v>
      </c>
      <c r="V146" s="212" t="s">
        <v>279</v>
      </c>
      <c r="W146" s="289">
        <v>24.180420000000002</v>
      </c>
      <c r="X146" s="289">
        <v>37.699472999999998</v>
      </c>
      <c r="Y146" s="289">
        <v>5.3431040000000003</v>
      </c>
      <c r="Z146" s="289">
        <v>0</v>
      </c>
      <c r="AA146" s="289">
        <v>0</v>
      </c>
      <c r="AB146" s="289">
        <v>0</v>
      </c>
      <c r="AC146" s="289">
        <v>0</v>
      </c>
      <c r="AD146" s="304" t="s">
        <v>261</v>
      </c>
      <c r="AF146" s="212" t="s">
        <v>290</v>
      </c>
      <c r="AG146" s="289">
        <v>0</v>
      </c>
      <c r="AH146" s="289">
        <v>0</v>
      </c>
      <c r="AI146" s="289">
        <v>0</v>
      </c>
      <c r="AJ146" s="289">
        <v>0</v>
      </c>
      <c r="AK146" s="289">
        <v>0</v>
      </c>
      <c r="AL146" s="289">
        <v>0</v>
      </c>
      <c r="AM146" s="289">
        <v>0</v>
      </c>
      <c r="AN146" s="304" t="s">
        <v>261</v>
      </c>
    </row>
    <row r="147" spans="12:40" x14ac:dyDescent="0.25">
      <c r="L147" s="212" t="s">
        <v>280</v>
      </c>
      <c r="M147" s="289">
        <v>0</v>
      </c>
      <c r="N147" s="289">
        <v>0</v>
      </c>
      <c r="O147" s="289">
        <v>0</v>
      </c>
      <c r="P147" s="289">
        <v>0</v>
      </c>
      <c r="Q147" s="289">
        <v>0</v>
      </c>
      <c r="R147" s="289">
        <v>0</v>
      </c>
      <c r="S147" s="289">
        <v>0</v>
      </c>
      <c r="T147" s="304" t="s">
        <v>261</v>
      </c>
      <c r="V147" s="212" t="s">
        <v>280</v>
      </c>
      <c r="W147" s="289">
        <v>4.8411</v>
      </c>
      <c r="X147" s="289">
        <v>26.567408</v>
      </c>
      <c r="Y147" s="289">
        <v>9.2565760000000008</v>
      </c>
      <c r="Z147" s="289">
        <v>0</v>
      </c>
      <c r="AA147" s="289">
        <v>0</v>
      </c>
      <c r="AB147" s="289">
        <v>0</v>
      </c>
      <c r="AC147" s="289">
        <v>0</v>
      </c>
      <c r="AD147" s="304" t="s">
        <v>261</v>
      </c>
      <c r="AF147" s="316" t="s">
        <v>51</v>
      </c>
      <c r="AG147" s="327">
        <v>0</v>
      </c>
      <c r="AH147" s="327">
        <v>0</v>
      </c>
      <c r="AI147" s="327">
        <v>0</v>
      </c>
      <c r="AJ147" s="327">
        <v>0</v>
      </c>
      <c r="AK147" s="327">
        <v>0</v>
      </c>
      <c r="AL147" s="327">
        <v>0</v>
      </c>
      <c r="AM147" s="327">
        <v>0</v>
      </c>
      <c r="AN147" s="318" t="s">
        <v>261</v>
      </c>
    </row>
    <row r="148" spans="12:40" x14ac:dyDescent="0.25">
      <c r="L148" s="212" t="s">
        <v>281</v>
      </c>
      <c r="M148" s="289">
        <v>0</v>
      </c>
      <c r="N148" s="289">
        <v>0</v>
      </c>
      <c r="O148" s="289">
        <v>0</v>
      </c>
      <c r="P148" s="289">
        <v>0</v>
      </c>
      <c r="Q148" s="289">
        <v>0</v>
      </c>
      <c r="R148" s="289">
        <v>0</v>
      </c>
      <c r="S148" s="289">
        <v>0</v>
      </c>
      <c r="T148" s="304" t="s">
        <v>261</v>
      </c>
      <c r="V148" s="212" t="s">
        <v>281</v>
      </c>
      <c r="W148" s="289">
        <v>19.255500000000001</v>
      </c>
      <c r="X148" s="289">
        <v>30.021075</v>
      </c>
      <c r="Y148" s="289">
        <v>9.8270719999999994</v>
      </c>
      <c r="Z148" s="289">
        <v>0</v>
      </c>
      <c r="AA148" s="289">
        <v>0</v>
      </c>
      <c r="AB148" s="289">
        <v>0</v>
      </c>
      <c r="AC148" s="289">
        <v>0</v>
      </c>
      <c r="AD148" s="304" t="s">
        <v>261</v>
      </c>
      <c r="AF148" s="212" t="s">
        <v>291</v>
      </c>
      <c r="AG148" s="289">
        <v>0</v>
      </c>
      <c r="AH148" s="289">
        <v>0</v>
      </c>
      <c r="AI148" s="289">
        <v>0</v>
      </c>
      <c r="AJ148" s="289">
        <v>0</v>
      </c>
      <c r="AK148" s="289">
        <v>0</v>
      </c>
      <c r="AL148" s="289">
        <v>0</v>
      </c>
      <c r="AM148" s="289">
        <v>0</v>
      </c>
      <c r="AN148" s="304" t="s">
        <v>261</v>
      </c>
    </row>
    <row r="149" spans="12:40" ht="15.75" thickBot="1" x14ac:dyDescent="0.3">
      <c r="L149" s="212" t="s">
        <v>282</v>
      </c>
      <c r="M149" s="289">
        <v>0</v>
      </c>
      <c r="N149" s="289">
        <v>0</v>
      </c>
      <c r="O149" s="289">
        <v>0</v>
      </c>
      <c r="P149" s="289">
        <v>0</v>
      </c>
      <c r="Q149" s="289">
        <v>0</v>
      </c>
      <c r="R149" s="289">
        <v>0</v>
      </c>
      <c r="S149" s="289">
        <v>0</v>
      </c>
      <c r="T149" s="304" t="s">
        <v>261</v>
      </c>
      <c r="V149" s="212" t="s">
        <v>282</v>
      </c>
      <c r="W149" s="289">
        <v>0</v>
      </c>
      <c r="X149" s="289">
        <v>0</v>
      </c>
      <c r="Y149" s="289">
        <v>0</v>
      </c>
      <c r="Z149" s="289">
        <v>0</v>
      </c>
      <c r="AA149" s="289">
        <v>0</v>
      </c>
      <c r="AB149" s="289">
        <v>0</v>
      </c>
      <c r="AC149" s="289">
        <v>0</v>
      </c>
      <c r="AD149" s="304" t="s">
        <v>261</v>
      </c>
      <c r="AF149" s="212" t="s">
        <v>292</v>
      </c>
      <c r="AG149" s="289">
        <v>0</v>
      </c>
      <c r="AH149" s="289">
        <v>0</v>
      </c>
      <c r="AI149" s="289">
        <v>0</v>
      </c>
      <c r="AJ149" s="289">
        <v>0</v>
      </c>
      <c r="AK149" s="289">
        <v>0</v>
      </c>
      <c r="AL149" s="289">
        <v>0</v>
      </c>
      <c r="AM149" s="289">
        <v>0</v>
      </c>
      <c r="AN149" s="304" t="s">
        <v>261</v>
      </c>
    </row>
    <row r="150" spans="12:40" x14ac:dyDescent="0.25">
      <c r="L150" s="316" t="s">
        <v>27</v>
      </c>
      <c r="M150" s="327">
        <v>0</v>
      </c>
      <c r="N150" s="327">
        <v>0</v>
      </c>
      <c r="O150" s="327">
        <v>0</v>
      </c>
      <c r="P150" s="327">
        <v>0</v>
      </c>
      <c r="Q150" s="327">
        <v>0</v>
      </c>
      <c r="R150" s="327">
        <v>0</v>
      </c>
      <c r="S150" s="327">
        <v>0</v>
      </c>
      <c r="T150" s="318" t="s">
        <v>261</v>
      </c>
      <c r="V150" s="316" t="s">
        <v>27</v>
      </c>
      <c r="W150" s="327">
        <v>0</v>
      </c>
      <c r="X150" s="327">
        <v>0</v>
      </c>
      <c r="Y150" s="327">
        <v>0</v>
      </c>
      <c r="Z150" s="327">
        <v>0</v>
      </c>
      <c r="AA150" s="327">
        <v>0</v>
      </c>
      <c r="AB150" s="327">
        <v>0</v>
      </c>
      <c r="AC150" s="327">
        <v>0</v>
      </c>
      <c r="AD150" s="318" t="s">
        <v>261</v>
      </c>
      <c r="AF150" s="212" t="s">
        <v>293</v>
      </c>
      <c r="AG150" s="289">
        <v>0</v>
      </c>
      <c r="AH150" s="289">
        <v>0</v>
      </c>
      <c r="AI150" s="289">
        <v>0</v>
      </c>
      <c r="AJ150" s="289">
        <v>0</v>
      </c>
      <c r="AK150" s="289">
        <v>0</v>
      </c>
      <c r="AL150" s="289">
        <v>0</v>
      </c>
      <c r="AM150" s="289">
        <v>0</v>
      </c>
      <c r="AN150" s="304" t="s">
        <v>261</v>
      </c>
    </row>
    <row r="151" spans="12:40" x14ac:dyDescent="0.25">
      <c r="L151" s="212" t="s">
        <v>283</v>
      </c>
      <c r="M151" s="289">
        <v>0</v>
      </c>
      <c r="N151" s="289">
        <v>0</v>
      </c>
      <c r="O151" s="289">
        <v>0</v>
      </c>
      <c r="P151" s="289">
        <v>0</v>
      </c>
      <c r="Q151" s="289">
        <v>0</v>
      </c>
      <c r="R151" s="289">
        <v>0</v>
      </c>
      <c r="S151" s="289">
        <v>0</v>
      </c>
      <c r="T151" s="304" t="s">
        <v>261</v>
      </c>
      <c r="V151" s="212" t="s">
        <v>283</v>
      </c>
      <c r="W151" s="289">
        <v>0</v>
      </c>
      <c r="X151" s="289">
        <v>0</v>
      </c>
      <c r="Y151" s="289">
        <v>0</v>
      </c>
      <c r="Z151" s="289">
        <v>0</v>
      </c>
      <c r="AA151" s="289">
        <v>0</v>
      </c>
      <c r="AB151" s="289">
        <v>0</v>
      </c>
      <c r="AC151" s="289">
        <v>0</v>
      </c>
      <c r="AD151" s="304" t="s">
        <v>261</v>
      </c>
      <c r="AF151" s="212" t="s">
        <v>294</v>
      </c>
      <c r="AG151" s="289">
        <v>0</v>
      </c>
      <c r="AH151" s="289">
        <v>0</v>
      </c>
      <c r="AI151" s="289">
        <v>0</v>
      </c>
      <c r="AJ151" s="289">
        <v>0</v>
      </c>
      <c r="AK151" s="289">
        <v>0</v>
      </c>
      <c r="AL151" s="289">
        <v>0</v>
      </c>
      <c r="AM151" s="289">
        <v>0</v>
      </c>
      <c r="AN151" s="304" t="s">
        <v>261</v>
      </c>
    </row>
    <row r="152" spans="12:40" ht="15.75" thickBot="1" x14ac:dyDescent="0.3">
      <c r="L152" s="212" t="s">
        <v>284</v>
      </c>
      <c r="M152" s="289">
        <v>0</v>
      </c>
      <c r="N152" s="289">
        <v>0</v>
      </c>
      <c r="O152" s="289">
        <v>0</v>
      </c>
      <c r="P152" s="289">
        <v>0</v>
      </c>
      <c r="Q152" s="289">
        <v>0</v>
      </c>
      <c r="R152" s="289">
        <v>0</v>
      </c>
      <c r="S152" s="289">
        <v>0</v>
      </c>
      <c r="T152" s="304" t="s">
        <v>261</v>
      </c>
      <c r="V152" s="212" t="s">
        <v>284</v>
      </c>
      <c r="W152" s="289">
        <v>0</v>
      </c>
      <c r="X152" s="289">
        <v>0</v>
      </c>
      <c r="Y152" s="289">
        <v>0</v>
      </c>
      <c r="Z152" s="289">
        <v>0</v>
      </c>
      <c r="AA152" s="289">
        <v>0</v>
      </c>
      <c r="AB152" s="289">
        <v>0</v>
      </c>
      <c r="AC152" s="289">
        <v>0</v>
      </c>
      <c r="AD152" s="304" t="s">
        <v>261</v>
      </c>
      <c r="AF152" s="212" t="s">
        <v>295</v>
      </c>
      <c r="AG152" s="289">
        <v>0</v>
      </c>
      <c r="AH152" s="289">
        <v>0</v>
      </c>
      <c r="AI152" s="289">
        <v>0</v>
      </c>
      <c r="AJ152" s="289">
        <v>0</v>
      </c>
      <c r="AK152" s="289">
        <v>0</v>
      </c>
      <c r="AL152" s="289">
        <v>0</v>
      </c>
      <c r="AM152" s="289">
        <v>0</v>
      </c>
      <c r="AN152" s="304" t="s">
        <v>261</v>
      </c>
    </row>
    <row r="153" spans="12:40" x14ac:dyDescent="0.25">
      <c r="L153" s="316" t="s">
        <v>28</v>
      </c>
      <c r="M153" s="327">
        <v>0</v>
      </c>
      <c r="N153" s="327">
        <v>0</v>
      </c>
      <c r="O153" s="327">
        <v>0</v>
      </c>
      <c r="P153" s="327">
        <v>0</v>
      </c>
      <c r="Q153" s="327">
        <v>0</v>
      </c>
      <c r="R153" s="327">
        <v>0</v>
      </c>
      <c r="S153" s="327">
        <v>0</v>
      </c>
      <c r="T153" s="318" t="s">
        <v>261</v>
      </c>
      <c r="V153" s="316" t="s">
        <v>28</v>
      </c>
      <c r="W153" s="327">
        <v>8.9040599999999994</v>
      </c>
      <c r="X153" s="327">
        <v>12.744165000000001</v>
      </c>
      <c r="Y153" s="327">
        <v>4.8272640000000004</v>
      </c>
      <c r="Z153" s="327">
        <v>0</v>
      </c>
      <c r="AA153" s="327">
        <v>0</v>
      </c>
      <c r="AB153" s="327">
        <v>0</v>
      </c>
      <c r="AC153" s="327">
        <v>0</v>
      </c>
      <c r="AD153" s="318" t="s">
        <v>261</v>
      </c>
      <c r="AF153" s="212" t="s">
        <v>296</v>
      </c>
      <c r="AG153" s="289">
        <v>0</v>
      </c>
      <c r="AH153" s="289">
        <v>0</v>
      </c>
      <c r="AI153" s="289">
        <v>0</v>
      </c>
      <c r="AJ153" s="289">
        <v>0</v>
      </c>
      <c r="AK153" s="289">
        <v>0</v>
      </c>
      <c r="AL153" s="289">
        <v>0</v>
      </c>
      <c r="AM153" s="289">
        <v>0</v>
      </c>
      <c r="AN153" s="304" t="s">
        <v>261</v>
      </c>
    </row>
    <row r="154" spans="12:40" x14ac:dyDescent="0.25">
      <c r="L154" s="212" t="s">
        <v>285</v>
      </c>
      <c r="M154" s="289">
        <v>0</v>
      </c>
      <c r="N154" s="289">
        <v>0</v>
      </c>
      <c r="O154" s="289">
        <v>0</v>
      </c>
      <c r="P154" s="289">
        <v>0</v>
      </c>
      <c r="Q154" s="289">
        <v>0</v>
      </c>
      <c r="R154" s="289">
        <v>0</v>
      </c>
      <c r="S154" s="289">
        <v>0</v>
      </c>
      <c r="T154" s="304" t="s">
        <v>261</v>
      </c>
      <c r="V154" s="212" t="s">
        <v>285</v>
      </c>
      <c r="W154" s="289">
        <v>2.9706600000000001</v>
      </c>
      <c r="X154" s="289">
        <v>3.7657970000000001</v>
      </c>
      <c r="Y154" s="289">
        <v>1.458944</v>
      </c>
      <c r="Z154" s="289">
        <v>0</v>
      </c>
      <c r="AA154" s="289">
        <v>0</v>
      </c>
      <c r="AB154" s="289">
        <v>0</v>
      </c>
      <c r="AC154" s="289">
        <v>0</v>
      </c>
      <c r="AD154" s="304" t="s">
        <v>261</v>
      </c>
      <c r="AF154" s="212" t="s">
        <v>297</v>
      </c>
      <c r="AG154" s="289">
        <v>0</v>
      </c>
      <c r="AH154" s="289">
        <v>0</v>
      </c>
      <c r="AI154" s="289">
        <v>0</v>
      </c>
      <c r="AJ154" s="289">
        <v>0</v>
      </c>
      <c r="AK154" s="289">
        <v>0</v>
      </c>
      <c r="AL154" s="289">
        <v>0</v>
      </c>
      <c r="AM154" s="289">
        <v>0</v>
      </c>
      <c r="AN154" s="304" t="s">
        <v>261</v>
      </c>
    </row>
    <row r="155" spans="12:40" x14ac:dyDescent="0.25">
      <c r="L155" s="212" t="s">
        <v>286</v>
      </c>
      <c r="M155" s="289">
        <v>0</v>
      </c>
      <c r="N155" s="289">
        <v>0</v>
      </c>
      <c r="O155" s="289">
        <v>0</v>
      </c>
      <c r="P155" s="289">
        <v>0</v>
      </c>
      <c r="Q155" s="289">
        <v>0</v>
      </c>
      <c r="R155" s="289">
        <v>0</v>
      </c>
      <c r="S155" s="289">
        <v>0</v>
      </c>
      <c r="T155" s="304" t="s">
        <v>261</v>
      </c>
      <c r="V155" s="212" t="s">
        <v>286</v>
      </c>
      <c r="W155" s="289">
        <v>2.7722199999999999</v>
      </c>
      <c r="X155" s="289">
        <v>3.8501750000000001</v>
      </c>
      <c r="Y155" s="289">
        <v>1.5229440000000001</v>
      </c>
      <c r="Z155" s="289">
        <v>0</v>
      </c>
      <c r="AA155" s="289">
        <v>0</v>
      </c>
      <c r="AB155" s="289">
        <v>0</v>
      </c>
      <c r="AC155" s="289">
        <v>0</v>
      </c>
      <c r="AD155" s="304" t="s">
        <v>261</v>
      </c>
      <c r="AF155" s="212" t="s">
        <v>298</v>
      </c>
      <c r="AG155" s="289">
        <v>0</v>
      </c>
      <c r="AH155" s="289">
        <v>0</v>
      </c>
      <c r="AI155" s="289">
        <v>0</v>
      </c>
      <c r="AJ155" s="289">
        <v>0</v>
      </c>
      <c r="AK155" s="289">
        <v>0</v>
      </c>
      <c r="AL155" s="289">
        <v>0</v>
      </c>
      <c r="AM155" s="289">
        <v>0</v>
      </c>
      <c r="AN155" s="304" t="s">
        <v>261</v>
      </c>
    </row>
    <row r="156" spans="12:40" x14ac:dyDescent="0.25">
      <c r="L156" s="212" t="s">
        <v>287</v>
      </c>
      <c r="M156" s="289">
        <v>0</v>
      </c>
      <c r="N156" s="289">
        <v>0</v>
      </c>
      <c r="O156" s="289">
        <v>0</v>
      </c>
      <c r="P156" s="289">
        <v>0</v>
      </c>
      <c r="Q156" s="289">
        <v>0</v>
      </c>
      <c r="R156" s="289">
        <v>0</v>
      </c>
      <c r="S156" s="289">
        <v>0</v>
      </c>
      <c r="T156" s="304" t="s">
        <v>261</v>
      </c>
      <c r="V156" s="212" t="s">
        <v>287</v>
      </c>
      <c r="W156" s="289">
        <v>2.4886400000000002</v>
      </c>
      <c r="X156" s="289">
        <v>4.0175590000000003</v>
      </c>
      <c r="Y156" s="289">
        <v>1.4337279999999999</v>
      </c>
      <c r="Z156" s="289">
        <v>0</v>
      </c>
      <c r="AA156" s="289">
        <v>0</v>
      </c>
      <c r="AB156" s="289">
        <v>0</v>
      </c>
      <c r="AC156" s="289">
        <v>0</v>
      </c>
      <c r="AD156" s="304" t="s">
        <v>261</v>
      </c>
      <c r="AF156" s="212" t="s">
        <v>299</v>
      </c>
      <c r="AG156" s="289">
        <v>0</v>
      </c>
      <c r="AH156" s="289">
        <v>0</v>
      </c>
      <c r="AI156" s="289">
        <v>0</v>
      </c>
      <c r="AJ156" s="289">
        <v>0</v>
      </c>
      <c r="AK156" s="289">
        <v>0</v>
      </c>
      <c r="AL156" s="289">
        <v>0</v>
      </c>
      <c r="AM156" s="289">
        <v>0</v>
      </c>
      <c r="AN156" s="304" t="s">
        <v>261</v>
      </c>
    </row>
    <row r="157" spans="12:40" ht="15.75" thickBot="1" x14ac:dyDescent="0.3">
      <c r="L157" s="212" t="s">
        <v>288</v>
      </c>
      <c r="M157" s="289">
        <v>0</v>
      </c>
      <c r="N157" s="289">
        <v>0</v>
      </c>
      <c r="O157" s="289">
        <v>0</v>
      </c>
      <c r="P157" s="289">
        <v>0</v>
      </c>
      <c r="Q157" s="289">
        <v>0</v>
      </c>
      <c r="R157" s="289">
        <v>0</v>
      </c>
      <c r="S157" s="289">
        <v>0</v>
      </c>
      <c r="T157" s="304" t="s">
        <v>261</v>
      </c>
      <c r="V157" s="212" t="s">
        <v>288</v>
      </c>
      <c r="W157" s="289">
        <v>0.67254000000000003</v>
      </c>
      <c r="X157" s="289">
        <v>1.1106339999999999</v>
      </c>
      <c r="Y157" s="289">
        <v>0.41164800000000001</v>
      </c>
      <c r="Z157" s="289">
        <v>0</v>
      </c>
      <c r="AA157" s="289">
        <v>0</v>
      </c>
      <c r="AB157" s="289">
        <v>0</v>
      </c>
      <c r="AC157" s="289">
        <v>0</v>
      </c>
      <c r="AD157" s="304" t="s">
        <v>261</v>
      </c>
      <c r="AF157" s="212" t="s">
        <v>300</v>
      </c>
      <c r="AG157" s="289">
        <v>0</v>
      </c>
      <c r="AH157" s="289">
        <v>0</v>
      </c>
      <c r="AI157" s="289">
        <v>0</v>
      </c>
      <c r="AJ157" s="289">
        <v>0</v>
      </c>
      <c r="AK157" s="289">
        <v>0</v>
      </c>
      <c r="AL157" s="289">
        <v>0</v>
      </c>
      <c r="AM157" s="289">
        <v>0</v>
      </c>
      <c r="AN157" s="304" t="s">
        <v>261</v>
      </c>
    </row>
    <row r="158" spans="12:40" x14ac:dyDescent="0.25">
      <c r="L158" s="316" t="s">
        <v>5</v>
      </c>
      <c r="M158" s="327">
        <v>0</v>
      </c>
      <c r="N158" s="327">
        <v>0</v>
      </c>
      <c r="O158" s="327">
        <v>0</v>
      </c>
      <c r="P158" s="327">
        <v>0</v>
      </c>
      <c r="Q158" s="327">
        <v>0</v>
      </c>
      <c r="R158" s="327">
        <v>0</v>
      </c>
      <c r="S158" s="327">
        <v>0</v>
      </c>
      <c r="T158" s="318" t="s">
        <v>261</v>
      </c>
      <c r="V158" s="316" t="s">
        <v>5</v>
      </c>
      <c r="W158" s="327">
        <v>23.467400000000001</v>
      </c>
      <c r="X158" s="327">
        <v>33.859588000000002</v>
      </c>
      <c r="Y158" s="327">
        <v>12.307840000000001</v>
      </c>
      <c r="Z158" s="327">
        <v>0</v>
      </c>
      <c r="AA158" s="327">
        <v>0</v>
      </c>
      <c r="AB158" s="327">
        <v>0</v>
      </c>
      <c r="AC158" s="327">
        <v>0</v>
      </c>
      <c r="AD158" s="318" t="s">
        <v>261</v>
      </c>
      <c r="AF158" s="212" t="s">
        <v>301</v>
      </c>
      <c r="AG158" s="289">
        <v>0</v>
      </c>
      <c r="AH158" s="289">
        <v>0</v>
      </c>
      <c r="AI158" s="289">
        <v>0</v>
      </c>
      <c r="AJ158" s="289">
        <v>0</v>
      </c>
      <c r="AK158" s="289">
        <v>0</v>
      </c>
      <c r="AL158" s="289">
        <v>0</v>
      </c>
      <c r="AM158" s="289">
        <v>0</v>
      </c>
      <c r="AN158" s="304" t="s">
        <v>261</v>
      </c>
    </row>
    <row r="159" spans="12:40" x14ac:dyDescent="0.25">
      <c r="L159" s="212" t="s">
        <v>289</v>
      </c>
      <c r="M159" s="289">
        <v>0</v>
      </c>
      <c r="N159" s="289">
        <v>0</v>
      </c>
      <c r="O159" s="289">
        <v>0</v>
      </c>
      <c r="P159" s="289">
        <v>0</v>
      </c>
      <c r="Q159" s="289">
        <v>0</v>
      </c>
      <c r="R159" s="289">
        <v>0</v>
      </c>
      <c r="S159" s="289">
        <v>0</v>
      </c>
      <c r="T159" s="304" t="s">
        <v>261</v>
      </c>
      <c r="V159" s="212" t="s">
        <v>289</v>
      </c>
      <c r="W159" s="289">
        <v>23.467400000000001</v>
      </c>
      <c r="X159" s="289">
        <v>33.859588000000002</v>
      </c>
      <c r="Y159" s="289">
        <v>12.307840000000001</v>
      </c>
      <c r="Z159" s="289">
        <v>0</v>
      </c>
      <c r="AA159" s="289">
        <v>0</v>
      </c>
      <c r="AB159" s="289">
        <v>0</v>
      </c>
      <c r="AC159" s="289">
        <v>0</v>
      </c>
      <c r="AD159" s="304" t="s">
        <v>261</v>
      </c>
      <c r="AF159" s="212" t="s">
        <v>302</v>
      </c>
      <c r="AG159" s="289">
        <v>0</v>
      </c>
      <c r="AH159" s="289">
        <v>0</v>
      </c>
      <c r="AI159" s="289">
        <v>0</v>
      </c>
      <c r="AJ159" s="289">
        <v>0</v>
      </c>
      <c r="AK159" s="289">
        <v>0</v>
      </c>
      <c r="AL159" s="289">
        <v>0</v>
      </c>
      <c r="AM159" s="289">
        <v>0</v>
      </c>
      <c r="AN159" s="304" t="s">
        <v>261</v>
      </c>
    </row>
    <row r="160" spans="12:40" ht="15.75" thickBot="1" x14ac:dyDescent="0.3">
      <c r="L160" s="212" t="s">
        <v>290</v>
      </c>
      <c r="M160" s="289">
        <v>0</v>
      </c>
      <c r="N160" s="289">
        <v>0</v>
      </c>
      <c r="O160" s="289">
        <v>0</v>
      </c>
      <c r="P160" s="289">
        <v>0</v>
      </c>
      <c r="Q160" s="289">
        <v>0</v>
      </c>
      <c r="R160" s="289">
        <v>0</v>
      </c>
      <c r="S160" s="289">
        <v>0</v>
      </c>
      <c r="T160" s="304" t="s">
        <v>261</v>
      </c>
      <c r="V160" s="212" t="s">
        <v>290</v>
      </c>
      <c r="W160" s="289">
        <v>0</v>
      </c>
      <c r="X160" s="289">
        <v>0</v>
      </c>
      <c r="Y160" s="289">
        <v>0</v>
      </c>
      <c r="Z160" s="289">
        <v>0</v>
      </c>
      <c r="AA160" s="289">
        <v>0</v>
      </c>
      <c r="AB160" s="289">
        <v>0</v>
      </c>
      <c r="AC160" s="289">
        <v>0</v>
      </c>
      <c r="AD160" s="304" t="s">
        <v>261</v>
      </c>
      <c r="AF160" s="212" t="s">
        <v>303</v>
      </c>
      <c r="AG160" s="289">
        <v>0</v>
      </c>
      <c r="AH160" s="289">
        <v>0</v>
      </c>
      <c r="AI160" s="289">
        <v>0</v>
      </c>
      <c r="AJ160" s="289">
        <v>0</v>
      </c>
      <c r="AK160" s="289">
        <v>0</v>
      </c>
      <c r="AL160" s="289">
        <v>0</v>
      </c>
      <c r="AM160" s="289">
        <v>0</v>
      </c>
      <c r="AN160" s="304" t="s">
        <v>261</v>
      </c>
    </row>
    <row r="161" spans="12:40" x14ac:dyDescent="0.25">
      <c r="L161" s="316" t="s">
        <v>51</v>
      </c>
      <c r="M161" s="327">
        <v>0</v>
      </c>
      <c r="N161" s="327">
        <v>0</v>
      </c>
      <c r="O161" s="327">
        <v>0</v>
      </c>
      <c r="P161" s="327">
        <v>0</v>
      </c>
      <c r="Q161" s="327">
        <v>0</v>
      </c>
      <c r="R161" s="327">
        <v>0</v>
      </c>
      <c r="S161" s="327">
        <v>0</v>
      </c>
      <c r="T161" s="318" t="s">
        <v>261</v>
      </c>
      <c r="V161" s="316" t="s">
        <v>51</v>
      </c>
      <c r="W161" s="327">
        <v>14.72306</v>
      </c>
      <c r="X161" s="327">
        <v>29.073022999999999</v>
      </c>
      <c r="Y161" s="327">
        <v>8.9336319999999994</v>
      </c>
      <c r="Z161" s="327">
        <v>0</v>
      </c>
      <c r="AA161" s="327">
        <v>0</v>
      </c>
      <c r="AB161" s="327">
        <v>0</v>
      </c>
      <c r="AC161" s="327">
        <v>0</v>
      </c>
      <c r="AD161" s="318" t="s">
        <v>261</v>
      </c>
      <c r="AF161" s="212" t="s">
        <v>304</v>
      </c>
      <c r="AG161" s="289">
        <v>0</v>
      </c>
      <c r="AH161" s="289">
        <v>0</v>
      </c>
      <c r="AI161" s="289">
        <v>0</v>
      </c>
      <c r="AJ161" s="289">
        <v>0</v>
      </c>
      <c r="AK161" s="289">
        <v>0</v>
      </c>
      <c r="AL161" s="289">
        <v>0</v>
      </c>
      <c r="AM161" s="289">
        <v>0</v>
      </c>
      <c r="AN161" s="304" t="s">
        <v>261</v>
      </c>
    </row>
    <row r="162" spans="12:40" x14ac:dyDescent="0.25">
      <c r="L162" s="212" t="s">
        <v>291</v>
      </c>
      <c r="M162" s="289">
        <v>0</v>
      </c>
      <c r="N162" s="289">
        <v>0</v>
      </c>
      <c r="O162" s="289">
        <v>0</v>
      </c>
      <c r="P162" s="289">
        <v>0</v>
      </c>
      <c r="Q162" s="289">
        <v>0</v>
      </c>
      <c r="R162" s="289">
        <v>0</v>
      </c>
      <c r="S162" s="289">
        <v>0</v>
      </c>
      <c r="T162" s="304" t="s">
        <v>261</v>
      </c>
      <c r="V162" s="212" t="s">
        <v>291</v>
      </c>
      <c r="W162" s="289">
        <v>0</v>
      </c>
      <c r="X162" s="289">
        <v>0</v>
      </c>
      <c r="Y162" s="289">
        <v>0</v>
      </c>
      <c r="Z162" s="289">
        <v>0</v>
      </c>
      <c r="AA162" s="289">
        <v>0</v>
      </c>
      <c r="AB162" s="289">
        <v>0</v>
      </c>
      <c r="AC162" s="289">
        <v>0</v>
      </c>
      <c r="AD162" s="304" t="s">
        <v>261</v>
      </c>
      <c r="AF162" s="212" t="s">
        <v>305</v>
      </c>
      <c r="AG162" s="289">
        <v>0</v>
      </c>
      <c r="AH162" s="289">
        <v>0</v>
      </c>
      <c r="AI162" s="289">
        <v>0</v>
      </c>
      <c r="AJ162" s="289">
        <v>0</v>
      </c>
      <c r="AK162" s="289">
        <v>0</v>
      </c>
      <c r="AL162" s="289">
        <v>0</v>
      </c>
      <c r="AM162" s="289">
        <v>0</v>
      </c>
      <c r="AN162" s="304" t="s">
        <v>261</v>
      </c>
    </row>
    <row r="163" spans="12:40" x14ac:dyDescent="0.25">
      <c r="L163" s="212" t="s">
        <v>292</v>
      </c>
      <c r="M163" s="289">
        <v>0</v>
      </c>
      <c r="N163" s="289">
        <v>0</v>
      </c>
      <c r="O163" s="289">
        <v>0</v>
      </c>
      <c r="P163" s="289">
        <v>0</v>
      </c>
      <c r="Q163" s="289">
        <v>0</v>
      </c>
      <c r="R163" s="289">
        <v>0</v>
      </c>
      <c r="S163" s="289">
        <v>0</v>
      </c>
      <c r="T163" s="304" t="s">
        <v>261</v>
      </c>
      <c r="V163" s="212" t="s">
        <v>292</v>
      </c>
      <c r="W163" s="289">
        <v>7.4863799999999996</v>
      </c>
      <c r="X163" s="289">
        <v>13.777281</v>
      </c>
      <c r="Y163" s="289">
        <v>5.6839680000000001</v>
      </c>
      <c r="Z163" s="289">
        <v>0</v>
      </c>
      <c r="AA163" s="289">
        <v>0</v>
      </c>
      <c r="AB163" s="289">
        <v>0</v>
      </c>
      <c r="AC163" s="289">
        <v>0</v>
      </c>
      <c r="AD163" s="304" t="s">
        <v>261</v>
      </c>
      <c r="AF163" s="212" t="s">
        <v>306</v>
      </c>
      <c r="AG163" s="289">
        <v>0</v>
      </c>
      <c r="AH163" s="289">
        <v>0</v>
      </c>
      <c r="AI163" s="289">
        <v>0</v>
      </c>
      <c r="AJ163" s="289">
        <v>0</v>
      </c>
      <c r="AK163" s="289">
        <v>0</v>
      </c>
      <c r="AL163" s="289">
        <v>0</v>
      </c>
      <c r="AM163" s="289">
        <v>0</v>
      </c>
      <c r="AN163" s="304" t="s">
        <v>261</v>
      </c>
    </row>
    <row r="164" spans="12:40" x14ac:dyDescent="0.25">
      <c r="L164" s="212" t="s">
        <v>293</v>
      </c>
      <c r="M164" s="289">
        <v>0</v>
      </c>
      <c r="N164" s="289">
        <v>0</v>
      </c>
      <c r="O164" s="289">
        <v>0</v>
      </c>
      <c r="P164" s="289">
        <v>0</v>
      </c>
      <c r="Q164" s="289">
        <v>0</v>
      </c>
      <c r="R164" s="289">
        <v>0</v>
      </c>
      <c r="S164" s="289">
        <v>0</v>
      </c>
      <c r="T164" s="304" t="s">
        <v>261</v>
      </c>
      <c r="V164" s="212" t="s">
        <v>293</v>
      </c>
      <c r="W164" s="289">
        <v>3.8904800000000002</v>
      </c>
      <c r="X164" s="289">
        <v>7.7761529999999999</v>
      </c>
      <c r="Y164" s="289">
        <v>2.172288</v>
      </c>
      <c r="Z164" s="289">
        <v>0</v>
      </c>
      <c r="AA164" s="289">
        <v>0</v>
      </c>
      <c r="AB164" s="289">
        <v>0</v>
      </c>
      <c r="AC164" s="289">
        <v>0</v>
      </c>
      <c r="AD164" s="304" t="s">
        <v>261</v>
      </c>
      <c r="AF164" s="212" t="s">
        <v>307</v>
      </c>
      <c r="AG164" s="289">
        <v>0</v>
      </c>
      <c r="AH164" s="289">
        <v>0</v>
      </c>
      <c r="AI164" s="289">
        <v>0</v>
      </c>
      <c r="AJ164" s="289">
        <v>0</v>
      </c>
      <c r="AK164" s="289">
        <v>0</v>
      </c>
      <c r="AL164" s="289">
        <v>0</v>
      </c>
      <c r="AM164" s="289">
        <v>0</v>
      </c>
      <c r="AN164" s="304" t="s">
        <v>261</v>
      </c>
    </row>
    <row r="165" spans="12:40" x14ac:dyDescent="0.25">
      <c r="L165" s="212" t="s">
        <v>294</v>
      </c>
      <c r="M165" s="289">
        <v>0</v>
      </c>
      <c r="N165" s="289">
        <v>0</v>
      </c>
      <c r="O165" s="289">
        <v>0</v>
      </c>
      <c r="P165" s="289">
        <v>0</v>
      </c>
      <c r="Q165" s="289">
        <v>0</v>
      </c>
      <c r="R165" s="289">
        <v>0</v>
      </c>
      <c r="S165" s="289">
        <v>0</v>
      </c>
      <c r="T165" s="304" t="s">
        <v>261</v>
      </c>
      <c r="V165" s="212" t="s">
        <v>294</v>
      </c>
      <c r="W165" s="289">
        <v>0</v>
      </c>
      <c r="X165" s="289">
        <v>0</v>
      </c>
      <c r="Y165" s="289">
        <v>0</v>
      </c>
      <c r="Z165" s="289">
        <v>0</v>
      </c>
      <c r="AA165" s="289">
        <v>0</v>
      </c>
      <c r="AB165" s="289">
        <v>0</v>
      </c>
      <c r="AC165" s="289">
        <v>0</v>
      </c>
      <c r="AD165" s="304" t="s">
        <v>261</v>
      </c>
      <c r="AF165" s="212" t="s">
        <v>308</v>
      </c>
      <c r="AG165" s="289">
        <v>0</v>
      </c>
      <c r="AH165" s="289">
        <v>0</v>
      </c>
      <c r="AI165" s="289">
        <v>0</v>
      </c>
      <c r="AJ165" s="289">
        <v>0</v>
      </c>
      <c r="AK165" s="289">
        <v>0</v>
      </c>
      <c r="AL165" s="289">
        <v>0</v>
      </c>
      <c r="AM165" s="289">
        <v>0</v>
      </c>
      <c r="AN165" s="304" t="s">
        <v>261</v>
      </c>
    </row>
    <row r="166" spans="12:40" x14ac:dyDescent="0.25">
      <c r="L166" s="212" t="s">
        <v>295</v>
      </c>
      <c r="M166" s="289">
        <v>0</v>
      </c>
      <c r="N166" s="289">
        <v>0</v>
      </c>
      <c r="O166" s="289">
        <v>0</v>
      </c>
      <c r="P166" s="289">
        <v>0</v>
      </c>
      <c r="Q166" s="289">
        <v>0</v>
      </c>
      <c r="R166" s="289">
        <v>0</v>
      </c>
      <c r="S166" s="289">
        <v>0</v>
      </c>
      <c r="T166" s="304" t="s">
        <v>261</v>
      </c>
      <c r="V166" s="212" t="s">
        <v>295</v>
      </c>
      <c r="W166" s="289">
        <v>0</v>
      </c>
      <c r="X166" s="289">
        <v>0</v>
      </c>
      <c r="Y166" s="289">
        <v>0</v>
      </c>
      <c r="Z166" s="289">
        <v>0</v>
      </c>
      <c r="AA166" s="289">
        <v>0</v>
      </c>
      <c r="AB166" s="289">
        <v>0</v>
      </c>
      <c r="AC166" s="289">
        <v>0</v>
      </c>
      <c r="AD166" s="304" t="s">
        <v>261</v>
      </c>
      <c r="AF166" s="212" t="s">
        <v>309</v>
      </c>
      <c r="AG166" s="289">
        <v>0</v>
      </c>
      <c r="AH166" s="289">
        <v>0</v>
      </c>
      <c r="AI166" s="289">
        <v>0</v>
      </c>
      <c r="AJ166" s="289">
        <v>0</v>
      </c>
      <c r="AK166" s="289">
        <v>0</v>
      </c>
      <c r="AL166" s="289">
        <v>0</v>
      </c>
      <c r="AM166" s="289">
        <v>0</v>
      </c>
      <c r="AN166" s="304" t="s">
        <v>261</v>
      </c>
    </row>
    <row r="167" spans="12:40" x14ac:dyDescent="0.25">
      <c r="L167" s="212" t="s">
        <v>296</v>
      </c>
      <c r="M167" s="289">
        <v>0</v>
      </c>
      <c r="N167" s="289">
        <v>0</v>
      </c>
      <c r="O167" s="289">
        <v>0</v>
      </c>
      <c r="P167" s="289">
        <v>0</v>
      </c>
      <c r="Q167" s="289">
        <v>0</v>
      </c>
      <c r="R167" s="289">
        <v>0</v>
      </c>
      <c r="S167" s="289">
        <v>0</v>
      </c>
      <c r="T167" s="304" t="s">
        <v>261</v>
      </c>
      <c r="V167" s="212" t="s">
        <v>296</v>
      </c>
      <c r="W167" s="289">
        <v>0</v>
      </c>
      <c r="X167" s="289">
        <v>0</v>
      </c>
      <c r="Y167" s="289">
        <v>0</v>
      </c>
      <c r="Z167" s="289">
        <v>0</v>
      </c>
      <c r="AA167" s="289">
        <v>0</v>
      </c>
      <c r="AB167" s="289">
        <v>0</v>
      </c>
      <c r="AC167" s="289">
        <v>0</v>
      </c>
      <c r="AD167" s="304" t="s">
        <v>261</v>
      </c>
      <c r="AF167" s="212" t="s">
        <v>310</v>
      </c>
      <c r="AG167" s="289">
        <v>0</v>
      </c>
      <c r="AH167" s="289">
        <v>0</v>
      </c>
      <c r="AI167" s="289">
        <v>0</v>
      </c>
      <c r="AJ167" s="289">
        <v>0</v>
      </c>
      <c r="AK167" s="289">
        <v>0</v>
      </c>
      <c r="AL167" s="289">
        <v>0</v>
      </c>
      <c r="AM167" s="289">
        <v>0</v>
      </c>
      <c r="AN167" s="304" t="s">
        <v>261</v>
      </c>
    </row>
    <row r="168" spans="12:40" x14ac:dyDescent="0.25">
      <c r="L168" s="212" t="s">
        <v>297</v>
      </c>
      <c r="M168" s="289">
        <v>0</v>
      </c>
      <c r="N168" s="289">
        <v>0</v>
      </c>
      <c r="O168" s="289">
        <v>0</v>
      </c>
      <c r="P168" s="289">
        <v>0</v>
      </c>
      <c r="Q168" s="289">
        <v>0</v>
      </c>
      <c r="R168" s="289">
        <v>0</v>
      </c>
      <c r="S168" s="289">
        <v>0</v>
      </c>
      <c r="T168" s="304" t="s">
        <v>261</v>
      </c>
      <c r="V168" s="212" t="s">
        <v>297</v>
      </c>
      <c r="W168" s="289">
        <v>0</v>
      </c>
      <c r="X168" s="289">
        <v>0</v>
      </c>
      <c r="Y168" s="289">
        <v>0</v>
      </c>
      <c r="Z168" s="289">
        <v>0</v>
      </c>
      <c r="AA168" s="289">
        <v>0</v>
      </c>
      <c r="AB168" s="289">
        <v>0</v>
      </c>
      <c r="AC168" s="289">
        <v>0</v>
      </c>
      <c r="AD168" s="304" t="s">
        <v>261</v>
      </c>
      <c r="AF168" s="212" t="s">
        <v>311</v>
      </c>
      <c r="AG168" s="289">
        <v>0</v>
      </c>
      <c r="AH168" s="289">
        <v>0</v>
      </c>
      <c r="AI168" s="289">
        <v>0</v>
      </c>
      <c r="AJ168" s="289">
        <v>0</v>
      </c>
      <c r="AK168" s="289">
        <v>0</v>
      </c>
      <c r="AL168" s="289">
        <v>0</v>
      </c>
      <c r="AM168" s="289">
        <v>0</v>
      </c>
      <c r="AN168" s="304" t="s">
        <v>261</v>
      </c>
    </row>
    <row r="169" spans="12:40" x14ac:dyDescent="0.25">
      <c r="L169" s="212" t="s">
        <v>298</v>
      </c>
      <c r="M169" s="289">
        <v>0</v>
      </c>
      <c r="N169" s="289">
        <v>0</v>
      </c>
      <c r="O169" s="289">
        <v>0</v>
      </c>
      <c r="P169" s="289">
        <v>0</v>
      </c>
      <c r="Q169" s="289">
        <v>0</v>
      </c>
      <c r="R169" s="289">
        <v>0</v>
      </c>
      <c r="S169" s="289">
        <v>0</v>
      </c>
      <c r="T169" s="304" t="s">
        <v>261</v>
      </c>
      <c r="V169" s="212" t="s">
        <v>298</v>
      </c>
      <c r="W169" s="289">
        <v>3.3462000000000001</v>
      </c>
      <c r="X169" s="289">
        <v>7.5195889999999999</v>
      </c>
      <c r="Y169" s="289">
        <v>1.0773759999999999</v>
      </c>
      <c r="Z169" s="289">
        <v>0</v>
      </c>
      <c r="AA169" s="289">
        <v>0</v>
      </c>
      <c r="AB169" s="289">
        <v>0</v>
      </c>
      <c r="AC169" s="289">
        <v>0</v>
      </c>
      <c r="AD169" s="304" t="s">
        <v>261</v>
      </c>
      <c r="AF169" s="212" t="s">
        <v>312</v>
      </c>
      <c r="AG169" s="289">
        <v>0</v>
      </c>
      <c r="AH169" s="289">
        <v>0</v>
      </c>
      <c r="AI169" s="289">
        <v>0</v>
      </c>
      <c r="AJ169" s="289">
        <v>0</v>
      </c>
      <c r="AK169" s="289">
        <v>0</v>
      </c>
      <c r="AL169" s="289">
        <v>0</v>
      </c>
      <c r="AM169" s="289">
        <v>0</v>
      </c>
      <c r="AN169" s="304" t="s">
        <v>261</v>
      </c>
    </row>
    <row r="170" spans="12:40" x14ac:dyDescent="0.25">
      <c r="L170" s="212" t="s">
        <v>299</v>
      </c>
      <c r="M170" s="289">
        <v>0</v>
      </c>
      <c r="N170" s="289">
        <v>0</v>
      </c>
      <c r="O170" s="289">
        <v>0</v>
      </c>
      <c r="P170" s="289">
        <v>0</v>
      </c>
      <c r="Q170" s="289">
        <v>0</v>
      </c>
      <c r="R170" s="289">
        <v>0</v>
      </c>
      <c r="S170" s="289">
        <v>0</v>
      </c>
      <c r="T170" s="304" t="s">
        <v>261</v>
      </c>
      <c r="V170" s="212" t="s">
        <v>299</v>
      </c>
      <c r="W170" s="289">
        <v>0</v>
      </c>
      <c r="X170" s="289">
        <v>0</v>
      </c>
      <c r="Y170" s="289">
        <v>0</v>
      </c>
      <c r="Z170" s="289">
        <v>0</v>
      </c>
      <c r="AA170" s="289">
        <v>0</v>
      </c>
      <c r="AB170" s="289">
        <v>0</v>
      </c>
      <c r="AC170" s="289">
        <v>0</v>
      </c>
      <c r="AD170" s="304" t="s">
        <v>261</v>
      </c>
      <c r="AF170" s="212" t="s">
        <v>313</v>
      </c>
      <c r="AG170" s="289">
        <v>0</v>
      </c>
      <c r="AH170" s="289">
        <v>0</v>
      </c>
      <c r="AI170" s="289">
        <v>0</v>
      </c>
      <c r="AJ170" s="289">
        <v>0</v>
      </c>
      <c r="AK170" s="289">
        <v>0</v>
      </c>
      <c r="AL170" s="289">
        <v>0</v>
      </c>
      <c r="AM170" s="289">
        <v>0</v>
      </c>
      <c r="AN170" s="304" t="s">
        <v>261</v>
      </c>
    </row>
    <row r="171" spans="12:40" x14ac:dyDescent="0.25">
      <c r="L171" s="212" t="s">
        <v>300</v>
      </c>
      <c r="M171" s="289">
        <v>0</v>
      </c>
      <c r="N171" s="289">
        <v>0</v>
      </c>
      <c r="O171" s="289">
        <v>0</v>
      </c>
      <c r="P171" s="289">
        <v>0</v>
      </c>
      <c r="Q171" s="289">
        <v>0</v>
      </c>
      <c r="R171" s="289">
        <v>0</v>
      </c>
      <c r="S171" s="289">
        <v>0</v>
      </c>
      <c r="T171" s="304" t="s">
        <v>261</v>
      </c>
      <c r="V171" s="212" t="s">
        <v>300</v>
      </c>
      <c r="W171" s="289">
        <v>0</v>
      </c>
      <c r="X171" s="289">
        <v>0</v>
      </c>
      <c r="Y171" s="289">
        <v>0</v>
      </c>
      <c r="Z171" s="289">
        <v>0</v>
      </c>
      <c r="AA171" s="289">
        <v>0</v>
      </c>
      <c r="AB171" s="289">
        <v>0</v>
      </c>
      <c r="AC171" s="289">
        <v>0</v>
      </c>
      <c r="AD171" s="304" t="s">
        <v>261</v>
      </c>
      <c r="AF171" s="212" t="s">
        <v>314</v>
      </c>
      <c r="AG171" s="289">
        <v>0</v>
      </c>
      <c r="AH171" s="289">
        <v>0</v>
      </c>
      <c r="AI171" s="289">
        <v>0</v>
      </c>
      <c r="AJ171" s="289">
        <v>0</v>
      </c>
      <c r="AK171" s="289">
        <v>0</v>
      </c>
      <c r="AL171" s="289">
        <v>0</v>
      </c>
      <c r="AM171" s="289">
        <v>0</v>
      </c>
      <c r="AN171" s="304" t="s">
        <v>261</v>
      </c>
    </row>
    <row r="172" spans="12:40" x14ac:dyDescent="0.25">
      <c r="L172" s="212" t="s">
        <v>301</v>
      </c>
      <c r="M172" s="289">
        <v>0</v>
      </c>
      <c r="N172" s="289">
        <v>0</v>
      </c>
      <c r="O172" s="289">
        <v>0</v>
      </c>
      <c r="P172" s="289">
        <v>0</v>
      </c>
      <c r="Q172" s="289">
        <v>0</v>
      </c>
      <c r="R172" s="289">
        <v>0</v>
      </c>
      <c r="S172" s="289">
        <v>0</v>
      </c>
      <c r="T172" s="304" t="s">
        <v>261</v>
      </c>
      <c r="V172" s="212" t="s">
        <v>301</v>
      </c>
      <c r="W172" s="289">
        <v>0</v>
      </c>
      <c r="X172" s="289">
        <v>0</v>
      </c>
      <c r="Y172" s="289">
        <v>0</v>
      </c>
      <c r="Z172" s="289">
        <v>0</v>
      </c>
      <c r="AA172" s="289">
        <v>0</v>
      </c>
      <c r="AB172" s="289">
        <v>0</v>
      </c>
      <c r="AC172" s="289">
        <v>0</v>
      </c>
      <c r="AD172" s="304" t="s">
        <v>261</v>
      </c>
      <c r="AF172" s="212" t="s">
        <v>315</v>
      </c>
      <c r="AG172" s="289">
        <v>0</v>
      </c>
      <c r="AH172" s="289">
        <v>0</v>
      </c>
      <c r="AI172" s="289">
        <v>0</v>
      </c>
      <c r="AJ172" s="289">
        <v>0</v>
      </c>
      <c r="AK172" s="289">
        <v>0</v>
      </c>
      <c r="AL172" s="289">
        <v>0</v>
      </c>
      <c r="AM172" s="289">
        <v>0</v>
      </c>
      <c r="AN172" s="304" t="s">
        <v>261</v>
      </c>
    </row>
    <row r="173" spans="12:40" x14ac:dyDescent="0.25">
      <c r="L173" s="212" t="s">
        <v>302</v>
      </c>
      <c r="M173" s="289">
        <v>0</v>
      </c>
      <c r="N173" s="289">
        <v>0</v>
      </c>
      <c r="O173" s="289">
        <v>0</v>
      </c>
      <c r="P173" s="289">
        <v>0</v>
      </c>
      <c r="Q173" s="289">
        <v>0</v>
      </c>
      <c r="R173" s="289">
        <v>0</v>
      </c>
      <c r="S173" s="289">
        <v>0</v>
      </c>
      <c r="T173" s="304" t="s">
        <v>261</v>
      </c>
      <c r="V173" s="212" t="s">
        <v>302</v>
      </c>
      <c r="W173" s="289">
        <v>0</v>
      </c>
      <c r="X173" s="289">
        <v>0</v>
      </c>
      <c r="Y173" s="289">
        <v>0</v>
      </c>
      <c r="Z173" s="289">
        <v>0</v>
      </c>
      <c r="AA173" s="289">
        <v>0</v>
      </c>
      <c r="AB173" s="289">
        <v>0</v>
      </c>
      <c r="AC173" s="289">
        <v>0</v>
      </c>
      <c r="AD173" s="304" t="s">
        <v>261</v>
      </c>
      <c r="AF173" s="212" t="s">
        <v>316</v>
      </c>
      <c r="AG173" s="289">
        <v>0</v>
      </c>
      <c r="AH173" s="289">
        <v>0</v>
      </c>
      <c r="AI173" s="289">
        <v>0</v>
      </c>
      <c r="AJ173" s="289">
        <v>0</v>
      </c>
      <c r="AK173" s="289">
        <v>0</v>
      </c>
      <c r="AL173" s="289">
        <v>0</v>
      </c>
      <c r="AM173" s="289">
        <v>0</v>
      </c>
      <c r="AN173" s="304" t="s">
        <v>261</v>
      </c>
    </row>
    <row r="174" spans="12:40" x14ac:dyDescent="0.25">
      <c r="L174" s="212" t="s">
        <v>303</v>
      </c>
      <c r="M174" s="289">
        <v>0</v>
      </c>
      <c r="N174" s="289">
        <v>0</v>
      </c>
      <c r="O174" s="289">
        <v>0</v>
      </c>
      <c r="P174" s="289">
        <v>0</v>
      </c>
      <c r="Q174" s="289">
        <v>0</v>
      </c>
      <c r="R174" s="289">
        <v>0</v>
      </c>
      <c r="S174" s="289">
        <v>0</v>
      </c>
      <c r="T174" s="304" t="s">
        <v>261</v>
      </c>
      <c r="V174" s="212" t="s">
        <v>303</v>
      </c>
      <c r="W174" s="289">
        <v>0</v>
      </c>
      <c r="X174" s="289">
        <v>0</v>
      </c>
      <c r="Y174" s="289">
        <v>0</v>
      </c>
      <c r="Z174" s="289">
        <v>0</v>
      </c>
      <c r="AA174" s="289">
        <v>0</v>
      </c>
      <c r="AB174" s="289">
        <v>0</v>
      </c>
      <c r="AC174" s="289">
        <v>0</v>
      </c>
      <c r="AD174" s="304" t="s">
        <v>261</v>
      </c>
      <c r="AF174" s="212" t="s">
        <v>317</v>
      </c>
      <c r="AG174" s="289">
        <v>0</v>
      </c>
      <c r="AH174" s="289">
        <v>0</v>
      </c>
      <c r="AI174" s="289">
        <v>0</v>
      </c>
      <c r="AJ174" s="289">
        <v>0</v>
      </c>
      <c r="AK174" s="289">
        <v>0</v>
      </c>
      <c r="AL174" s="289">
        <v>0</v>
      </c>
      <c r="AM174" s="289">
        <v>0</v>
      </c>
      <c r="AN174" s="304" t="s">
        <v>261</v>
      </c>
    </row>
    <row r="175" spans="12:40" x14ac:dyDescent="0.25">
      <c r="L175" s="212" t="s">
        <v>304</v>
      </c>
      <c r="M175" s="289">
        <v>0</v>
      </c>
      <c r="N175" s="289">
        <v>0</v>
      </c>
      <c r="O175" s="289">
        <v>0</v>
      </c>
      <c r="P175" s="289">
        <v>0</v>
      </c>
      <c r="Q175" s="289">
        <v>0</v>
      </c>
      <c r="R175" s="289">
        <v>0</v>
      </c>
      <c r="S175" s="289">
        <v>0</v>
      </c>
      <c r="T175" s="304" t="s">
        <v>261</v>
      </c>
      <c r="V175" s="212" t="s">
        <v>304</v>
      </c>
      <c r="W175" s="289">
        <v>0</v>
      </c>
      <c r="X175" s="289">
        <v>0</v>
      </c>
      <c r="Y175" s="289">
        <v>0</v>
      </c>
      <c r="Z175" s="289">
        <v>0</v>
      </c>
      <c r="AA175" s="289">
        <v>0</v>
      </c>
      <c r="AB175" s="289">
        <v>0</v>
      </c>
      <c r="AC175" s="289">
        <v>0</v>
      </c>
      <c r="AD175" s="304" t="s">
        <v>261</v>
      </c>
      <c r="AF175" s="212" t="s">
        <v>318</v>
      </c>
      <c r="AG175" s="289">
        <v>0</v>
      </c>
      <c r="AH175" s="289">
        <v>0</v>
      </c>
      <c r="AI175" s="289">
        <v>0</v>
      </c>
      <c r="AJ175" s="289">
        <v>0</v>
      </c>
      <c r="AK175" s="289">
        <v>0</v>
      </c>
      <c r="AL175" s="289">
        <v>0</v>
      </c>
      <c r="AM175" s="289">
        <v>0</v>
      </c>
      <c r="AN175" s="304" t="s">
        <v>261</v>
      </c>
    </row>
    <row r="176" spans="12:40" x14ac:dyDescent="0.25">
      <c r="L176" s="212" t="s">
        <v>305</v>
      </c>
      <c r="M176" s="289">
        <v>0</v>
      </c>
      <c r="N176" s="289">
        <v>0</v>
      </c>
      <c r="O176" s="289">
        <v>0</v>
      </c>
      <c r="P176" s="289">
        <v>0</v>
      </c>
      <c r="Q176" s="289">
        <v>0</v>
      </c>
      <c r="R176" s="289">
        <v>0</v>
      </c>
      <c r="S176" s="289">
        <v>0</v>
      </c>
      <c r="T176" s="304" t="s">
        <v>261</v>
      </c>
      <c r="V176" s="212" t="s">
        <v>305</v>
      </c>
      <c r="W176" s="289">
        <v>0</v>
      </c>
      <c r="X176" s="289">
        <v>0</v>
      </c>
      <c r="Y176" s="289">
        <v>0</v>
      </c>
      <c r="Z176" s="289">
        <v>0</v>
      </c>
      <c r="AA176" s="289">
        <v>0</v>
      </c>
      <c r="AB176" s="289">
        <v>0</v>
      </c>
      <c r="AC176" s="289">
        <v>0</v>
      </c>
      <c r="AD176" s="304" t="s">
        <v>261</v>
      </c>
      <c r="AF176" s="212" t="s">
        <v>319</v>
      </c>
      <c r="AG176" s="289">
        <v>0</v>
      </c>
      <c r="AH176" s="289">
        <v>0</v>
      </c>
      <c r="AI176" s="289">
        <v>0</v>
      </c>
      <c r="AJ176" s="289">
        <v>0</v>
      </c>
      <c r="AK176" s="289">
        <v>0</v>
      </c>
      <c r="AL176" s="289">
        <v>0</v>
      </c>
      <c r="AM176" s="289">
        <v>0</v>
      </c>
      <c r="AN176" s="304" t="s">
        <v>261</v>
      </c>
    </row>
    <row r="177" spans="12:40" x14ac:dyDescent="0.25">
      <c r="L177" s="212" t="s">
        <v>306</v>
      </c>
      <c r="M177" s="289">
        <v>0</v>
      </c>
      <c r="N177" s="289">
        <v>0</v>
      </c>
      <c r="O177" s="289">
        <v>0</v>
      </c>
      <c r="P177" s="289">
        <v>0</v>
      </c>
      <c r="Q177" s="289">
        <v>0</v>
      </c>
      <c r="R177" s="289">
        <v>0</v>
      </c>
      <c r="S177" s="289">
        <v>0</v>
      </c>
      <c r="T177" s="304" t="s">
        <v>261</v>
      </c>
      <c r="V177" s="212" t="s">
        <v>306</v>
      </c>
      <c r="W177" s="289">
        <v>0</v>
      </c>
      <c r="X177" s="289">
        <v>0</v>
      </c>
      <c r="Y177" s="289">
        <v>0</v>
      </c>
      <c r="Z177" s="289">
        <v>0</v>
      </c>
      <c r="AA177" s="289">
        <v>0</v>
      </c>
      <c r="AB177" s="289">
        <v>0</v>
      </c>
      <c r="AC177" s="289">
        <v>0</v>
      </c>
      <c r="AD177" s="304" t="s">
        <v>261</v>
      </c>
      <c r="AF177" s="212" t="s">
        <v>320</v>
      </c>
      <c r="AG177" s="289">
        <v>0</v>
      </c>
      <c r="AH177" s="289">
        <v>0</v>
      </c>
      <c r="AI177" s="289">
        <v>0</v>
      </c>
      <c r="AJ177" s="289">
        <v>0</v>
      </c>
      <c r="AK177" s="289">
        <v>0</v>
      </c>
      <c r="AL177" s="289">
        <v>0</v>
      </c>
      <c r="AM177" s="289">
        <v>0</v>
      </c>
      <c r="AN177" s="304" t="s">
        <v>261</v>
      </c>
    </row>
    <row r="178" spans="12:40" ht="15.75" thickBot="1" x14ac:dyDescent="0.3">
      <c r="L178" s="212" t="s">
        <v>307</v>
      </c>
      <c r="M178" s="289">
        <v>0</v>
      </c>
      <c r="N178" s="289">
        <v>0</v>
      </c>
      <c r="O178" s="289">
        <v>0</v>
      </c>
      <c r="P178" s="289">
        <v>0</v>
      </c>
      <c r="Q178" s="289">
        <v>0</v>
      </c>
      <c r="R178" s="289">
        <v>0</v>
      </c>
      <c r="S178" s="289">
        <v>0</v>
      </c>
      <c r="T178" s="304" t="s">
        <v>261</v>
      </c>
      <c r="V178" s="212" t="s">
        <v>307</v>
      </c>
      <c r="W178" s="289">
        <v>0</v>
      </c>
      <c r="X178" s="289">
        <v>0</v>
      </c>
      <c r="Y178" s="289">
        <v>0</v>
      </c>
      <c r="Z178" s="289">
        <v>0</v>
      </c>
      <c r="AA178" s="289">
        <v>0</v>
      </c>
      <c r="AB178" s="289">
        <v>0</v>
      </c>
      <c r="AC178" s="289">
        <v>0</v>
      </c>
      <c r="AD178" s="304" t="s">
        <v>261</v>
      </c>
      <c r="AF178" s="212" t="s">
        <v>321</v>
      </c>
      <c r="AG178" s="289">
        <v>0</v>
      </c>
      <c r="AH178" s="289">
        <v>0</v>
      </c>
      <c r="AI178" s="289">
        <v>0</v>
      </c>
      <c r="AJ178" s="289">
        <v>0</v>
      </c>
      <c r="AK178" s="289">
        <v>0</v>
      </c>
      <c r="AL178" s="289">
        <v>0</v>
      </c>
      <c r="AM178" s="289">
        <v>0</v>
      </c>
      <c r="AN178" s="304" t="s">
        <v>261</v>
      </c>
    </row>
    <row r="179" spans="12:40" ht="15.75" thickBot="1" x14ac:dyDescent="0.3">
      <c r="L179" s="212" t="s">
        <v>308</v>
      </c>
      <c r="M179" s="289">
        <v>0</v>
      </c>
      <c r="N179" s="289">
        <v>0</v>
      </c>
      <c r="O179" s="289">
        <v>0</v>
      </c>
      <c r="P179" s="289">
        <v>0</v>
      </c>
      <c r="Q179" s="289">
        <v>0</v>
      </c>
      <c r="R179" s="289">
        <v>0</v>
      </c>
      <c r="S179" s="289">
        <v>0</v>
      </c>
      <c r="T179" s="304" t="s">
        <v>261</v>
      </c>
      <c r="V179" s="212" t="s">
        <v>308</v>
      </c>
      <c r="W179" s="289">
        <v>0</v>
      </c>
      <c r="X179" s="289">
        <v>0</v>
      </c>
      <c r="Y179" s="289">
        <v>0</v>
      </c>
      <c r="Z179" s="289">
        <v>0</v>
      </c>
      <c r="AA179" s="289">
        <v>0</v>
      </c>
      <c r="AB179" s="289">
        <v>0</v>
      </c>
      <c r="AC179" s="289">
        <v>0</v>
      </c>
      <c r="AD179" s="304" t="s">
        <v>261</v>
      </c>
      <c r="AF179" s="319" t="s">
        <v>233</v>
      </c>
      <c r="AG179" s="321">
        <v>119.22618000000001</v>
      </c>
      <c r="AH179" s="321">
        <v>124.69968</v>
      </c>
      <c r="AI179" s="321">
        <v>16.036020000000001</v>
      </c>
      <c r="AJ179" s="321">
        <v>15.021420000000001</v>
      </c>
      <c r="AK179" s="321">
        <v>16.69284</v>
      </c>
      <c r="AL179" s="321">
        <v>56.518560000000001</v>
      </c>
      <c r="AM179" s="321">
        <v>39.825720000000004</v>
      </c>
      <c r="AN179" s="322" t="s">
        <v>261</v>
      </c>
    </row>
    <row r="180" spans="12:40" x14ac:dyDescent="0.25">
      <c r="L180" s="212" t="s">
        <v>309</v>
      </c>
      <c r="M180" s="289">
        <v>0</v>
      </c>
      <c r="N180" s="289">
        <v>0</v>
      </c>
      <c r="O180" s="289">
        <v>0</v>
      </c>
      <c r="P180" s="289">
        <v>0</v>
      </c>
      <c r="Q180" s="289">
        <v>0</v>
      </c>
      <c r="R180" s="289">
        <v>0</v>
      </c>
      <c r="S180" s="289">
        <v>0</v>
      </c>
      <c r="T180" s="304" t="s">
        <v>261</v>
      </c>
      <c r="V180" s="212" t="s">
        <v>309</v>
      </c>
      <c r="W180" s="289">
        <v>0</v>
      </c>
      <c r="X180" s="289">
        <v>0</v>
      </c>
      <c r="Y180" s="289">
        <v>0</v>
      </c>
      <c r="Z180" s="289">
        <v>0</v>
      </c>
      <c r="AA180" s="289">
        <v>0</v>
      </c>
      <c r="AB180" s="289">
        <v>0</v>
      </c>
      <c r="AC180" s="289">
        <v>0</v>
      </c>
      <c r="AD180" s="304" t="s">
        <v>261</v>
      </c>
    </row>
    <row r="181" spans="12:40" x14ac:dyDescent="0.25">
      <c r="L181" s="212" t="s">
        <v>310</v>
      </c>
      <c r="M181" s="289">
        <v>0</v>
      </c>
      <c r="N181" s="289">
        <v>0</v>
      </c>
      <c r="O181" s="289">
        <v>0</v>
      </c>
      <c r="P181" s="289">
        <v>0</v>
      </c>
      <c r="Q181" s="289">
        <v>0</v>
      </c>
      <c r="R181" s="289">
        <v>0</v>
      </c>
      <c r="S181" s="289">
        <v>0</v>
      </c>
      <c r="T181" s="304" t="s">
        <v>261</v>
      </c>
      <c r="V181" s="212" t="s">
        <v>310</v>
      </c>
      <c r="W181" s="289">
        <v>0</v>
      </c>
      <c r="X181" s="289">
        <v>0</v>
      </c>
      <c r="Y181" s="289">
        <v>0</v>
      </c>
      <c r="Z181" s="289">
        <v>0</v>
      </c>
      <c r="AA181" s="289">
        <v>0</v>
      </c>
      <c r="AB181" s="289">
        <v>0</v>
      </c>
      <c r="AC181" s="289">
        <v>0</v>
      </c>
      <c r="AD181" s="304" t="s">
        <v>261</v>
      </c>
    </row>
    <row r="182" spans="12:40" x14ac:dyDescent="0.25">
      <c r="L182" s="212" t="s">
        <v>311</v>
      </c>
      <c r="M182" s="289">
        <v>0</v>
      </c>
      <c r="N182" s="289">
        <v>0</v>
      </c>
      <c r="O182" s="289">
        <v>0</v>
      </c>
      <c r="P182" s="289">
        <v>0</v>
      </c>
      <c r="Q182" s="289">
        <v>0</v>
      </c>
      <c r="R182" s="289">
        <v>0</v>
      </c>
      <c r="S182" s="289">
        <v>0</v>
      </c>
      <c r="T182" s="304" t="s">
        <v>261</v>
      </c>
      <c r="V182" s="212" t="s">
        <v>311</v>
      </c>
      <c r="W182" s="289">
        <v>0</v>
      </c>
      <c r="X182" s="289">
        <v>0</v>
      </c>
      <c r="Y182" s="289">
        <v>0</v>
      </c>
      <c r="Z182" s="289">
        <v>0</v>
      </c>
      <c r="AA182" s="289">
        <v>0</v>
      </c>
      <c r="AB182" s="289">
        <v>0</v>
      </c>
      <c r="AC182" s="289">
        <v>0</v>
      </c>
      <c r="AD182" s="304" t="s">
        <v>261</v>
      </c>
    </row>
    <row r="183" spans="12:40" x14ac:dyDescent="0.25">
      <c r="L183" s="212" t="s">
        <v>312</v>
      </c>
      <c r="M183" s="289">
        <v>0</v>
      </c>
      <c r="N183" s="289">
        <v>0</v>
      </c>
      <c r="O183" s="289">
        <v>0</v>
      </c>
      <c r="P183" s="289">
        <v>0</v>
      </c>
      <c r="Q183" s="289">
        <v>0</v>
      </c>
      <c r="R183" s="289">
        <v>0</v>
      </c>
      <c r="S183" s="289">
        <v>0</v>
      </c>
      <c r="T183" s="304" t="s">
        <v>261</v>
      </c>
      <c r="V183" s="212" t="s">
        <v>312</v>
      </c>
      <c r="W183" s="289">
        <v>0</v>
      </c>
      <c r="X183" s="289">
        <v>0</v>
      </c>
      <c r="Y183" s="289">
        <v>0</v>
      </c>
      <c r="Z183" s="289">
        <v>0</v>
      </c>
      <c r="AA183" s="289">
        <v>0</v>
      </c>
      <c r="AB183" s="289">
        <v>0</v>
      </c>
      <c r="AC183" s="289">
        <v>0</v>
      </c>
      <c r="AD183" s="304" t="s">
        <v>261</v>
      </c>
    </row>
    <row r="184" spans="12:40" x14ac:dyDescent="0.25">
      <c r="L184" s="212" t="s">
        <v>313</v>
      </c>
      <c r="M184" s="289">
        <v>0</v>
      </c>
      <c r="N184" s="289">
        <v>0</v>
      </c>
      <c r="O184" s="289">
        <v>0</v>
      </c>
      <c r="P184" s="289">
        <v>0</v>
      </c>
      <c r="Q184" s="289">
        <v>0</v>
      </c>
      <c r="R184" s="289">
        <v>0</v>
      </c>
      <c r="S184" s="289">
        <v>0</v>
      </c>
      <c r="T184" s="304" t="s">
        <v>261</v>
      </c>
      <c r="V184" s="212" t="s">
        <v>313</v>
      </c>
      <c r="W184" s="289">
        <v>0</v>
      </c>
      <c r="X184" s="289">
        <v>0</v>
      </c>
      <c r="Y184" s="289">
        <v>0</v>
      </c>
      <c r="Z184" s="289">
        <v>0</v>
      </c>
      <c r="AA184" s="289">
        <v>0</v>
      </c>
      <c r="AB184" s="289">
        <v>0</v>
      </c>
      <c r="AC184" s="289">
        <v>0</v>
      </c>
      <c r="AD184" s="304" t="s">
        <v>261</v>
      </c>
    </row>
    <row r="185" spans="12:40" x14ac:dyDescent="0.25">
      <c r="L185" s="212" t="s">
        <v>314</v>
      </c>
      <c r="M185" s="289">
        <v>0</v>
      </c>
      <c r="N185" s="289">
        <v>0</v>
      </c>
      <c r="O185" s="289">
        <v>0</v>
      </c>
      <c r="P185" s="289">
        <v>0</v>
      </c>
      <c r="Q185" s="289">
        <v>0</v>
      </c>
      <c r="R185" s="289">
        <v>0</v>
      </c>
      <c r="S185" s="289">
        <v>0</v>
      </c>
      <c r="T185" s="304" t="s">
        <v>261</v>
      </c>
      <c r="V185" s="212" t="s">
        <v>314</v>
      </c>
      <c r="W185" s="289">
        <v>0</v>
      </c>
      <c r="X185" s="289">
        <v>0</v>
      </c>
      <c r="Y185" s="289">
        <v>0</v>
      </c>
      <c r="Z185" s="289">
        <v>0</v>
      </c>
      <c r="AA185" s="289">
        <v>0</v>
      </c>
      <c r="AB185" s="289">
        <v>0</v>
      </c>
      <c r="AC185" s="289">
        <v>0</v>
      </c>
      <c r="AD185" s="304" t="s">
        <v>261</v>
      </c>
    </row>
    <row r="186" spans="12:40" x14ac:dyDescent="0.25">
      <c r="L186" s="212" t="s">
        <v>315</v>
      </c>
      <c r="M186" s="289">
        <v>0</v>
      </c>
      <c r="N186" s="289">
        <v>0</v>
      </c>
      <c r="O186" s="289">
        <v>0</v>
      </c>
      <c r="P186" s="289">
        <v>0</v>
      </c>
      <c r="Q186" s="289">
        <v>0</v>
      </c>
      <c r="R186" s="289">
        <v>0</v>
      </c>
      <c r="S186" s="289">
        <v>0</v>
      </c>
      <c r="T186" s="304" t="s">
        <v>261</v>
      </c>
      <c r="V186" s="212" t="s">
        <v>315</v>
      </c>
      <c r="W186" s="289">
        <v>0</v>
      </c>
      <c r="X186" s="289">
        <v>0</v>
      </c>
      <c r="Y186" s="289">
        <v>0</v>
      </c>
      <c r="Z186" s="289">
        <v>0</v>
      </c>
      <c r="AA186" s="289">
        <v>0</v>
      </c>
      <c r="AB186" s="289">
        <v>0</v>
      </c>
      <c r="AC186" s="289">
        <v>0</v>
      </c>
      <c r="AD186" s="304" t="s">
        <v>261</v>
      </c>
    </row>
    <row r="187" spans="12:40" x14ac:dyDescent="0.25">
      <c r="L187" s="212" t="s">
        <v>316</v>
      </c>
      <c r="M187" s="289">
        <v>0</v>
      </c>
      <c r="N187" s="289">
        <v>0</v>
      </c>
      <c r="O187" s="289">
        <v>0</v>
      </c>
      <c r="P187" s="289">
        <v>0</v>
      </c>
      <c r="Q187" s="289">
        <v>0</v>
      </c>
      <c r="R187" s="289">
        <v>0</v>
      </c>
      <c r="S187" s="289">
        <v>0</v>
      </c>
      <c r="T187" s="304" t="s">
        <v>261</v>
      </c>
      <c r="V187" s="212" t="s">
        <v>316</v>
      </c>
      <c r="W187" s="289">
        <v>0</v>
      </c>
      <c r="X187" s="289">
        <v>0</v>
      </c>
      <c r="Y187" s="289">
        <v>0</v>
      </c>
      <c r="Z187" s="289">
        <v>0</v>
      </c>
      <c r="AA187" s="289">
        <v>0</v>
      </c>
      <c r="AB187" s="289">
        <v>0</v>
      </c>
      <c r="AC187" s="289">
        <v>0</v>
      </c>
      <c r="AD187" s="304" t="s">
        <v>261</v>
      </c>
    </row>
    <row r="188" spans="12:40" x14ac:dyDescent="0.25">
      <c r="L188" s="212" t="s">
        <v>317</v>
      </c>
      <c r="M188" s="289">
        <v>0</v>
      </c>
      <c r="N188" s="289">
        <v>0</v>
      </c>
      <c r="O188" s="289">
        <v>0</v>
      </c>
      <c r="P188" s="289">
        <v>0</v>
      </c>
      <c r="Q188" s="289">
        <v>0</v>
      </c>
      <c r="R188" s="289">
        <v>0</v>
      </c>
      <c r="S188" s="289">
        <v>0</v>
      </c>
      <c r="T188" s="304" t="s">
        <v>261</v>
      </c>
      <c r="V188" s="212" t="s">
        <v>317</v>
      </c>
      <c r="W188" s="289">
        <v>0</v>
      </c>
      <c r="X188" s="289">
        <v>0</v>
      </c>
      <c r="Y188" s="289">
        <v>0</v>
      </c>
      <c r="Z188" s="289">
        <v>0</v>
      </c>
      <c r="AA188" s="289">
        <v>0</v>
      </c>
      <c r="AB188" s="289">
        <v>0</v>
      </c>
      <c r="AC188" s="289">
        <v>0</v>
      </c>
      <c r="AD188" s="304" t="s">
        <v>261</v>
      </c>
    </row>
    <row r="189" spans="12:40" x14ac:dyDescent="0.25">
      <c r="L189" s="212" t="s">
        <v>318</v>
      </c>
      <c r="M189" s="289">
        <v>0</v>
      </c>
      <c r="N189" s="289">
        <v>0</v>
      </c>
      <c r="O189" s="289">
        <v>0</v>
      </c>
      <c r="P189" s="289">
        <v>0</v>
      </c>
      <c r="Q189" s="289">
        <v>0</v>
      </c>
      <c r="R189" s="289">
        <v>0</v>
      </c>
      <c r="S189" s="289">
        <v>0</v>
      </c>
      <c r="T189" s="304" t="s">
        <v>261</v>
      </c>
      <c r="V189" s="212" t="s">
        <v>318</v>
      </c>
      <c r="W189" s="289">
        <v>0</v>
      </c>
      <c r="X189" s="289">
        <v>0</v>
      </c>
      <c r="Y189" s="289">
        <v>0</v>
      </c>
      <c r="Z189" s="289">
        <v>0</v>
      </c>
      <c r="AA189" s="289">
        <v>0</v>
      </c>
      <c r="AB189" s="289">
        <v>0</v>
      </c>
      <c r="AC189" s="289">
        <v>0</v>
      </c>
      <c r="AD189" s="304" t="s">
        <v>261</v>
      </c>
    </row>
    <row r="190" spans="12:40" x14ac:dyDescent="0.25">
      <c r="L190" s="212" t="s">
        <v>319</v>
      </c>
      <c r="M190" s="289">
        <v>0</v>
      </c>
      <c r="N190" s="289">
        <v>0</v>
      </c>
      <c r="O190" s="289">
        <v>0</v>
      </c>
      <c r="P190" s="289">
        <v>0</v>
      </c>
      <c r="Q190" s="289">
        <v>0</v>
      </c>
      <c r="R190" s="289">
        <v>0</v>
      </c>
      <c r="S190" s="289">
        <v>0</v>
      </c>
      <c r="T190" s="304" t="s">
        <v>261</v>
      </c>
      <c r="V190" s="212" t="s">
        <v>319</v>
      </c>
      <c r="W190" s="289">
        <v>0</v>
      </c>
      <c r="X190" s="289">
        <v>0</v>
      </c>
      <c r="Y190" s="289">
        <v>0</v>
      </c>
      <c r="Z190" s="289">
        <v>0</v>
      </c>
      <c r="AA190" s="289">
        <v>0</v>
      </c>
      <c r="AB190" s="289">
        <v>0</v>
      </c>
      <c r="AC190" s="289">
        <v>0</v>
      </c>
      <c r="AD190" s="304" t="s">
        <v>261</v>
      </c>
    </row>
    <row r="191" spans="12:40" x14ac:dyDescent="0.25">
      <c r="L191" s="212" t="s">
        <v>320</v>
      </c>
      <c r="M191" s="289">
        <v>0</v>
      </c>
      <c r="N191" s="289">
        <v>0</v>
      </c>
      <c r="O191" s="289">
        <v>0</v>
      </c>
      <c r="P191" s="289">
        <v>0</v>
      </c>
      <c r="Q191" s="289">
        <v>0</v>
      </c>
      <c r="R191" s="289">
        <v>0</v>
      </c>
      <c r="S191" s="289">
        <v>0</v>
      </c>
      <c r="T191" s="304" t="s">
        <v>261</v>
      </c>
      <c r="V191" s="212" t="s">
        <v>320</v>
      </c>
      <c r="W191" s="289">
        <v>0</v>
      </c>
      <c r="X191" s="289">
        <v>0</v>
      </c>
      <c r="Y191" s="289">
        <v>0</v>
      </c>
      <c r="Z191" s="289">
        <v>0</v>
      </c>
      <c r="AA191" s="289">
        <v>0</v>
      </c>
      <c r="AB191" s="289">
        <v>0</v>
      </c>
      <c r="AC191" s="289">
        <v>0</v>
      </c>
      <c r="AD191" s="304" t="s">
        <v>261</v>
      </c>
    </row>
    <row r="192" spans="12:40" ht="15.75" thickBot="1" x14ac:dyDescent="0.3">
      <c r="L192" s="212" t="s">
        <v>321</v>
      </c>
      <c r="M192" s="289">
        <v>0</v>
      </c>
      <c r="N192" s="289">
        <v>0</v>
      </c>
      <c r="O192" s="289">
        <v>0</v>
      </c>
      <c r="P192" s="289">
        <v>0</v>
      </c>
      <c r="Q192" s="289">
        <v>0</v>
      </c>
      <c r="R192" s="289">
        <v>0</v>
      </c>
      <c r="S192" s="289">
        <v>0</v>
      </c>
      <c r="T192" s="304" t="s">
        <v>261</v>
      </c>
      <c r="V192" s="212" t="s">
        <v>321</v>
      </c>
      <c r="W192" s="289">
        <v>0</v>
      </c>
      <c r="X192" s="289">
        <v>0</v>
      </c>
      <c r="Y192" s="289">
        <v>0</v>
      </c>
      <c r="Z192" s="289">
        <v>0</v>
      </c>
      <c r="AA192" s="289">
        <v>0</v>
      </c>
      <c r="AB192" s="289">
        <v>0</v>
      </c>
      <c r="AC192" s="289">
        <v>0</v>
      </c>
      <c r="AD192" s="304" t="s">
        <v>261</v>
      </c>
    </row>
    <row r="193" spans="12:30" ht="15.75" thickBot="1" x14ac:dyDescent="0.3">
      <c r="L193" s="319" t="s">
        <v>233</v>
      </c>
      <c r="M193" s="320">
        <v>0</v>
      </c>
      <c r="N193" s="320">
        <v>0</v>
      </c>
      <c r="O193" s="320">
        <v>0</v>
      </c>
      <c r="P193" s="320">
        <v>0</v>
      </c>
      <c r="Q193" s="320">
        <v>0</v>
      </c>
      <c r="R193" s="321">
        <v>0</v>
      </c>
      <c r="S193" s="321">
        <v>0</v>
      </c>
      <c r="T193" s="322" t="s">
        <v>261</v>
      </c>
      <c r="V193" s="319" t="s">
        <v>233</v>
      </c>
      <c r="W193" s="321">
        <v>169.96958000000001</v>
      </c>
      <c r="X193" s="321">
        <v>299.97236500000002</v>
      </c>
      <c r="Y193" s="321">
        <v>110.16601600000001</v>
      </c>
      <c r="Z193" s="321">
        <v>0</v>
      </c>
      <c r="AA193" s="321">
        <v>0</v>
      </c>
      <c r="AB193" s="321">
        <v>0</v>
      </c>
      <c r="AC193" s="321">
        <v>0</v>
      </c>
      <c r="AD193" s="322" t="s">
        <v>261</v>
      </c>
    </row>
    <row r="196" spans="12:30" ht="28.5" x14ac:dyDescent="0.45">
      <c r="V196" s="314" t="s">
        <v>369</v>
      </c>
    </row>
    <row r="197" spans="12:30" ht="15.75" thickBot="1" x14ac:dyDescent="0.3"/>
    <row r="198" spans="12:30" x14ac:dyDescent="0.25">
      <c r="V198" s="298" t="s">
        <v>262</v>
      </c>
      <c r="W198" s="354">
        <v>2008</v>
      </c>
      <c r="X198" s="355">
        <v>2010</v>
      </c>
      <c r="Y198" s="355">
        <v>2011</v>
      </c>
      <c r="Z198" s="355">
        <v>2012</v>
      </c>
      <c r="AA198" s="356">
        <v>2013</v>
      </c>
      <c r="AB198" s="355">
        <v>2014</v>
      </c>
      <c r="AC198" s="299" t="s">
        <v>234</v>
      </c>
      <c r="AD198" s="300"/>
    </row>
    <row r="199" spans="12:30" ht="15.75" thickBot="1" x14ac:dyDescent="0.3">
      <c r="V199" s="301" t="s">
        <v>149</v>
      </c>
      <c r="W199" s="357"/>
      <c r="X199" s="358"/>
      <c r="Y199" s="358"/>
      <c r="Z199" s="358"/>
      <c r="AA199" s="359"/>
      <c r="AB199" s="358"/>
      <c r="AC199" s="302" t="s">
        <v>149</v>
      </c>
      <c r="AD199" s="303" t="s">
        <v>235</v>
      </c>
    </row>
    <row r="200" spans="12:30" x14ac:dyDescent="0.25">
      <c r="V200" s="212" t="s">
        <v>23</v>
      </c>
      <c r="W200" s="424">
        <v>38.044080000000001</v>
      </c>
      <c r="X200" s="424">
        <v>43.972631999999997</v>
      </c>
      <c r="Y200" s="424">
        <v>49.624811999999999</v>
      </c>
      <c r="Z200" s="424">
        <v>50.358347999999999</v>
      </c>
      <c r="AA200" s="424">
        <v>47.613743999999997</v>
      </c>
      <c r="AB200" s="424">
        <v>17.912016000000001</v>
      </c>
      <c r="AC200" s="426">
        <v>-29.701727999999996</v>
      </c>
      <c r="AD200" s="325">
        <v>-0.62380576499088158</v>
      </c>
    </row>
    <row r="201" spans="12:30" x14ac:dyDescent="0.25">
      <c r="V201" s="212" t="s">
        <v>24</v>
      </c>
      <c r="W201" s="424">
        <v>46.413648000000002</v>
      </c>
      <c r="X201" s="424">
        <v>46.486224</v>
      </c>
      <c r="Y201" s="424">
        <v>67.219632000000004</v>
      </c>
      <c r="Z201" s="424">
        <v>76.173696000000007</v>
      </c>
      <c r="AA201" s="424">
        <v>87.001452</v>
      </c>
      <c r="AB201" s="424">
        <v>120.317724</v>
      </c>
      <c r="AC201" s="426">
        <v>33.316271999999998</v>
      </c>
      <c r="AD201" s="325">
        <v>0.38293926404814482</v>
      </c>
    </row>
    <row r="202" spans="12:30" x14ac:dyDescent="0.25">
      <c r="V202" s="212" t="s">
        <v>25</v>
      </c>
      <c r="W202" s="424">
        <v>15.589584</v>
      </c>
      <c r="X202" s="424">
        <v>16.357140000000001</v>
      </c>
      <c r="Y202" s="424">
        <v>19.763027999999998</v>
      </c>
      <c r="Z202" s="424">
        <v>15.354684000000001</v>
      </c>
      <c r="AA202" s="424">
        <v>14.963939999999999</v>
      </c>
      <c r="AB202" s="424">
        <v>14.683032000000001</v>
      </c>
      <c r="AC202" s="426">
        <v>-0.28090799999999838</v>
      </c>
      <c r="AD202" s="325">
        <v>-1.8772328678142158E-2</v>
      </c>
    </row>
    <row r="203" spans="12:30" x14ac:dyDescent="0.25">
      <c r="V203" s="212" t="s">
        <v>26</v>
      </c>
      <c r="W203" s="424">
        <v>0</v>
      </c>
      <c r="X203" s="424">
        <v>0</v>
      </c>
      <c r="Y203" s="424">
        <v>0</v>
      </c>
      <c r="Z203" s="424">
        <v>0</v>
      </c>
      <c r="AA203" s="424">
        <v>0</v>
      </c>
      <c r="AB203" s="424">
        <v>0</v>
      </c>
      <c r="AC203" s="426">
        <v>0</v>
      </c>
      <c r="AD203" s="304" t="s">
        <v>261</v>
      </c>
    </row>
    <row r="204" spans="12:30" x14ac:dyDescent="0.25">
      <c r="V204" s="212" t="s">
        <v>30</v>
      </c>
      <c r="W204" s="424">
        <v>80.914140000000003</v>
      </c>
      <c r="X204" s="424">
        <v>105.05505599999999</v>
      </c>
      <c r="Y204" s="424">
        <v>76.263767999999999</v>
      </c>
      <c r="Z204" s="424">
        <v>82.624212</v>
      </c>
      <c r="AA204" s="424">
        <v>75.306023999999994</v>
      </c>
      <c r="AB204" s="424">
        <v>62.247528000000003</v>
      </c>
      <c r="AC204" s="426">
        <v>-13.058495999999991</v>
      </c>
      <c r="AD204" s="325">
        <v>-0.17340572913529462</v>
      </c>
    </row>
    <row r="205" spans="12:30" x14ac:dyDescent="0.25">
      <c r="V205" s="212" t="s">
        <v>27</v>
      </c>
      <c r="W205" s="424">
        <v>0</v>
      </c>
      <c r="X205" s="424">
        <v>0</v>
      </c>
      <c r="Y205" s="424">
        <v>0</v>
      </c>
      <c r="Z205" s="424">
        <v>0</v>
      </c>
      <c r="AA205" s="424">
        <v>0</v>
      </c>
      <c r="AB205" s="424">
        <v>2.179224</v>
      </c>
      <c r="AC205" s="426">
        <v>2.179224</v>
      </c>
      <c r="AD205" s="304" t="s">
        <v>261</v>
      </c>
    </row>
    <row r="206" spans="12:30" x14ac:dyDescent="0.25">
      <c r="V206" s="212" t="s">
        <v>28</v>
      </c>
      <c r="W206" s="424">
        <v>13.113251999999999</v>
      </c>
      <c r="X206" s="424">
        <v>12.038220000000001</v>
      </c>
      <c r="Y206" s="424">
        <v>12.219011999999999</v>
      </c>
      <c r="Z206" s="424">
        <v>9.8891279999999995</v>
      </c>
      <c r="AA206" s="424">
        <v>12.817764</v>
      </c>
      <c r="AB206" s="424">
        <v>12.498624</v>
      </c>
      <c r="AC206" s="426">
        <v>-0.31914000000000087</v>
      </c>
      <c r="AD206" s="325">
        <v>-2.4898258385784078E-2</v>
      </c>
    </row>
    <row r="207" spans="12:30" x14ac:dyDescent="0.25">
      <c r="V207" s="212" t="s">
        <v>5</v>
      </c>
      <c r="W207" s="424">
        <v>34.561079999999997</v>
      </c>
      <c r="X207" s="424">
        <v>31.983984</v>
      </c>
      <c r="Y207" s="424">
        <v>31.154219999999999</v>
      </c>
      <c r="Z207" s="424">
        <v>31.154219999999999</v>
      </c>
      <c r="AA207" s="424">
        <v>31.154219999999999</v>
      </c>
      <c r="AB207" s="424">
        <v>37.270691999999997</v>
      </c>
      <c r="AC207" s="426">
        <v>6.1164719999999981</v>
      </c>
      <c r="AD207" s="325">
        <v>0.1963288440538713</v>
      </c>
    </row>
    <row r="208" spans="12:30" ht="15.75" thickBot="1" x14ac:dyDescent="0.3">
      <c r="V208" s="212" t="s">
        <v>51</v>
      </c>
      <c r="W208" s="424">
        <v>21.683052</v>
      </c>
      <c r="X208" s="424">
        <v>27.462564</v>
      </c>
      <c r="Y208" s="424">
        <v>22.613256</v>
      </c>
      <c r="Z208" s="424">
        <v>19.516463999999999</v>
      </c>
      <c r="AA208" s="424">
        <v>22.976459999999999</v>
      </c>
      <c r="AB208" s="424">
        <v>45.485388</v>
      </c>
      <c r="AC208" s="426">
        <v>22.508928000000001</v>
      </c>
      <c r="AD208" s="325">
        <v>0.97965169569202581</v>
      </c>
    </row>
    <row r="209" spans="22:30" ht="15.75" thickBot="1" x14ac:dyDescent="0.3">
      <c r="V209" s="319" t="s">
        <v>233</v>
      </c>
      <c r="W209" s="427">
        <v>250.318836</v>
      </c>
      <c r="X209" s="427">
        <v>283.35581999999999</v>
      </c>
      <c r="Y209" s="427">
        <v>278.85772799999995</v>
      </c>
      <c r="Z209" s="427">
        <v>285.07075199999997</v>
      </c>
      <c r="AA209" s="428">
        <v>291.83360399999998</v>
      </c>
      <c r="AB209" s="427">
        <v>312.59422799999999</v>
      </c>
      <c r="AC209" s="427">
        <v>20.760624000000007</v>
      </c>
      <c r="AD209" s="326">
        <v>7.1138565660176623E-2</v>
      </c>
    </row>
    <row r="211" spans="22:30" ht="15.75" thickBot="1" x14ac:dyDescent="0.3"/>
    <row r="212" spans="22:30" x14ac:dyDescent="0.25">
      <c r="V212" s="298" t="s">
        <v>262</v>
      </c>
      <c r="W212" s="354">
        <v>2008</v>
      </c>
      <c r="X212" s="355">
        <v>2010</v>
      </c>
      <c r="Y212" s="355">
        <v>2011</v>
      </c>
      <c r="Z212" s="355">
        <v>2012</v>
      </c>
      <c r="AA212" s="355">
        <v>2013</v>
      </c>
      <c r="AB212" s="355">
        <v>2014</v>
      </c>
      <c r="AC212" s="299" t="s">
        <v>234</v>
      </c>
      <c r="AD212" s="300"/>
    </row>
    <row r="213" spans="22:30" ht="15.75" thickBot="1" x14ac:dyDescent="0.3">
      <c r="V213" s="301" t="s">
        <v>149</v>
      </c>
      <c r="W213" s="357"/>
      <c r="X213" s="358"/>
      <c r="Y213" s="358"/>
      <c r="Z213" s="358"/>
      <c r="AA213" s="358"/>
      <c r="AB213" s="358"/>
      <c r="AC213" s="302" t="s">
        <v>149</v>
      </c>
      <c r="AD213" s="303" t="s">
        <v>235</v>
      </c>
    </row>
    <row r="214" spans="22:30" x14ac:dyDescent="0.25">
      <c r="V214" s="316" t="s">
        <v>23</v>
      </c>
      <c r="W214" s="327">
        <v>38.044080000000001</v>
      </c>
      <c r="X214" s="327">
        <v>43.972631999999997</v>
      </c>
      <c r="Y214" s="327">
        <v>49.624811999999999</v>
      </c>
      <c r="Z214" s="327">
        <v>50.358347999999999</v>
      </c>
      <c r="AA214" s="327">
        <v>47.613743999999997</v>
      </c>
      <c r="AB214" s="327">
        <v>17.912016000000001</v>
      </c>
      <c r="AC214" s="331">
        <v>-29.701727999999996</v>
      </c>
      <c r="AD214" s="324">
        <v>-0.62380576499088158</v>
      </c>
    </row>
    <row r="215" spans="22:30" x14ac:dyDescent="0.25">
      <c r="V215" s="212" t="s">
        <v>263</v>
      </c>
      <c r="W215" s="289">
        <v>27.5886</v>
      </c>
      <c r="X215" s="289">
        <v>34.686143999999999</v>
      </c>
      <c r="Y215" s="289">
        <v>39.337812</v>
      </c>
      <c r="Z215" s="289">
        <v>37.717163999999997</v>
      </c>
      <c r="AA215" s="289">
        <v>35.478324000000001</v>
      </c>
      <c r="AB215" s="289">
        <v>12.730931999999999</v>
      </c>
      <c r="AC215" s="289">
        <v>-22.747392000000001</v>
      </c>
      <c r="AD215" s="325">
        <v>-0.64116309440096442</v>
      </c>
    </row>
    <row r="216" spans="22:30" x14ac:dyDescent="0.25">
      <c r="V216" s="212" t="s">
        <v>264</v>
      </c>
      <c r="W216" s="289">
        <v>10.45548</v>
      </c>
      <c r="X216" s="289">
        <v>9.2864880000000003</v>
      </c>
      <c r="Y216" s="289">
        <v>10.287000000000001</v>
      </c>
      <c r="Z216" s="289">
        <v>12.641184000000001</v>
      </c>
      <c r="AA216" s="289">
        <v>12.13542</v>
      </c>
      <c r="AB216" s="289">
        <v>3.7221120000000001</v>
      </c>
      <c r="AC216" s="289">
        <v>-8.4133080000000007</v>
      </c>
      <c r="AD216" s="325">
        <v>-0.69328527566413034</v>
      </c>
    </row>
    <row r="217" spans="22:30" x14ac:dyDescent="0.25">
      <c r="V217" s="212" t="s">
        <v>265</v>
      </c>
      <c r="W217" s="289">
        <v>0</v>
      </c>
      <c r="X217" s="289">
        <v>0</v>
      </c>
      <c r="Y217" s="289">
        <v>0</v>
      </c>
      <c r="Z217" s="289">
        <v>0</v>
      </c>
      <c r="AA217" s="289">
        <v>0</v>
      </c>
      <c r="AB217" s="289">
        <v>1.4589719999999999</v>
      </c>
      <c r="AC217" s="289">
        <v>1.4589719999999999</v>
      </c>
      <c r="AD217" s="304" t="s">
        <v>261</v>
      </c>
    </row>
    <row r="218" spans="22:30" ht="15.75" thickBot="1" x14ac:dyDescent="0.3">
      <c r="V218" s="212" t="s">
        <v>266</v>
      </c>
      <c r="W218" s="289">
        <v>0</v>
      </c>
      <c r="X218" s="289">
        <v>0</v>
      </c>
      <c r="Y218" s="289">
        <v>0</v>
      </c>
      <c r="Z218" s="289">
        <v>0</v>
      </c>
      <c r="AA218" s="289">
        <v>0</v>
      </c>
      <c r="AB218" s="289">
        <v>0</v>
      </c>
      <c r="AC218" s="289">
        <v>0</v>
      </c>
      <c r="AD218" s="304" t="s">
        <v>261</v>
      </c>
    </row>
    <row r="219" spans="22:30" x14ac:dyDescent="0.25">
      <c r="V219" s="316" t="s">
        <v>24</v>
      </c>
      <c r="W219" s="327">
        <v>46.413648000000002</v>
      </c>
      <c r="X219" s="327">
        <v>46.486224</v>
      </c>
      <c r="Y219" s="327">
        <v>67.219632000000004</v>
      </c>
      <c r="Z219" s="327">
        <v>76.173696000000007</v>
      </c>
      <c r="AA219" s="327">
        <v>87.001452</v>
      </c>
      <c r="AB219" s="327">
        <v>120.317724</v>
      </c>
      <c r="AC219" s="331">
        <v>33.316271999999998</v>
      </c>
      <c r="AD219" s="324">
        <v>0.38293926404814482</v>
      </c>
    </row>
    <row r="220" spans="22:30" x14ac:dyDescent="0.25">
      <c r="V220" s="212" t="s">
        <v>267</v>
      </c>
      <c r="W220" s="289">
        <v>22.140864000000001</v>
      </c>
      <c r="X220" s="289">
        <v>22.618763999999999</v>
      </c>
      <c r="Y220" s="289">
        <v>20.779091999999999</v>
      </c>
      <c r="Z220" s="289">
        <v>23.386320000000001</v>
      </c>
      <c r="AA220" s="289">
        <v>21.855744000000001</v>
      </c>
      <c r="AB220" s="289">
        <v>23.859684000000001</v>
      </c>
      <c r="AC220" s="289">
        <v>2.0039400000000001</v>
      </c>
      <c r="AD220" s="325">
        <v>9.1689397533206929E-2</v>
      </c>
    </row>
    <row r="221" spans="22:30" x14ac:dyDescent="0.25">
      <c r="V221" s="212" t="s">
        <v>268</v>
      </c>
      <c r="W221" s="289">
        <v>0</v>
      </c>
      <c r="X221" s="289">
        <v>0</v>
      </c>
      <c r="Y221" s="289">
        <v>0</v>
      </c>
      <c r="Z221" s="289">
        <v>0</v>
      </c>
      <c r="AA221" s="289">
        <v>0</v>
      </c>
      <c r="AB221" s="289">
        <v>11.029932000000001</v>
      </c>
      <c r="AC221" s="289">
        <v>11.029932000000001</v>
      </c>
      <c r="AD221" s="304" t="s">
        <v>261</v>
      </c>
    </row>
    <row r="222" spans="22:30" x14ac:dyDescent="0.25">
      <c r="V222" s="212" t="s">
        <v>269</v>
      </c>
      <c r="W222" s="289">
        <v>15.786251999999999</v>
      </c>
      <c r="X222" s="289">
        <v>14.601383999999999</v>
      </c>
      <c r="Y222" s="289">
        <v>13.159908</v>
      </c>
      <c r="Z222" s="289">
        <v>14.194763999999999</v>
      </c>
      <c r="AA222" s="289">
        <v>11.036412</v>
      </c>
      <c r="AB222" s="289">
        <v>9.6795000000000009</v>
      </c>
      <c r="AC222" s="289">
        <v>-1.3569119999999995</v>
      </c>
      <c r="AD222" s="325">
        <v>-0.12294865396471244</v>
      </c>
    </row>
    <row r="223" spans="22:30" x14ac:dyDescent="0.25">
      <c r="V223" s="212" t="s">
        <v>270</v>
      </c>
      <c r="W223" s="289">
        <v>8.4865320000000004</v>
      </c>
      <c r="X223" s="289">
        <v>9.266076</v>
      </c>
      <c r="Y223" s="289">
        <v>33.280631999999997</v>
      </c>
      <c r="Z223" s="289">
        <v>38.592612000000003</v>
      </c>
      <c r="AA223" s="289">
        <v>54.109296000000001</v>
      </c>
      <c r="AB223" s="289">
        <v>17.960291999999999</v>
      </c>
      <c r="AC223" s="289">
        <v>-36.149004000000005</v>
      </c>
      <c r="AD223" s="325">
        <v>-0.66807381859117143</v>
      </c>
    </row>
    <row r="224" spans="22:30" ht="15.75" thickBot="1" x14ac:dyDescent="0.3">
      <c r="V224" s="212" t="s">
        <v>271</v>
      </c>
      <c r="W224" s="289">
        <v>0</v>
      </c>
      <c r="X224" s="289">
        <v>0</v>
      </c>
      <c r="Y224" s="289">
        <v>0</v>
      </c>
      <c r="Z224" s="289">
        <v>0</v>
      </c>
      <c r="AA224" s="289">
        <v>0</v>
      </c>
      <c r="AB224" s="289">
        <v>57.788316000000002</v>
      </c>
      <c r="AC224" s="289">
        <v>57.788316000000002</v>
      </c>
      <c r="AD224" s="304" t="s">
        <v>261</v>
      </c>
    </row>
    <row r="225" spans="22:30" x14ac:dyDescent="0.25">
      <c r="V225" s="316" t="s">
        <v>25</v>
      </c>
      <c r="W225" s="327">
        <v>15.589584</v>
      </c>
      <c r="X225" s="327">
        <v>16.357140000000001</v>
      </c>
      <c r="Y225" s="327">
        <v>19.763027999999998</v>
      </c>
      <c r="Z225" s="327">
        <v>15.354684000000001</v>
      </c>
      <c r="AA225" s="327">
        <v>14.963939999999999</v>
      </c>
      <c r="AB225" s="327">
        <v>14.683032000000001</v>
      </c>
      <c r="AC225" s="331">
        <v>-0.28090799999999838</v>
      </c>
      <c r="AD225" s="324">
        <v>-1.8772328678142158E-2</v>
      </c>
    </row>
    <row r="226" spans="22:30" x14ac:dyDescent="0.25">
      <c r="V226" s="212" t="s">
        <v>272</v>
      </c>
      <c r="W226" s="289">
        <v>4.3688159999999998</v>
      </c>
      <c r="X226" s="289">
        <v>4.4705519999999996</v>
      </c>
      <c r="Y226" s="289">
        <v>4.2301440000000001</v>
      </c>
      <c r="Z226" s="289">
        <v>4.0409280000000001</v>
      </c>
      <c r="AA226" s="289">
        <v>3.1398839999999999</v>
      </c>
      <c r="AB226" s="289">
        <v>3.0997080000000001</v>
      </c>
      <c r="AC226" s="289">
        <v>-4.0175999999999767E-2</v>
      </c>
      <c r="AD226" s="325">
        <v>-1.2795377154060428E-2</v>
      </c>
    </row>
    <row r="227" spans="22:30" x14ac:dyDescent="0.25">
      <c r="V227" s="212" t="s">
        <v>273</v>
      </c>
      <c r="W227" s="289">
        <v>0</v>
      </c>
      <c r="X227" s="289">
        <v>0</v>
      </c>
      <c r="Y227" s="289">
        <v>0</v>
      </c>
      <c r="Z227" s="289">
        <v>0</v>
      </c>
      <c r="AA227" s="289">
        <v>0</v>
      </c>
      <c r="AB227" s="289">
        <v>0</v>
      </c>
      <c r="AC227" s="289">
        <v>0</v>
      </c>
      <c r="AD227" s="304" t="s">
        <v>261</v>
      </c>
    </row>
    <row r="228" spans="22:30" x14ac:dyDescent="0.25">
      <c r="V228" s="212" t="s">
        <v>274</v>
      </c>
      <c r="W228" s="289">
        <v>4.9280400000000002</v>
      </c>
      <c r="X228" s="289">
        <v>3.2597640000000001</v>
      </c>
      <c r="Y228" s="289">
        <v>3.5406719999999998</v>
      </c>
      <c r="Z228" s="289">
        <v>3.2364359999999999</v>
      </c>
      <c r="AA228" s="289">
        <v>3.0864240000000001</v>
      </c>
      <c r="AB228" s="289">
        <v>2.9898720000000001</v>
      </c>
      <c r="AC228" s="289">
        <v>-9.6551999999999971E-2</v>
      </c>
      <c r="AD228" s="325">
        <v>-3.1282804954860355E-2</v>
      </c>
    </row>
    <row r="229" spans="22:30" x14ac:dyDescent="0.25">
      <c r="V229" s="212" t="s">
        <v>275</v>
      </c>
      <c r="W229" s="289">
        <v>4.3451639999999996</v>
      </c>
      <c r="X229" s="289">
        <v>6.1705800000000002</v>
      </c>
      <c r="Y229" s="289">
        <v>6.0212159999999999</v>
      </c>
      <c r="Z229" s="289">
        <v>6.1559999999999997</v>
      </c>
      <c r="AA229" s="289">
        <v>6.621264</v>
      </c>
      <c r="AB229" s="289">
        <v>6.621264</v>
      </c>
      <c r="AC229" s="289">
        <v>0</v>
      </c>
      <c r="AD229" s="325">
        <v>0</v>
      </c>
    </row>
    <row r="230" spans="22:30" x14ac:dyDescent="0.25">
      <c r="V230" s="212" t="s">
        <v>276</v>
      </c>
      <c r="W230" s="289">
        <v>0.89197199999999999</v>
      </c>
      <c r="X230" s="289">
        <v>1.400652</v>
      </c>
      <c r="Y230" s="289">
        <v>4.74498</v>
      </c>
      <c r="Z230" s="289">
        <v>0.92664000000000002</v>
      </c>
      <c r="AA230" s="289">
        <v>1.20852</v>
      </c>
      <c r="AB230" s="289">
        <v>1.0448999999999999</v>
      </c>
      <c r="AC230" s="289">
        <v>-0.1636200000000001</v>
      </c>
      <c r="AD230" s="325">
        <v>-0.13538873994638079</v>
      </c>
    </row>
    <row r="231" spans="22:30" ht="15.75" thickBot="1" x14ac:dyDescent="0.3">
      <c r="V231" s="212" t="s">
        <v>277</v>
      </c>
      <c r="W231" s="289">
        <v>1.0555920000000001</v>
      </c>
      <c r="X231" s="289">
        <v>1.0555920000000001</v>
      </c>
      <c r="Y231" s="289">
        <v>1.226016</v>
      </c>
      <c r="Z231" s="289">
        <v>0.99468000000000001</v>
      </c>
      <c r="AA231" s="289">
        <v>0.90784799999999999</v>
      </c>
      <c r="AB231" s="289">
        <v>0.927288</v>
      </c>
      <c r="AC231" s="289">
        <v>1.9440000000000013E-2</v>
      </c>
      <c r="AD231" s="325">
        <v>2.1413276231263323E-2</v>
      </c>
    </row>
    <row r="232" spans="22:30" x14ac:dyDescent="0.25">
      <c r="V232" s="316" t="s">
        <v>26</v>
      </c>
      <c r="W232" s="327">
        <v>0</v>
      </c>
      <c r="X232" s="327">
        <v>0</v>
      </c>
      <c r="Y232" s="327">
        <v>0</v>
      </c>
      <c r="Z232" s="327">
        <v>0</v>
      </c>
      <c r="AA232" s="327">
        <v>0</v>
      </c>
      <c r="AB232" s="327">
        <v>0</v>
      </c>
      <c r="AC232" s="331">
        <v>0</v>
      </c>
      <c r="AD232" s="318" t="s">
        <v>261</v>
      </c>
    </row>
    <row r="233" spans="22:30" ht="15.75" thickBot="1" x14ac:dyDescent="0.3">
      <c r="V233" s="212" t="s">
        <v>261</v>
      </c>
      <c r="W233" s="289">
        <v>0</v>
      </c>
      <c r="X233" s="289">
        <v>0</v>
      </c>
      <c r="Y233" s="289">
        <v>0</v>
      </c>
      <c r="Z233" s="289">
        <v>0</v>
      </c>
      <c r="AA233" s="289">
        <v>0</v>
      </c>
      <c r="AB233" s="289">
        <v>0</v>
      </c>
      <c r="AC233" s="289">
        <v>0</v>
      </c>
      <c r="AD233" s="304" t="s">
        <v>261</v>
      </c>
    </row>
    <row r="234" spans="22:30" x14ac:dyDescent="0.25">
      <c r="V234" s="316" t="s">
        <v>30</v>
      </c>
      <c r="W234" s="327">
        <v>80.914140000000003</v>
      </c>
      <c r="X234" s="327">
        <v>105.05505599999999</v>
      </c>
      <c r="Y234" s="327">
        <v>76.263767999999999</v>
      </c>
      <c r="Z234" s="327">
        <v>82.624212</v>
      </c>
      <c r="AA234" s="327">
        <v>75.306023999999994</v>
      </c>
      <c r="AB234" s="327">
        <v>62.247528000000003</v>
      </c>
      <c r="AC234" s="331">
        <v>-13.058495999999991</v>
      </c>
      <c r="AD234" s="324">
        <v>-0.17340572913529462</v>
      </c>
    </row>
    <row r="235" spans="22:30" x14ac:dyDescent="0.25">
      <c r="V235" s="212" t="s">
        <v>278</v>
      </c>
      <c r="W235" s="289">
        <v>9.8152559999999998</v>
      </c>
      <c r="X235" s="289">
        <v>15.990048</v>
      </c>
      <c r="Y235" s="289">
        <v>14.433552000000001</v>
      </c>
      <c r="Z235" s="289">
        <v>12.18402</v>
      </c>
      <c r="AA235" s="289">
        <v>10.148652</v>
      </c>
      <c r="AB235" s="289">
        <v>3.0637439999999998</v>
      </c>
      <c r="AC235" s="289">
        <v>-7.0849080000000004</v>
      </c>
      <c r="AD235" s="325">
        <v>-0.69811320754716988</v>
      </c>
    </row>
    <row r="236" spans="22:30" x14ac:dyDescent="0.25">
      <c r="V236" s="212" t="s">
        <v>279</v>
      </c>
      <c r="W236" s="289">
        <v>35.611164000000002</v>
      </c>
      <c r="X236" s="289">
        <v>35.611164000000002</v>
      </c>
      <c r="Y236" s="289">
        <v>13.524732</v>
      </c>
      <c r="Z236" s="289">
        <v>38.034036</v>
      </c>
      <c r="AA236" s="289">
        <v>36.29448</v>
      </c>
      <c r="AB236" s="289">
        <v>39.711708000000002</v>
      </c>
      <c r="AC236" s="289">
        <v>3.4172280000000015</v>
      </c>
      <c r="AD236" s="325">
        <v>9.415282985181217E-2</v>
      </c>
    </row>
    <row r="237" spans="22:30" x14ac:dyDescent="0.25">
      <c r="V237" s="212" t="s">
        <v>280</v>
      </c>
      <c r="W237" s="289">
        <v>7.1296200000000001</v>
      </c>
      <c r="X237" s="289">
        <v>25.095744</v>
      </c>
      <c r="Y237" s="289">
        <v>23.430707999999999</v>
      </c>
      <c r="Z237" s="289">
        <v>9.3201839999999994</v>
      </c>
      <c r="AA237" s="289">
        <v>7.4542679999999999</v>
      </c>
      <c r="AB237" s="289">
        <v>1.8992880000000001</v>
      </c>
      <c r="AC237" s="289">
        <v>-5.5549799999999996</v>
      </c>
      <c r="AD237" s="325">
        <v>-0.74520798017994516</v>
      </c>
    </row>
    <row r="238" spans="22:30" x14ac:dyDescent="0.25">
      <c r="V238" s="212" t="s">
        <v>281</v>
      </c>
      <c r="W238" s="289">
        <v>28.3581</v>
      </c>
      <c r="X238" s="289">
        <v>28.3581</v>
      </c>
      <c r="Y238" s="289">
        <v>24.874776000000001</v>
      </c>
      <c r="Z238" s="289">
        <v>23.085972000000002</v>
      </c>
      <c r="AA238" s="289">
        <v>21.408624</v>
      </c>
      <c r="AB238" s="289">
        <v>17.135387999999999</v>
      </c>
      <c r="AC238" s="289">
        <v>-4.2732360000000007</v>
      </c>
      <c r="AD238" s="325">
        <v>-0.19960348689387986</v>
      </c>
    </row>
    <row r="239" spans="22:30" ht="15.75" thickBot="1" x14ac:dyDescent="0.3">
      <c r="V239" s="212" t="s">
        <v>282</v>
      </c>
      <c r="W239" s="289">
        <v>0</v>
      </c>
      <c r="X239" s="289">
        <v>0</v>
      </c>
      <c r="Y239" s="289">
        <v>0</v>
      </c>
      <c r="Z239" s="289">
        <v>0</v>
      </c>
      <c r="AA239" s="289">
        <v>0</v>
      </c>
      <c r="AB239" s="289">
        <v>0.43740000000000001</v>
      </c>
      <c r="AC239" s="289">
        <v>0.43740000000000001</v>
      </c>
      <c r="AD239" s="304" t="s">
        <v>261</v>
      </c>
    </row>
    <row r="240" spans="22:30" x14ac:dyDescent="0.25">
      <c r="V240" s="316" t="s">
        <v>27</v>
      </c>
      <c r="W240" s="327">
        <v>0</v>
      </c>
      <c r="X240" s="327">
        <v>0</v>
      </c>
      <c r="Y240" s="327">
        <v>0</v>
      </c>
      <c r="Z240" s="327">
        <v>0</v>
      </c>
      <c r="AA240" s="327">
        <v>0</v>
      </c>
      <c r="AB240" s="327">
        <v>2.179224</v>
      </c>
      <c r="AC240" s="331">
        <v>2.179224</v>
      </c>
      <c r="AD240" s="318" t="s">
        <v>261</v>
      </c>
    </row>
    <row r="241" spans="22:30" x14ac:dyDescent="0.25">
      <c r="V241" s="212" t="s">
        <v>283</v>
      </c>
      <c r="W241" s="289">
        <v>0</v>
      </c>
      <c r="X241" s="289">
        <v>0</v>
      </c>
      <c r="Y241" s="289">
        <v>0</v>
      </c>
      <c r="Z241" s="289">
        <v>0</v>
      </c>
      <c r="AA241" s="289">
        <v>0</v>
      </c>
      <c r="AB241" s="289">
        <v>1.625184</v>
      </c>
      <c r="AC241" s="289">
        <v>1.625184</v>
      </c>
      <c r="AD241" s="304" t="s">
        <v>261</v>
      </c>
    </row>
    <row r="242" spans="22:30" ht="15.75" thickBot="1" x14ac:dyDescent="0.3">
      <c r="V242" s="212" t="s">
        <v>284</v>
      </c>
      <c r="W242" s="289">
        <v>0</v>
      </c>
      <c r="X242" s="289">
        <v>0</v>
      </c>
      <c r="Y242" s="289">
        <v>0</v>
      </c>
      <c r="Z242" s="289">
        <v>0</v>
      </c>
      <c r="AA242" s="289">
        <v>0</v>
      </c>
      <c r="AB242" s="289">
        <v>0.55403999999999998</v>
      </c>
      <c r="AC242" s="289">
        <v>0.55403999999999998</v>
      </c>
      <c r="AD242" s="304" t="s">
        <v>261</v>
      </c>
    </row>
    <row r="243" spans="22:30" x14ac:dyDescent="0.25">
      <c r="V243" s="316" t="s">
        <v>28</v>
      </c>
      <c r="W243" s="327">
        <v>13.113251999999999</v>
      </c>
      <c r="X243" s="327">
        <v>12.038220000000001</v>
      </c>
      <c r="Y243" s="327">
        <v>12.219011999999999</v>
      </c>
      <c r="Z243" s="327">
        <v>9.8891279999999995</v>
      </c>
      <c r="AA243" s="327">
        <v>12.817764</v>
      </c>
      <c r="AB243" s="327">
        <v>12.498624</v>
      </c>
      <c r="AC243" s="331">
        <v>-0.31914000000000087</v>
      </c>
      <c r="AD243" s="324">
        <v>-2.4898258385784078E-2</v>
      </c>
    </row>
    <row r="244" spans="22:30" x14ac:dyDescent="0.25">
      <c r="V244" s="212" t="s">
        <v>285</v>
      </c>
      <c r="W244" s="289">
        <v>4.3749719999999996</v>
      </c>
      <c r="X244" s="289">
        <v>3.5571959999999998</v>
      </c>
      <c r="Y244" s="289">
        <v>3.692952</v>
      </c>
      <c r="Z244" s="289">
        <v>2.9040119999999998</v>
      </c>
      <c r="AA244" s="289">
        <v>5.9518800000000001</v>
      </c>
      <c r="AB244" s="289">
        <v>7.8216840000000003</v>
      </c>
      <c r="AC244" s="289">
        <v>1.8698040000000002</v>
      </c>
      <c r="AD244" s="325">
        <v>0.3141535111594993</v>
      </c>
    </row>
    <row r="245" spans="22:30" x14ac:dyDescent="0.25">
      <c r="V245" s="212" t="s">
        <v>286</v>
      </c>
      <c r="W245" s="289">
        <v>4.0827239999999998</v>
      </c>
      <c r="X245" s="289">
        <v>3.6368999999999998</v>
      </c>
      <c r="Y245" s="289">
        <v>3.8549519999999999</v>
      </c>
      <c r="Z245" s="289">
        <v>2.7795960000000002</v>
      </c>
      <c r="AA245" s="289">
        <v>2.7838080000000001</v>
      </c>
      <c r="AB245" s="289">
        <v>2.9053079999999998</v>
      </c>
      <c r="AC245" s="289">
        <v>0.12149999999999972</v>
      </c>
      <c r="AD245" s="325">
        <v>4.3645251396647877E-2</v>
      </c>
    </row>
    <row r="246" spans="22:30" x14ac:dyDescent="0.25">
      <c r="V246" s="212" t="s">
        <v>287</v>
      </c>
      <c r="W246" s="289">
        <v>3.6650879999999999</v>
      </c>
      <c r="X246" s="289">
        <v>3.7950119999999998</v>
      </c>
      <c r="Y246" s="289">
        <v>3.629124</v>
      </c>
      <c r="Z246" s="289">
        <v>3.3397920000000001</v>
      </c>
      <c r="AA246" s="289">
        <v>3.2069519999999998</v>
      </c>
      <c r="AB246" s="289">
        <v>0.97848000000000002</v>
      </c>
      <c r="AC246" s="289">
        <v>-2.228472</v>
      </c>
      <c r="AD246" s="325">
        <v>-0.694887856132552</v>
      </c>
    </row>
    <row r="247" spans="22:30" ht="15.75" thickBot="1" x14ac:dyDescent="0.3">
      <c r="V247" s="212" t="s">
        <v>288</v>
      </c>
      <c r="W247" s="289">
        <v>0.99046800000000002</v>
      </c>
      <c r="X247" s="289">
        <v>1.049112</v>
      </c>
      <c r="Y247" s="289">
        <v>1.041984</v>
      </c>
      <c r="Z247" s="289">
        <v>0.86572800000000005</v>
      </c>
      <c r="AA247" s="289">
        <v>0.87512400000000001</v>
      </c>
      <c r="AB247" s="289">
        <v>0.79315199999999997</v>
      </c>
      <c r="AC247" s="289">
        <v>-8.1972000000000045E-2</v>
      </c>
      <c r="AD247" s="325">
        <v>-9.3669011477230724E-2</v>
      </c>
    </row>
    <row r="248" spans="22:30" x14ac:dyDescent="0.25">
      <c r="V248" s="316" t="s">
        <v>5</v>
      </c>
      <c r="W248" s="327">
        <v>34.561079999999997</v>
      </c>
      <c r="X248" s="327">
        <v>31.983984</v>
      </c>
      <c r="Y248" s="327">
        <v>31.154219999999999</v>
      </c>
      <c r="Z248" s="327">
        <v>31.154219999999999</v>
      </c>
      <c r="AA248" s="327">
        <v>31.154219999999999</v>
      </c>
      <c r="AB248" s="327">
        <v>37.270691999999997</v>
      </c>
      <c r="AC248" s="331">
        <v>6.1164719999999981</v>
      </c>
      <c r="AD248" s="324">
        <v>0.1963288440538713</v>
      </c>
    </row>
    <row r="249" spans="22:30" x14ac:dyDescent="0.25">
      <c r="V249" s="212" t="s">
        <v>289</v>
      </c>
      <c r="W249" s="289">
        <v>34.561079999999997</v>
      </c>
      <c r="X249" s="289">
        <v>31.983984</v>
      </c>
      <c r="Y249" s="289">
        <v>31.154219999999999</v>
      </c>
      <c r="Z249" s="289">
        <v>31.154219999999999</v>
      </c>
      <c r="AA249" s="289">
        <v>31.154219999999999</v>
      </c>
      <c r="AB249" s="289">
        <v>27.654048</v>
      </c>
      <c r="AC249" s="289">
        <v>-3.5001719999999992</v>
      </c>
      <c r="AD249" s="325">
        <v>-0.11234985180177837</v>
      </c>
    </row>
    <row r="250" spans="22:30" ht="15.75" thickBot="1" x14ac:dyDescent="0.3">
      <c r="V250" s="212" t="s">
        <v>290</v>
      </c>
      <c r="W250" s="289">
        <v>0</v>
      </c>
      <c r="X250" s="289">
        <v>0</v>
      </c>
      <c r="Y250" s="289">
        <v>0</v>
      </c>
      <c r="Z250" s="289">
        <v>0</v>
      </c>
      <c r="AA250" s="289">
        <v>0</v>
      </c>
      <c r="AB250" s="289">
        <v>9.6166440000000009</v>
      </c>
      <c r="AC250" s="289">
        <v>9.6166440000000009</v>
      </c>
      <c r="AD250" s="304" t="s">
        <v>261</v>
      </c>
    </row>
    <row r="251" spans="22:30" x14ac:dyDescent="0.25">
      <c r="V251" s="316" t="s">
        <v>51</v>
      </c>
      <c r="W251" s="327">
        <v>21.683052</v>
      </c>
      <c r="X251" s="327">
        <v>27.462564</v>
      </c>
      <c r="Y251" s="327">
        <v>22.613256</v>
      </c>
      <c r="Z251" s="327">
        <v>19.516463999999999</v>
      </c>
      <c r="AA251" s="327">
        <v>22.976459999999999</v>
      </c>
      <c r="AB251" s="327">
        <v>45.485388</v>
      </c>
      <c r="AC251" s="331">
        <v>22.508928000000001</v>
      </c>
      <c r="AD251" s="324">
        <v>0.97965169569202581</v>
      </c>
    </row>
    <row r="252" spans="22:30" x14ac:dyDescent="0.25">
      <c r="V252" s="212" t="s">
        <v>291</v>
      </c>
      <c r="W252" s="289">
        <v>0</v>
      </c>
      <c r="X252" s="289">
        <v>0</v>
      </c>
      <c r="Y252" s="289">
        <v>0</v>
      </c>
      <c r="Z252" s="289">
        <v>0</v>
      </c>
      <c r="AA252" s="289">
        <v>0</v>
      </c>
      <c r="AB252" s="289">
        <v>0.276696</v>
      </c>
      <c r="AC252" s="289">
        <v>0.276696</v>
      </c>
      <c r="AD252" s="304" t="s">
        <v>261</v>
      </c>
    </row>
    <row r="253" spans="22:30" x14ac:dyDescent="0.25">
      <c r="V253" s="212" t="s">
        <v>292</v>
      </c>
      <c r="W253" s="289">
        <v>11.025396000000001</v>
      </c>
      <c r="X253" s="289">
        <v>13.014108</v>
      </c>
      <c r="Y253" s="289">
        <v>14.387544</v>
      </c>
      <c r="Z253" s="289">
        <v>14.138064</v>
      </c>
      <c r="AA253" s="289">
        <v>14.54598</v>
      </c>
      <c r="AB253" s="289">
        <v>3.1275719999999998</v>
      </c>
      <c r="AC253" s="289">
        <v>-11.418407999999999</v>
      </c>
      <c r="AD253" s="325">
        <v>-0.78498719233767678</v>
      </c>
    </row>
    <row r="254" spans="22:30" x14ac:dyDescent="0.25">
      <c r="V254" s="212" t="s">
        <v>293</v>
      </c>
      <c r="W254" s="289">
        <v>5.729616</v>
      </c>
      <c r="X254" s="289">
        <v>7.3454040000000003</v>
      </c>
      <c r="Y254" s="289">
        <v>5.4986040000000003</v>
      </c>
      <c r="Z254" s="289">
        <v>2.9830679999999998</v>
      </c>
      <c r="AA254" s="289">
        <v>5.6839320000000004</v>
      </c>
      <c r="AB254" s="289">
        <v>6.9170759999999998</v>
      </c>
      <c r="AC254" s="289">
        <v>1.2331439999999994</v>
      </c>
      <c r="AD254" s="325">
        <v>0.21695263067890314</v>
      </c>
    </row>
    <row r="255" spans="22:30" x14ac:dyDescent="0.25">
      <c r="V255" s="212" t="s">
        <v>294</v>
      </c>
      <c r="W255" s="289">
        <v>0</v>
      </c>
      <c r="X255" s="289">
        <v>0</v>
      </c>
      <c r="Y255" s="289">
        <v>0</v>
      </c>
      <c r="Z255" s="289">
        <v>0</v>
      </c>
      <c r="AA255" s="289">
        <v>0</v>
      </c>
      <c r="AB255" s="289">
        <v>0</v>
      </c>
      <c r="AC255" s="289">
        <v>0</v>
      </c>
      <c r="AD255" s="304" t="s">
        <v>261</v>
      </c>
    </row>
    <row r="256" spans="22:30" x14ac:dyDescent="0.25">
      <c r="V256" s="212" t="s">
        <v>295</v>
      </c>
      <c r="W256" s="289">
        <v>0</v>
      </c>
      <c r="X256" s="289">
        <v>0</v>
      </c>
      <c r="Y256" s="289">
        <v>0</v>
      </c>
      <c r="Z256" s="289">
        <v>0</v>
      </c>
      <c r="AA256" s="289">
        <v>0</v>
      </c>
      <c r="AB256" s="289">
        <v>1.6530480000000001</v>
      </c>
      <c r="AC256" s="289">
        <v>1.6530480000000001</v>
      </c>
      <c r="AD256" s="304" t="s">
        <v>261</v>
      </c>
    </row>
    <row r="257" spans="22:30" x14ac:dyDescent="0.25">
      <c r="V257" s="212" t="s">
        <v>296</v>
      </c>
      <c r="W257" s="289">
        <v>0</v>
      </c>
      <c r="X257" s="289">
        <v>0</v>
      </c>
      <c r="Y257" s="289">
        <v>0</v>
      </c>
      <c r="Z257" s="289">
        <v>0</v>
      </c>
      <c r="AA257" s="289">
        <v>0</v>
      </c>
      <c r="AB257" s="289">
        <v>4.9896000000000003E-2</v>
      </c>
      <c r="AC257" s="289">
        <v>4.9896000000000003E-2</v>
      </c>
      <c r="AD257" s="304" t="s">
        <v>261</v>
      </c>
    </row>
    <row r="258" spans="22:30" x14ac:dyDescent="0.25">
      <c r="V258" s="212" t="s">
        <v>297</v>
      </c>
      <c r="W258" s="289">
        <v>0</v>
      </c>
      <c r="X258" s="289">
        <v>0</v>
      </c>
      <c r="Y258" s="289">
        <v>0</v>
      </c>
      <c r="Z258" s="289">
        <v>0</v>
      </c>
      <c r="AA258" s="289">
        <v>0</v>
      </c>
      <c r="AB258" s="289">
        <v>0.65642400000000001</v>
      </c>
      <c r="AC258" s="289">
        <v>0.65642400000000001</v>
      </c>
      <c r="AD258" s="304" t="s">
        <v>261</v>
      </c>
    </row>
    <row r="259" spans="22:30" x14ac:dyDescent="0.25">
      <c r="V259" s="212" t="s">
        <v>298</v>
      </c>
      <c r="W259" s="289">
        <v>4.9280400000000002</v>
      </c>
      <c r="X259" s="289">
        <v>7.1030519999999999</v>
      </c>
      <c r="Y259" s="289">
        <v>2.7271079999999999</v>
      </c>
      <c r="Z259" s="289">
        <v>2.3953319999999998</v>
      </c>
      <c r="AA259" s="289">
        <v>2.7465480000000002</v>
      </c>
      <c r="AB259" s="289">
        <v>2.0113919999999998</v>
      </c>
      <c r="AC259" s="289">
        <v>-0.73515600000000036</v>
      </c>
      <c r="AD259" s="325">
        <v>-0.2676654476819631</v>
      </c>
    </row>
    <row r="260" spans="22:30" x14ac:dyDescent="0.25">
      <c r="V260" s="212" t="s">
        <v>299</v>
      </c>
      <c r="W260" s="289">
        <v>0</v>
      </c>
      <c r="X260" s="289">
        <v>0</v>
      </c>
      <c r="Y260" s="289">
        <v>0</v>
      </c>
      <c r="Z260" s="289">
        <v>0</v>
      </c>
      <c r="AA260" s="289">
        <v>0</v>
      </c>
      <c r="AB260" s="289">
        <v>1.1589480000000001</v>
      </c>
      <c r="AC260" s="289">
        <v>1.1589480000000001</v>
      </c>
      <c r="AD260" s="304" t="s">
        <v>261</v>
      </c>
    </row>
    <row r="261" spans="22:30" x14ac:dyDescent="0.25">
      <c r="V261" s="212" t="s">
        <v>300</v>
      </c>
      <c r="W261" s="289">
        <v>0</v>
      </c>
      <c r="X261" s="289">
        <v>0</v>
      </c>
      <c r="Y261" s="289">
        <v>0</v>
      </c>
      <c r="Z261" s="289">
        <v>0</v>
      </c>
      <c r="AA261" s="289">
        <v>0</v>
      </c>
      <c r="AB261" s="289">
        <v>1.241244</v>
      </c>
      <c r="AC261" s="289">
        <v>1.241244</v>
      </c>
      <c r="AD261" s="304" t="s">
        <v>261</v>
      </c>
    </row>
    <row r="262" spans="22:30" x14ac:dyDescent="0.25">
      <c r="V262" s="212" t="s">
        <v>301</v>
      </c>
      <c r="W262" s="289">
        <v>0</v>
      </c>
      <c r="X262" s="289">
        <v>0</v>
      </c>
      <c r="Y262" s="289">
        <v>0</v>
      </c>
      <c r="Z262" s="289">
        <v>0</v>
      </c>
      <c r="AA262" s="289">
        <v>0</v>
      </c>
      <c r="AB262" s="289">
        <v>2.8512</v>
      </c>
      <c r="AC262" s="289">
        <v>2.8512</v>
      </c>
      <c r="AD262" s="304" t="s">
        <v>261</v>
      </c>
    </row>
    <row r="263" spans="22:30" x14ac:dyDescent="0.25">
      <c r="V263" s="212" t="s">
        <v>302</v>
      </c>
      <c r="W263" s="289">
        <v>0</v>
      </c>
      <c r="X263" s="289">
        <v>0</v>
      </c>
      <c r="Y263" s="289">
        <v>0</v>
      </c>
      <c r="Z263" s="289">
        <v>0</v>
      </c>
      <c r="AA263" s="289">
        <v>0</v>
      </c>
      <c r="AB263" s="289">
        <v>0.40143600000000002</v>
      </c>
      <c r="AC263" s="289">
        <v>0.40143600000000002</v>
      </c>
      <c r="AD263" s="304" t="s">
        <v>261</v>
      </c>
    </row>
    <row r="264" spans="22:30" x14ac:dyDescent="0.25">
      <c r="V264" s="212" t="s">
        <v>303</v>
      </c>
      <c r="W264" s="289">
        <v>0</v>
      </c>
      <c r="X264" s="289">
        <v>0</v>
      </c>
      <c r="Y264" s="289">
        <v>0</v>
      </c>
      <c r="Z264" s="289">
        <v>0</v>
      </c>
      <c r="AA264" s="289">
        <v>0</v>
      </c>
      <c r="AB264" s="289">
        <v>0.27766800000000003</v>
      </c>
      <c r="AC264" s="289">
        <v>0.27766800000000003</v>
      </c>
      <c r="AD264" s="304" t="s">
        <v>261</v>
      </c>
    </row>
    <row r="265" spans="22:30" x14ac:dyDescent="0.25">
      <c r="V265" s="212" t="s">
        <v>304</v>
      </c>
      <c r="W265" s="289">
        <v>0</v>
      </c>
      <c r="X265" s="289">
        <v>0</v>
      </c>
      <c r="Y265" s="289">
        <v>0</v>
      </c>
      <c r="Z265" s="289">
        <v>0</v>
      </c>
      <c r="AA265" s="289">
        <v>0</v>
      </c>
      <c r="AB265" s="289">
        <v>0.414072</v>
      </c>
      <c r="AC265" s="289">
        <v>0.414072</v>
      </c>
      <c r="AD265" s="304" t="s">
        <v>261</v>
      </c>
    </row>
    <row r="266" spans="22:30" x14ac:dyDescent="0.25">
      <c r="V266" s="212" t="s">
        <v>305</v>
      </c>
      <c r="W266" s="289">
        <v>0</v>
      </c>
      <c r="X266" s="289">
        <v>0</v>
      </c>
      <c r="Y266" s="289">
        <v>0</v>
      </c>
      <c r="Z266" s="289">
        <v>0</v>
      </c>
      <c r="AA266" s="289">
        <v>0</v>
      </c>
      <c r="AB266" s="289">
        <v>4.6523159999999999</v>
      </c>
      <c r="AC266" s="289">
        <v>4.6523159999999999</v>
      </c>
      <c r="AD266" s="304" t="s">
        <v>261</v>
      </c>
    </row>
    <row r="267" spans="22:30" x14ac:dyDescent="0.25">
      <c r="V267" s="212" t="s">
        <v>306</v>
      </c>
      <c r="W267" s="289">
        <v>0</v>
      </c>
      <c r="X267" s="289">
        <v>0</v>
      </c>
      <c r="Y267" s="289">
        <v>0</v>
      </c>
      <c r="Z267" s="289">
        <v>0</v>
      </c>
      <c r="AA267" s="289">
        <v>0</v>
      </c>
      <c r="AB267" s="289">
        <v>0.48502800000000001</v>
      </c>
      <c r="AC267" s="289">
        <v>0.48502800000000001</v>
      </c>
      <c r="AD267" s="304" t="s">
        <v>261</v>
      </c>
    </row>
    <row r="268" spans="22:30" x14ac:dyDescent="0.25">
      <c r="V268" s="212" t="s">
        <v>307</v>
      </c>
      <c r="W268" s="289">
        <v>0</v>
      </c>
      <c r="X268" s="289">
        <v>0</v>
      </c>
      <c r="Y268" s="289">
        <v>0</v>
      </c>
      <c r="Z268" s="289">
        <v>0</v>
      </c>
      <c r="AA268" s="289">
        <v>0</v>
      </c>
      <c r="AB268" s="289">
        <v>5.1613199999999999</v>
      </c>
      <c r="AC268" s="289">
        <v>5.1613199999999999</v>
      </c>
      <c r="AD268" s="304" t="s">
        <v>261</v>
      </c>
    </row>
    <row r="269" spans="22:30" x14ac:dyDescent="0.25">
      <c r="V269" s="212" t="s">
        <v>308</v>
      </c>
      <c r="W269" s="289">
        <v>0</v>
      </c>
      <c r="X269" s="289">
        <v>0</v>
      </c>
      <c r="Y269" s="289">
        <v>0</v>
      </c>
      <c r="Z269" s="289">
        <v>0</v>
      </c>
      <c r="AA269" s="289">
        <v>0</v>
      </c>
      <c r="AB269" s="289">
        <v>2.8427760000000002</v>
      </c>
      <c r="AC269" s="289">
        <v>2.8427760000000002</v>
      </c>
      <c r="AD269" s="304" t="s">
        <v>261</v>
      </c>
    </row>
    <row r="270" spans="22:30" x14ac:dyDescent="0.25">
      <c r="V270" s="212" t="s">
        <v>309</v>
      </c>
      <c r="W270" s="289">
        <v>0</v>
      </c>
      <c r="X270" s="289">
        <v>0</v>
      </c>
      <c r="Y270" s="289">
        <v>0</v>
      </c>
      <c r="Z270" s="289">
        <v>0</v>
      </c>
      <c r="AA270" s="289">
        <v>0</v>
      </c>
      <c r="AB270" s="289">
        <v>1.9618199999999999</v>
      </c>
      <c r="AC270" s="289">
        <v>1.9618199999999999</v>
      </c>
      <c r="AD270" s="304" t="s">
        <v>261</v>
      </c>
    </row>
    <row r="271" spans="22:30" x14ac:dyDescent="0.25">
      <c r="V271" s="212" t="s">
        <v>310</v>
      </c>
      <c r="W271" s="289">
        <v>0</v>
      </c>
      <c r="X271" s="289">
        <v>0</v>
      </c>
      <c r="Y271" s="289">
        <v>0</v>
      </c>
      <c r="Z271" s="289">
        <v>0</v>
      </c>
      <c r="AA271" s="289">
        <v>0</v>
      </c>
      <c r="AB271" s="289">
        <v>0.580932</v>
      </c>
      <c r="AC271" s="289">
        <v>0.580932</v>
      </c>
      <c r="AD271" s="304" t="s">
        <v>261</v>
      </c>
    </row>
    <row r="272" spans="22:30" x14ac:dyDescent="0.25">
      <c r="V272" s="212" t="s">
        <v>311</v>
      </c>
      <c r="W272" s="289">
        <v>0</v>
      </c>
      <c r="X272" s="289">
        <v>0</v>
      </c>
      <c r="Y272" s="289">
        <v>0</v>
      </c>
      <c r="Z272" s="289">
        <v>0</v>
      </c>
      <c r="AA272" s="289">
        <v>0</v>
      </c>
      <c r="AB272" s="289">
        <v>1.433376</v>
      </c>
      <c r="AC272" s="289">
        <v>1.433376</v>
      </c>
      <c r="AD272" s="304" t="s">
        <v>261</v>
      </c>
    </row>
    <row r="273" spans="22:30" x14ac:dyDescent="0.25">
      <c r="V273" s="212" t="s">
        <v>312</v>
      </c>
      <c r="W273" s="289">
        <v>0</v>
      </c>
      <c r="X273" s="289">
        <v>0</v>
      </c>
      <c r="Y273" s="289">
        <v>0</v>
      </c>
      <c r="Z273" s="289">
        <v>0</v>
      </c>
      <c r="AA273" s="289">
        <v>0</v>
      </c>
      <c r="AB273" s="289">
        <v>0</v>
      </c>
      <c r="AC273" s="289">
        <v>0</v>
      </c>
      <c r="AD273" s="304" t="s">
        <v>261</v>
      </c>
    </row>
    <row r="274" spans="22:30" x14ac:dyDescent="0.25">
      <c r="V274" s="212" t="s">
        <v>313</v>
      </c>
      <c r="W274" s="289">
        <v>0</v>
      </c>
      <c r="X274" s="289">
        <v>0</v>
      </c>
      <c r="Y274" s="289">
        <v>0</v>
      </c>
      <c r="Z274" s="289">
        <v>0</v>
      </c>
      <c r="AA274" s="289">
        <v>0</v>
      </c>
      <c r="AB274" s="289">
        <v>6.1235999999999999E-2</v>
      </c>
      <c r="AC274" s="289">
        <v>6.1235999999999999E-2</v>
      </c>
      <c r="AD274" s="304" t="s">
        <v>261</v>
      </c>
    </row>
    <row r="275" spans="22:30" x14ac:dyDescent="0.25">
      <c r="V275" s="212" t="s">
        <v>314</v>
      </c>
      <c r="W275" s="289">
        <v>0</v>
      </c>
      <c r="X275" s="289">
        <v>0</v>
      </c>
      <c r="Y275" s="289">
        <v>0</v>
      </c>
      <c r="Z275" s="289">
        <v>0</v>
      </c>
      <c r="AA275" s="289">
        <v>0</v>
      </c>
      <c r="AB275" s="289">
        <v>0</v>
      </c>
      <c r="AC275" s="289">
        <v>0</v>
      </c>
      <c r="AD275" s="304" t="s">
        <v>261</v>
      </c>
    </row>
    <row r="276" spans="22:30" x14ac:dyDescent="0.25">
      <c r="V276" s="212" t="s">
        <v>315</v>
      </c>
      <c r="W276" s="289">
        <v>0</v>
      </c>
      <c r="X276" s="289">
        <v>0</v>
      </c>
      <c r="Y276" s="289">
        <v>0</v>
      </c>
      <c r="Z276" s="289">
        <v>0</v>
      </c>
      <c r="AA276" s="289">
        <v>0</v>
      </c>
      <c r="AB276" s="289">
        <v>1.32192</v>
      </c>
      <c r="AC276" s="289">
        <v>1.32192</v>
      </c>
      <c r="AD276" s="304" t="s">
        <v>261</v>
      </c>
    </row>
    <row r="277" spans="22:30" x14ac:dyDescent="0.25">
      <c r="V277" s="212" t="s">
        <v>316</v>
      </c>
      <c r="W277" s="289">
        <v>0</v>
      </c>
      <c r="X277" s="289">
        <v>0</v>
      </c>
      <c r="Y277" s="289">
        <v>0</v>
      </c>
      <c r="Z277" s="289">
        <v>0</v>
      </c>
      <c r="AA277" s="289">
        <v>0</v>
      </c>
      <c r="AB277" s="289">
        <v>0</v>
      </c>
      <c r="AC277" s="289">
        <v>0</v>
      </c>
      <c r="AD277" s="304" t="s">
        <v>261</v>
      </c>
    </row>
    <row r="278" spans="22:30" x14ac:dyDescent="0.25">
      <c r="V278" s="212" t="s">
        <v>317</v>
      </c>
      <c r="W278" s="289">
        <v>0</v>
      </c>
      <c r="X278" s="289">
        <v>0</v>
      </c>
      <c r="Y278" s="289">
        <v>0</v>
      </c>
      <c r="Z278" s="289">
        <v>0</v>
      </c>
      <c r="AA278" s="289">
        <v>0</v>
      </c>
      <c r="AB278" s="289">
        <v>0</v>
      </c>
      <c r="AC278" s="289">
        <v>0</v>
      </c>
      <c r="AD278" s="304" t="s">
        <v>261</v>
      </c>
    </row>
    <row r="279" spans="22:30" x14ac:dyDescent="0.25">
      <c r="V279" s="212" t="s">
        <v>318</v>
      </c>
      <c r="W279" s="289">
        <v>0</v>
      </c>
      <c r="X279" s="289">
        <v>0</v>
      </c>
      <c r="Y279" s="289">
        <v>0</v>
      </c>
      <c r="Z279" s="289">
        <v>0</v>
      </c>
      <c r="AA279" s="289">
        <v>0</v>
      </c>
      <c r="AB279" s="289">
        <v>4.7696040000000002</v>
      </c>
      <c r="AC279" s="289">
        <v>4.7696040000000002</v>
      </c>
      <c r="AD279" s="304" t="s">
        <v>261</v>
      </c>
    </row>
    <row r="280" spans="22:30" x14ac:dyDescent="0.25">
      <c r="V280" s="212" t="s">
        <v>319</v>
      </c>
      <c r="W280" s="289">
        <v>0</v>
      </c>
      <c r="X280" s="289">
        <v>0</v>
      </c>
      <c r="Y280" s="289">
        <v>0</v>
      </c>
      <c r="Z280" s="289">
        <v>0</v>
      </c>
      <c r="AA280" s="289">
        <v>0</v>
      </c>
      <c r="AB280" s="289">
        <v>1.178388</v>
      </c>
      <c r="AC280" s="289">
        <v>1.178388</v>
      </c>
      <c r="AD280" s="304" t="s">
        <v>261</v>
      </c>
    </row>
    <row r="281" spans="22:30" x14ac:dyDescent="0.25">
      <c r="V281" s="212" t="s">
        <v>320</v>
      </c>
      <c r="W281" s="289">
        <v>0</v>
      </c>
      <c r="X281" s="289">
        <v>0</v>
      </c>
      <c r="Y281" s="289">
        <v>0</v>
      </c>
      <c r="Z281" s="289">
        <v>0</v>
      </c>
      <c r="AA281" s="289">
        <v>0</v>
      </c>
      <c r="AB281" s="289">
        <v>0</v>
      </c>
      <c r="AC281" s="289">
        <v>0</v>
      </c>
      <c r="AD281" s="304" t="s">
        <v>261</v>
      </c>
    </row>
    <row r="282" spans="22:30" ht="15.75" thickBot="1" x14ac:dyDescent="0.3">
      <c r="V282" s="212" t="s">
        <v>321</v>
      </c>
      <c r="W282" s="289">
        <v>0</v>
      </c>
      <c r="X282" s="289">
        <v>0</v>
      </c>
      <c r="Y282" s="289">
        <v>0</v>
      </c>
      <c r="Z282" s="289">
        <v>0</v>
      </c>
      <c r="AA282" s="289">
        <v>0</v>
      </c>
      <c r="AB282" s="289">
        <v>0</v>
      </c>
      <c r="AC282" s="289">
        <v>0</v>
      </c>
      <c r="AD282" s="304" t="s">
        <v>261</v>
      </c>
    </row>
    <row r="283" spans="22:30" ht="15.75" thickBot="1" x14ac:dyDescent="0.3">
      <c r="V283" s="319" t="s">
        <v>233</v>
      </c>
      <c r="W283" s="321">
        <v>250.318836</v>
      </c>
      <c r="X283" s="321">
        <v>283.35581999999999</v>
      </c>
      <c r="Y283" s="321">
        <v>278.85772799999995</v>
      </c>
      <c r="Z283" s="321">
        <v>285.07075199999997</v>
      </c>
      <c r="AA283" s="321">
        <v>291.83360399999998</v>
      </c>
      <c r="AB283" s="321">
        <v>312.59422799999999</v>
      </c>
      <c r="AC283" s="321">
        <v>20.760624000000007</v>
      </c>
      <c r="AD283" s="326">
        <v>7.1138565660176623E-2</v>
      </c>
    </row>
    <row r="625" spans="12:12" x14ac:dyDescent="0.25">
      <c r="L625" s="334"/>
    </row>
    <row r="626" spans="12:12" x14ac:dyDescent="0.25">
      <c r="L626" s="334"/>
    </row>
    <row r="627" spans="12:12" x14ac:dyDescent="0.25">
      <c r="L627" s="334"/>
    </row>
    <row r="628" spans="12:12" x14ac:dyDescent="0.25">
      <c r="L628" s="334"/>
    </row>
    <row r="629" spans="12:12" x14ac:dyDescent="0.25">
      <c r="L629" s="334"/>
    </row>
  </sheetData>
  <mergeCells count="66">
    <mergeCell ref="R12:T12"/>
    <mergeCell ref="O12:Q12"/>
    <mergeCell ref="O15:Q15"/>
    <mergeCell ref="O14:Q14"/>
    <mergeCell ref="R15:T15"/>
    <mergeCell ref="R14:T14"/>
    <mergeCell ref="R13:T13"/>
    <mergeCell ref="O13:Q13"/>
    <mergeCell ref="R11:T11"/>
    <mergeCell ref="O11:Q11"/>
    <mergeCell ref="R10:T10"/>
    <mergeCell ref="O10:Q10"/>
    <mergeCell ref="R9:T9"/>
    <mergeCell ref="O9:Q9"/>
    <mergeCell ref="O4:Q5"/>
    <mergeCell ref="R4:T5"/>
    <mergeCell ref="R8:T8"/>
    <mergeCell ref="O8:Q8"/>
    <mergeCell ref="R7:T7"/>
    <mergeCell ref="O7:Q7"/>
    <mergeCell ref="R6:T6"/>
    <mergeCell ref="O6:Q6"/>
    <mergeCell ref="L6:N6"/>
    <mergeCell ref="L4:N5"/>
    <mergeCell ref="L15:N15"/>
    <mergeCell ref="L14:N14"/>
    <mergeCell ref="L13:N13"/>
    <mergeCell ref="L12:N12"/>
    <mergeCell ref="L11:N11"/>
    <mergeCell ref="L10:N10"/>
    <mergeCell ref="L9:N9"/>
    <mergeCell ref="L8:N8"/>
    <mergeCell ref="L7:N7"/>
    <mergeCell ref="V7:X7"/>
    <mergeCell ref="Y7:AA7"/>
    <mergeCell ref="AB7:AD7"/>
    <mergeCell ref="V8:X8"/>
    <mergeCell ref="Y8:AA8"/>
    <mergeCell ref="AB8:AD8"/>
    <mergeCell ref="V9:X9"/>
    <mergeCell ref="Y9:AA9"/>
    <mergeCell ref="AB9:AD9"/>
    <mergeCell ref="V10:X10"/>
    <mergeCell ref="Y10:AA10"/>
    <mergeCell ref="AB10:AD10"/>
    <mergeCell ref="Y11:AA11"/>
    <mergeCell ref="AB11:AD11"/>
    <mergeCell ref="V12:X12"/>
    <mergeCell ref="Y12:AA12"/>
    <mergeCell ref="AB12:AD12"/>
    <mergeCell ref="V15:X15"/>
    <mergeCell ref="Y15:AA15"/>
    <mergeCell ref="AB15:AD15"/>
    <mergeCell ref="V4:X5"/>
    <mergeCell ref="Y4:AA5"/>
    <mergeCell ref="AB4:AD5"/>
    <mergeCell ref="V6:X6"/>
    <mergeCell ref="Y6:AA6"/>
    <mergeCell ref="AB6:AD6"/>
    <mergeCell ref="V13:X13"/>
    <mergeCell ref="Y13:AA13"/>
    <mergeCell ref="AB13:AD13"/>
    <mergeCell ref="V14:X14"/>
    <mergeCell ref="Y14:AA14"/>
    <mergeCell ref="AB14:AD14"/>
    <mergeCell ref="V11:X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C1" zoomScaleNormal="100" workbookViewId="0">
      <selection activeCell="R7" sqref="R7"/>
    </sheetView>
  </sheetViews>
  <sheetFormatPr defaultRowHeight="12.75" customHeight="1" x14ac:dyDescent="0.25"/>
  <cols>
    <col min="1" max="1" width="9.140625" style="70"/>
    <col min="2" max="2" width="18.7109375" style="70" bestFit="1" customWidth="1"/>
    <col min="3" max="3" width="25.140625" style="70" bestFit="1" customWidth="1"/>
    <col min="4" max="4" width="13.85546875" style="70" bestFit="1" customWidth="1"/>
    <col min="5" max="5" width="12.42578125" style="70" customWidth="1"/>
    <col min="6" max="6" width="9.140625" style="70"/>
    <col min="7" max="7" width="12.42578125" style="70" bestFit="1" customWidth="1"/>
    <col min="8" max="12" width="9.140625" style="70"/>
    <col min="13" max="13" width="11.85546875" style="71" bestFit="1" customWidth="1"/>
    <col min="14" max="14" width="9.140625" style="72"/>
    <col min="15" max="16" width="9.140625" style="70"/>
    <col min="17" max="17" width="36.28515625" style="73" customWidth="1"/>
    <col min="18" max="18" width="17.7109375" style="70" bestFit="1" customWidth="1"/>
    <col min="19" max="19" width="13.42578125" style="70" bestFit="1" customWidth="1"/>
    <col min="20" max="16384" width="9.140625" style="70"/>
  </cols>
  <sheetData>
    <row r="1" spans="1:23" ht="15.75" x14ac:dyDescent="0.25">
      <c r="A1" s="69" t="s">
        <v>145</v>
      </c>
      <c r="L1" s="71"/>
      <c r="M1" s="72"/>
      <c r="N1" s="70"/>
      <c r="P1" s="73"/>
      <c r="Q1" s="70"/>
    </row>
    <row r="2" spans="1:23" ht="12.75" customHeight="1" x14ac:dyDescent="0.25">
      <c r="D2" s="74" t="s">
        <v>146</v>
      </c>
      <c r="E2" s="74" t="s">
        <v>147</v>
      </c>
      <c r="K2" s="75" t="s">
        <v>148</v>
      </c>
      <c r="L2" s="76"/>
    </row>
    <row r="3" spans="1:23" ht="12.75" customHeight="1" x14ac:dyDescent="0.25">
      <c r="D3" s="74" t="s">
        <v>149</v>
      </c>
      <c r="E3" s="74" t="s">
        <v>150</v>
      </c>
      <c r="G3" s="70" t="s">
        <v>8</v>
      </c>
      <c r="H3" s="70" t="s">
        <v>151</v>
      </c>
      <c r="I3" s="70" t="s">
        <v>152</v>
      </c>
      <c r="K3" s="76" t="s">
        <v>152</v>
      </c>
      <c r="L3" s="76"/>
    </row>
    <row r="4" spans="1:23" ht="12.75" customHeight="1" x14ac:dyDescent="0.25">
      <c r="K4" s="76"/>
      <c r="L4" s="76"/>
      <c r="Q4" s="77" t="s">
        <v>153</v>
      </c>
      <c r="R4" s="78"/>
      <c r="S4" s="79"/>
    </row>
    <row r="5" spans="1:23" ht="12.75" customHeight="1" x14ac:dyDescent="0.25">
      <c r="K5" s="76"/>
      <c r="L5" s="76"/>
      <c r="Q5" s="77"/>
      <c r="R5" s="78"/>
      <c r="S5" s="79"/>
    </row>
    <row r="6" spans="1:23" ht="12.75" customHeight="1" x14ac:dyDescent="0.25">
      <c r="A6" s="80">
        <v>2013</v>
      </c>
      <c r="B6" s="81" t="s">
        <v>154</v>
      </c>
      <c r="C6" s="81" t="s">
        <v>155</v>
      </c>
      <c r="D6" s="80">
        <v>1912.6576855305302</v>
      </c>
      <c r="E6" s="80">
        <v>48447302.76044216</v>
      </c>
      <c r="G6" s="82">
        <v>39.479136640239126</v>
      </c>
      <c r="H6" s="82">
        <v>52.48786230449943</v>
      </c>
      <c r="I6" s="72">
        <v>19.052023765011988</v>
      </c>
      <c r="J6" s="72"/>
      <c r="K6" s="83">
        <f>((D6/(SUM(D6:D9)))*I6)+((D7/(SUM(D6:D9)))*I7)+((D8/(SUM(D6:D9)))*I8)+((D9/(SUM(D6:D9)))*I9)</f>
        <v>14.16025433231184</v>
      </c>
      <c r="L6" s="76" t="s">
        <v>3</v>
      </c>
      <c r="O6" s="84"/>
      <c r="P6" s="85"/>
      <c r="Q6" s="86" t="s">
        <v>156</v>
      </c>
      <c r="R6" s="87">
        <f>K13</f>
        <v>15.712584115299466</v>
      </c>
      <c r="S6" s="12"/>
    </row>
    <row r="7" spans="1:23" ht="12.75" customHeight="1" x14ac:dyDescent="0.25">
      <c r="A7" s="80">
        <v>2013</v>
      </c>
      <c r="B7" s="81" t="s">
        <v>154</v>
      </c>
      <c r="C7" s="70" t="s">
        <v>157</v>
      </c>
      <c r="D7" s="80">
        <v>433744.96145311539</v>
      </c>
      <c r="E7" s="80">
        <v>9831300908.9046822</v>
      </c>
      <c r="G7" s="82">
        <v>44.118775884506974</v>
      </c>
      <c r="H7" s="82">
        <v>58.656303828812547</v>
      </c>
      <c r="I7" s="72">
        <v>17.048465974236692</v>
      </c>
      <c r="J7" s="72"/>
      <c r="K7" s="83"/>
      <c r="L7" s="76"/>
      <c r="O7" s="84"/>
      <c r="P7" s="85"/>
      <c r="Q7" s="88" t="s">
        <v>158</v>
      </c>
      <c r="R7" s="87">
        <f>K6</f>
        <v>14.16025433231184</v>
      </c>
      <c r="S7" s="12"/>
    </row>
    <row r="8" spans="1:23" ht="12.75" customHeight="1" x14ac:dyDescent="0.25">
      <c r="A8" s="80">
        <v>2013</v>
      </c>
      <c r="B8" s="81" t="s">
        <v>154</v>
      </c>
      <c r="C8" s="81" t="s">
        <v>159</v>
      </c>
      <c r="D8" s="80">
        <v>674663.14786635351</v>
      </c>
      <c r="E8" s="80">
        <v>11662153697.72246</v>
      </c>
      <c r="G8" s="82">
        <v>57.850647946623333</v>
      </c>
      <c r="H8" s="82">
        <v>76.912949523661268</v>
      </c>
      <c r="I8" s="72">
        <v>13.001711755864505</v>
      </c>
      <c r="J8" s="72"/>
      <c r="K8" s="83"/>
      <c r="L8" s="76"/>
      <c r="O8" s="84"/>
      <c r="Q8" s="88" t="s">
        <v>160</v>
      </c>
      <c r="R8" s="87">
        <f>K11</f>
        <v>17.581534630509509</v>
      </c>
      <c r="S8" s="12"/>
      <c r="V8" s="89"/>
    </row>
    <row r="9" spans="1:23" ht="12.75" customHeight="1" x14ac:dyDescent="0.25">
      <c r="A9" s="80">
        <v>2013</v>
      </c>
      <c r="B9" s="81" t="s">
        <v>154</v>
      </c>
      <c r="C9" s="81" t="s">
        <v>161</v>
      </c>
      <c r="D9" s="80">
        <v>111821.4781140972</v>
      </c>
      <c r="E9" s="80">
        <v>1466372532.1371317</v>
      </c>
      <c r="G9" s="82">
        <v>76.257209995010967</v>
      </c>
      <c r="H9" s="82">
        <v>101.38463701518245</v>
      </c>
      <c r="I9" s="72">
        <v>9.8634273341655216</v>
      </c>
      <c r="J9" s="72"/>
      <c r="K9" s="83"/>
      <c r="L9" s="76"/>
      <c r="O9" s="84"/>
      <c r="Q9" s="86" t="s">
        <v>162</v>
      </c>
      <c r="R9" s="90">
        <f>R8</f>
        <v>17.581534630509509</v>
      </c>
      <c r="S9" s="12"/>
      <c r="T9" s="91"/>
      <c r="U9" s="91"/>
      <c r="V9" s="89"/>
    </row>
    <row r="10" spans="1:23" ht="12.75" customHeight="1" x14ac:dyDescent="0.25">
      <c r="A10" s="80">
        <v>2013</v>
      </c>
      <c r="B10" s="81" t="s">
        <v>154</v>
      </c>
      <c r="C10" s="81" t="s">
        <v>163</v>
      </c>
      <c r="D10" s="80">
        <v>102420.34320614158</v>
      </c>
      <c r="E10" s="80">
        <v>2737195935.9838243</v>
      </c>
      <c r="G10" s="82">
        <v>37.417980152498238</v>
      </c>
      <c r="H10" s="82">
        <v>44.396287577213329</v>
      </c>
      <c r="I10" s="72">
        <v>22.524405858503723</v>
      </c>
      <c r="J10" s="72"/>
      <c r="K10" s="83"/>
      <c r="L10" s="76"/>
      <c r="O10" s="84"/>
      <c r="Q10" s="86" t="s">
        <v>164</v>
      </c>
      <c r="R10" s="87">
        <f>K43</f>
        <v>3.4251179084110355</v>
      </c>
      <c r="S10" s="12"/>
      <c r="T10" s="91"/>
      <c r="U10" s="91"/>
      <c r="V10" s="89"/>
    </row>
    <row r="11" spans="1:23" ht="12.75" customHeight="1" x14ac:dyDescent="0.25">
      <c r="A11" s="80">
        <v>2013</v>
      </c>
      <c r="B11" s="81" t="s">
        <v>154</v>
      </c>
      <c r="C11" s="81" t="s">
        <v>165</v>
      </c>
      <c r="D11" s="80">
        <v>715984.37806457037</v>
      </c>
      <c r="E11" s="80">
        <v>15508518648.305183</v>
      </c>
      <c r="G11" s="82">
        <v>46.16716749686568</v>
      </c>
      <c r="H11" s="82">
        <v>54.777164252661514</v>
      </c>
      <c r="I11" s="72">
        <v>18.255782562738485</v>
      </c>
      <c r="J11" s="72"/>
      <c r="K11" s="83">
        <f>((D10/(SUM(D10:D12)))*I10)+((D11/(SUM(D10:D12)))*I11)+((D12/(SUM(D10:D12)))*I12)</f>
        <v>17.581534630509509</v>
      </c>
      <c r="L11" s="76" t="s">
        <v>2</v>
      </c>
      <c r="O11" s="84"/>
      <c r="P11" s="85"/>
      <c r="Q11" s="88" t="s">
        <v>166</v>
      </c>
      <c r="R11" s="87">
        <f>K35</f>
        <v>3.4000196196716144</v>
      </c>
      <c r="S11" s="12"/>
    </row>
    <row r="12" spans="1:23" ht="12.75" customHeight="1" x14ac:dyDescent="0.25">
      <c r="A12" s="80">
        <v>2013</v>
      </c>
      <c r="B12" s="81" t="s">
        <v>154</v>
      </c>
      <c r="C12" s="81" t="s">
        <v>167</v>
      </c>
      <c r="D12" s="80">
        <v>196693.21241242069</v>
      </c>
      <c r="E12" s="80">
        <v>2929656985.7760429</v>
      </c>
      <c r="G12" s="82">
        <v>67.138649120834941</v>
      </c>
      <c r="H12" s="82">
        <v>79.659745442331143</v>
      </c>
      <c r="I12" s="72">
        <v>12.553391859931812</v>
      </c>
      <c r="J12" s="72"/>
      <c r="K12" s="72"/>
      <c r="O12" s="84"/>
      <c r="Q12" s="86" t="s">
        <v>168</v>
      </c>
      <c r="R12" s="87">
        <f>K39</f>
        <v>3.4867180243822018</v>
      </c>
      <c r="S12" s="12"/>
      <c r="T12" s="92"/>
      <c r="U12" s="92"/>
      <c r="V12" s="89"/>
    </row>
    <row r="13" spans="1:23" ht="12.75" customHeight="1" x14ac:dyDescent="0.2">
      <c r="A13" s="80"/>
      <c r="B13" s="81"/>
      <c r="C13" s="81"/>
      <c r="D13" s="93">
        <f>SUM(D5:D12)</f>
        <v>2237240.178802229</v>
      </c>
      <c r="E13" s="80"/>
      <c r="G13" s="82"/>
      <c r="H13" s="82"/>
      <c r="I13" s="72"/>
      <c r="J13" s="72"/>
      <c r="K13" s="83">
        <f>(D6/SUM(D6:D12)*I6)+(D7/SUM(D6:D12)*I7)+(D8/SUM(D6:D12)*I8)+(D9/SUM(D6:D12)*I9)+(D10/SUM(D6:D12)*I10)+(D11/SUM(D6:D12)*I11)+(D12/SUM(D6:D12)*I12)</f>
        <v>15.712584115299466</v>
      </c>
      <c r="L13" s="76" t="s">
        <v>169</v>
      </c>
      <c r="M13" s="94"/>
      <c r="N13" s="95"/>
      <c r="O13" s="84"/>
      <c r="Q13" s="86" t="s">
        <v>170</v>
      </c>
      <c r="R13" s="87">
        <f>K17</f>
        <v>12.256781780268541</v>
      </c>
      <c r="S13" s="12"/>
    </row>
    <row r="14" spans="1:23" ht="12.75" customHeight="1" x14ac:dyDescent="0.25">
      <c r="A14" s="80"/>
      <c r="B14" s="81"/>
      <c r="C14" s="81"/>
      <c r="D14" s="93"/>
      <c r="E14" s="80"/>
      <c r="G14" s="82"/>
      <c r="H14" s="82"/>
      <c r="I14" s="72"/>
      <c r="J14" s="72"/>
      <c r="K14" s="72"/>
      <c r="O14" s="84"/>
      <c r="Q14" s="88" t="s">
        <v>158</v>
      </c>
      <c r="R14" s="87">
        <f>K15</f>
        <v>8.9234857662816296</v>
      </c>
      <c r="S14" s="12"/>
    </row>
    <row r="15" spans="1:23" ht="12.75" customHeight="1" x14ac:dyDescent="0.25">
      <c r="A15" s="80">
        <v>2013</v>
      </c>
      <c r="B15" s="81" t="s">
        <v>171</v>
      </c>
      <c r="C15" s="81" t="s">
        <v>172</v>
      </c>
      <c r="D15" s="80">
        <v>29428.566607345569</v>
      </c>
      <c r="E15" s="80">
        <v>349136202.0280239</v>
      </c>
      <c r="G15" s="82">
        <v>84.28964523416407</v>
      </c>
      <c r="H15" s="82">
        <v>112.06383090547526</v>
      </c>
      <c r="I15" s="72">
        <v>8.9234857662816296</v>
      </c>
      <c r="J15" s="72"/>
      <c r="K15" s="83">
        <f>I15</f>
        <v>8.9234857662816296</v>
      </c>
      <c r="L15" s="76" t="s">
        <v>3</v>
      </c>
      <c r="O15" s="84"/>
      <c r="Q15" s="88" t="s">
        <v>173</v>
      </c>
      <c r="R15" s="87">
        <f>K16</f>
        <v>12.453029123583196</v>
      </c>
      <c r="S15" s="12"/>
      <c r="W15" s="72"/>
    </row>
    <row r="16" spans="1:23" ht="12.75" customHeight="1" x14ac:dyDescent="0.25">
      <c r="A16" s="80">
        <v>2013</v>
      </c>
      <c r="B16" s="81" t="s">
        <v>171</v>
      </c>
      <c r="C16" s="81" t="s">
        <v>174</v>
      </c>
      <c r="D16" s="80">
        <v>499849.4354766052</v>
      </c>
      <c r="E16" s="80">
        <v>7385510591.8687716</v>
      </c>
      <c r="G16" s="82">
        <v>67.679739844517258</v>
      </c>
      <c r="H16" s="82">
        <v>80.301747476541919</v>
      </c>
      <c r="I16" s="72">
        <v>12.453029123583196</v>
      </c>
      <c r="J16" s="72"/>
      <c r="K16" s="83">
        <f>I16</f>
        <v>12.453029123583196</v>
      </c>
      <c r="L16" s="76" t="s">
        <v>2</v>
      </c>
      <c r="O16" s="84"/>
      <c r="Q16" s="86" t="s">
        <v>175</v>
      </c>
      <c r="R16" s="87">
        <f>K33</f>
        <v>3.5168985311580969</v>
      </c>
      <c r="S16" s="12"/>
    </row>
    <row r="17" spans="1:19" ht="12.75" customHeight="1" x14ac:dyDescent="0.25">
      <c r="A17" s="80"/>
      <c r="B17" s="81"/>
      <c r="C17" s="81"/>
      <c r="D17" s="80"/>
      <c r="E17" s="80"/>
      <c r="G17" s="82"/>
      <c r="H17" s="82"/>
      <c r="I17" s="72"/>
      <c r="J17" s="72"/>
      <c r="K17" s="83">
        <f>((D15/(D15+D16))*I15)+((D16/(D15+D16))*I16)</f>
        <v>12.256781780268541</v>
      </c>
      <c r="L17" s="76" t="s">
        <v>176</v>
      </c>
      <c r="O17" s="84"/>
      <c r="Q17" s="86" t="s">
        <v>140</v>
      </c>
      <c r="R17" s="87">
        <f>K47</f>
        <v>34.536240475099845</v>
      </c>
      <c r="S17" s="12"/>
    </row>
    <row r="18" spans="1:19" ht="12.75" customHeight="1" x14ac:dyDescent="0.25">
      <c r="A18" s="80"/>
      <c r="B18" s="81"/>
      <c r="C18" s="81"/>
      <c r="D18" s="80"/>
      <c r="E18" s="80"/>
      <c r="G18" s="82"/>
      <c r="H18" s="82"/>
      <c r="I18" s="72"/>
      <c r="J18" s="72"/>
      <c r="K18" s="72"/>
      <c r="O18" s="84"/>
      <c r="Q18" s="86" t="s">
        <v>139</v>
      </c>
      <c r="R18" s="87">
        <f>K53</f>
        <v>23.873826768807039</v>
      </c>
      <c r="S18" s="12"/>
    </row>
    <row r="19" spans="1:19" ht="12.75" customHeight="1" x14ac:dyDescent="0.25">
      <c r="A19" s="80">
        <v>2013</v>
      </c>
      <c r="B19" s="81" t="s">
        <v>177</v>
      </c>
      <c r="C19" s="81" t="s">
        <v>178</v>
      </c>
      <c r="D19" s="80">
        <v>627.12318048412476</v>
      </c>
      <c r="E19" s="80">
        <v>3698725.3121974538</v>
      </c>
      <c r="G19" s="82">
        <v>169.55116359034079</v>
      </c>
      <c r="H19" s="82">
        <v>225.4197757462297</v>
      </c>
      <c r="I19" s="72">
        <v>4.4361680189309016</v>
      </c>
      <c r="J19" s="72"/>
      <c r="K19" s="83"/>
      <c r="L19" s="76"/>
      <c r="O19" s="84"/>
      <c r="Q19" s="96"/>
      <c r="S19" s="12"/>
    </row>
    <row r="20" spans="1:19" ht="12.75" customHeight="1" x14ac:dyDescent="0.25">
      <c r="A20" s="80">
        <v>2013</v>
      </c>
      <c r="B20" s="81" t="s">
        <v>177</v>
      </c>
      <c r="C20" s="81" t="s">
        <v>179</v>
      </c>
      <c r="D20" s="80">
        <v>7463.7636053327624</v>
      </c>
      <c r="E20" s="80">
        <v>76704452.20646888</v>
      </c>
      <c r="G20" s="82">
        <v>97.305480850605761</v>
      </c>
      <c r="H20" s="82">
        <v>115.45257368452823</v>
      </c>
      <c r="I20" s="72">
        <v>8.6615652478434928</v>
      </c>
      <c r="J20" s="72"/>
      <c r="K20" s="72"/>
      <c r="O20" s="84"/>
      <c r="Q20" s="96"/>
      <c r="S20" s="13" t="s">
        <v>180</v>
      </c>
    </row>
    <row r="21" spans="1:19" ht="12.75" customHeight="1" x14ac:dyDescent="0.25">
      <c r="A21" s="80">
        <v>2013</v>
      </c>
      <c r="B21" s="81" t="s">
        <v>177</v>
      </c>
      <c r="C21" s="81" t="s">
        <v>181</v>
      </c>
      <c r="D21" s="80">
        <v>16679.20765386377</v>
      </c>
      <c r="E21" s="80">
        <v>119965862.95978495</v>
      </c>
      <c r="G21" s="82">
        <v>139.03294856016655</v>
      </c>
      <c r="H21" s="82">
        <v>164.9620514476901</v>
      </c>
      <c r="I21" s="72">
        <v>6.0620002674803217</v>
      </c>
      <c r="J21" s="72"/>
      <c r="K21" s="72"/>
      <c r="O21" s="84"/>
      <c r="Q21" s="96"/>
    </row>
    <row r="22" spans="1:19" ht="12.75" customHeight="1" x14ac:dyDescent="0.25">
      <c r="A22" s="80">
        <v>2013</v>
      </c>
      <c r="B22" s="81" t="s">
        <v>177</v>
      </c>
      <c r="C22" s="81" t="s">
        <v>182</v>
      </c>
      <c r="D22" s="80">
        <v>1155.1134098962368</v>
      </c>
      <c r="E22" s="80">
        <v>7836693.4042133223</v>
      </c>
      <c r="G22" s="82">
        <v>147.39806067635632</v>
      </c>
      <c r="H22" s="82">
        <v>174.88722436222</v>
      </c>
      <c r="I22" s="72">
        <v>5.7179705587232412</v>
      </c>
      <c r="J22" s="72"/>
      <c r="K22" s="72"/>
      <c r="O22" s="84"/>
      <c r="Q22" s="96"/>
    </row>
    <row r="23" spans="1:19" ht="12.75" customHeight="1" x14ac:dyDescent="0.25">
      <c r="A23" s="80">
        <v>2013</v>
      </c>
      <c r="B23" s="81" t="s">
        <v>177</v>
      </c>
      <c r="C23" s="81" t="s">
        <v>183</v>
      </c>
      <c r="D23" s="80">
        <v>22571.617764552328</v>
      </c>
      <c r="E23" s="80">
        <v>130770081.00739412</v>
      </c>
      <c r="G23" s="82">
        <v>172.60536653851321</v>
      </c>
      <c r="H23" s="82">
        <v>204.79559449716899</v>
      </c>
      <c r="I23" s="72">
        <v>4.88291753763201</v>
      </c>
      <c r="J23" s="72"/>
      <c r="K23" s="72"/>
      <c r="O23" s="84"/>
      <c r="Q23" s="96"/>
    </row>
    <row r="24" spans="1:19" ht="12.75" customHeight="1" x14ac:dyDescent="0.25">
      <c r="A24" s="80">
        <v>2013</v>
      </c>
      <c r="B24" s="81" t="s">
        <v>177</v>
      </c>
      <c r="C24" s="81" t="s">
        <v>184</v>
      </c>
      <c r="D24" s="80">
        <v>47936.477907439978</v>
      </c>
      <c r="E24" s="80">
        <v>226723600.07240692</v>
      </c>
      <c r="G24" s="82">
        <v>211.43135470736564</v>
      </c>
      <c r="H24" s="82">
        <v>250.86247809667748</v>
      </c>
      <c r="I24" s="72">
        <v>3.9862477943577499</v>
      </c>
      <c r="J24" s="72"/>
      <c r="K24" s="72"/>
      <c r="O24" s="84"/>
      <c r="Q24" s="96"/>
    </row>
    <row r="25" spans="1:19" ht="12.75" customHeight="1" x14ac:dyDescent="0.25">
      <c r="A25" s="80">
        <v>2013</v>
      </c>
      <c r="B25" s="81" t="s">
        <v>177</v>
      </c>
      <c r="C25" s="81" t="s">
        <v>185</v>
      </c>
      <c r="D25" s="80">
        <v>83.298017831920149</v>
      </c>
      <c r="E25" s="80">
        <v>368964.27830958716</v>
      </c>
      <c r="G25" s="82">
        <v>225.7617409835735</v>
      </c>
      <c r="H25" s="82">
        <v>267.86542554649054</v>
      </c>
      <c r="I25" s="72">
        <v>3.7332178946194032</v>
      </c>
      <c r="J25" s="72"/>
      <c r="K25" s="72"/>
      <c r="O25" s="84"/>
      <c r="Q25" s="96"/>
    </row>
    <row r="26" spans="1:19" ht="12.75" customHeight="1" x14ac:dyDescent="0.25">
      <c r="A26" s="80">
        <v>2013</v>
      </c>
      <c r="B26" s="81" t="s">
        <v>177</v>
      </c>
      <c r="C26" s="81" t="s">
        <v>186</v>
      </c>
      <c r="D26" s="80">
        <v>39166.341660712627</v>
      </c>
      <c r="E26" s="80">
        <v>150949579.33314028</v>
      </c>
      <c r="G26" s="82">
        <v>259.46638495940374</v>
      </c>
      <c r="H26" s="82">
        <v>307.85585422650155</v>
      </c>
      <c r="I26" s="72">
        <v>3.2482734574352485</v>
      </c>
      <c r="J26" s="72"/>
      <c r="K26" s="72"/>
      <c r="O26" s="84"/>
      <c r="Q26" s="96"/>
    </row>
    <row r="27" spans="1:19" ht="12.75" customHeight="1" x14ac:dyDescent="0.25">
      <c r="A27" s="80">
        <v>2013</v>
      </c>
      <c r="B27" s="81" t="s">
        <v>177</v>
      </c>
      <c r="C27" s="81" t="s">
        <v>187</v>
      </c>
      <c r="D27" s="80">
        <v>140.44442853542006</v>
      </c>
      <c r="E27" s="80">
        <v>557296.63658935274</v>
      </c>
      <c r="G27" s="82">
        <v>252.01018508731346</v>
      </c>
      <c r="H27" s="82">
        <v>299.00910214620791</v>
      </c>
      <c r="I27" s="72">
        <v>3.3443797958733219</v>
      </c>
      <c r="J27" s="72"/>
      <c r="O27" s="84"/>
      <c r="Q27" s="96"/>
    </row>
    <row r="28" spans="1:19" ht="12.75" customHeight="1" x14ac:dyDescent="0.25">
      <c r="A28" s="80">
        <v>2013</v>
      </c>
      <c r="B28" s="81" t="s">
        <v>177</v>
      </c>
      <c r="C28" s="81" t="s">
        <v>188</v>
      </c>
      <c r="D28" s="80">
        <v>39617.511194615137</v>
      </c>
      <c r="E28" s="80">
        <v>184987476.58735642</v>
      </c>
      <c r="G28" s="82">
        <v>214.16320675041268</v>
      </c>
      <c r="H28" s="82">
        <v>254.10380989564729</v>
      </c>
      <c r="I28" s="72">
        <v>3.93539947476848</v>
      </c>
      <c r="J28" s="72"/>
      <c r="K28" s="83"/>
      <c r="L28" s="76"/>
      <c r="O28" s="84"/>
      <c r="Q28" s="96"/>
    </row>
    <row r="29" spans="1:19" ht="12.75" customHeight="1" x14ac:dyDescent="0.25">
      <c r="A29" s="80">
        <v>2013</v>
      </c>
      <c r="B29" s="81" t="s">
        <v>177</v>
      </c>
      <c r="C29" s="81" t="s">
        <v>189</v>
      </c>
      <c r="D29" s="80">
        <v>181429.46360459671</v>
      </c>
      <c r="E29" s="80">
        <v>756350166.35683835</v>
      </c>
      <c r="G29" s="82">
        <v>239.87495696404741</v>
      </c>
      <c r="H29" s="82">
        <v>284.61070128705205</v>
      </c>
      <c r="I29" s="72">
        <v>3.5135713291097308</v>
      </c>
      <c r="J29" s="72"/>
      <c r="K29" s="83"/>
      <c r="L29" s="76"/>
      <c r="O29" s="84"/>
      <c r="Q29" s="96"/>
    </row>
    <row r="30" spans="1:19" ht="12.75" customHeight="1" x14ac:dyDescent="0.25">
      <c r="A30" s="80">
        <v>2013</v>
      </c>
      <c r="B30" s="81" t="s">
        <v>177</v>
      </c>
      <c r="C30" s="81" t="s">
        <v>190</v>
      </c>
      <c r="D30" s="80">
        <v>394788.49863234651</v>
      </c>
      <c r="E30" s="80">
        <v>1478143447.9328842</v>
      </c>
      <c r="G30" s="82">
        <v>267.08402299143569</v>
      </c>
      <c r="H30" s="82">
        <v>316.89415205420056</v>
      </c>
      <c r="I30" s="72">
        <v>3.1556278130022521</v>
      </c>
      <c r="J30" s="72"/>
      <c r="K30" s="83"/>
      <c r="L30" s="76"/>
      <c r="O30" s="84"/>
      <c r="Q30" s="96"/>
    </row>
    <row r="31" spans="1:19" ht="12.75" customHeight="1" x14ac:dyDescent="0.25">
      <c r="A31" s="80">
        <v>2013</v>
      </c>
      <c r="B31" s="81" t="s">
        <v>177</v>
      </c>
      <c r="C31" s="81" t="s">
        <v>191</v>
      </c>
      <c r="D31" s="80">
        <v>63.619134293290443</v>
      </c>
      <c r="E31" s="80">
        <v>195583.84538270888</v>
      </c>
      <c r="G31" s="82">
        <v>325.27806255574762</v>
      </c>
      <c r="H31" s="82">
        <v>385.94115312821299</v>
      </c>
      <c r="I31" s="72">
        <v>2.5910685914020455</v>
      </c>
      <c r="J31" s="72"/>
      <c r="K31" s="72"/>
      <c r="O31" s="84"/>
    </row>
    <row r="32" spans="1:19" ht="12.75" customHeight="1" x14ac:dyDescent="0.25">
      <c r="A32" s="80">
        <v>2013</v>
      </c>
      <c r="B32" s="81" t="s">
        <v>177</v>
      </c>
      <c r="C32" s="81" t="s">
        <v>192</v>
      </c>
      <c r="D32" s="80">
        <v>70.881402075080231</v>
      </c>
      <c r="E32" s="80">
        <v>219047.32560135145</v>
      </c>
      <c r="G32" s="82">
        <v>323.58944296849666</v>
      </c>
      <c r="H32" s="82">
        <v>383.93761257101102</v>
      </c>
      <c r="I32" s="72">
        <v>2.6045898272471169</v>
      </c>
      <c r="J32" s="72"/>
      <c r="K32" s="72"/>
      <c r="O32" s="84"/>
    </row>
    <row r="33" spans="1:17" ht="12.75" customHeight="1" x14ac:dyDescent="0.25">
      <c r="A33" s="80"/>
      <c r="B33" s="81"/>
      <c r="C33" s="81"/>
      <c r="D33" s="93">
        <f>SUM(D15:D31)</f>
        <v>1281000.4822784518</v>
      </c>
      <c r="E33" s="80"/>
      <c r="G33" s="82"/>
      <c r="H33" s="82"/>
      <c r="I33" s="72"/>
      <c r="J33" s="72"/>
      <c r="K33" s="83">
        <f>((D19/(SUM(D19:D32)))*I19)+((D20/(SUM(D19:D32)))*I20)+((D21/(SUM(D19:D32)))*I21)+((D22/(SUM(D19:D32)))*I22)+((D23/(SUM(D19:D32)))*I23)+((D24/(SUM(D19:D32)))*I24)+((D25/(SUM(D19:D32)))*I25)+((D26/(SUM(D19:D32)))*I26)+((D27/(SUM(D19:D32)))*I27)+((D28/(SUM(D19:D32)))*I28)+((D29/(SUM(D19:D32)))*I29)+((D30/(SUM(D19:D32)))*I30)+((D31/(SUM(D19:D32)))*I31)+((D32/(SUM(D19:D32)))*I32)</f>
        <v>3.5168985311580969</v>
      </c>
      <c r="L33" s="76" t="s">
        <v>193</v>
      </c>
      <c r="M33" s="94"/>
      <c r="N33" s="97"/>
      <c r="O33" s="84"/>
      <c r="Q33" s="96"/>
    </row>
    <row r="34" spans="1:17" ht="12.75" customHeight="1" x14ac:dyDescent="0.25">
      <c r="A34" s="80"/>
      <c r="B34" s="81"/>
      <c r="C34" s="81"/>
      <c r="D34" s="93"/>
      <c r="E34" s="80"/>
      <c r="G34" s="82"/>
      <c r="H34" s="82"/>
      <c r="I34" s="72"/>
      <c r="J34" s="72"/>
      <c r="K34" s="72"/>
      <c r="O34" s="84"/>
      <c r="Q34" s="96"/>
    </row>
    <row r="35" spans="1:17" ht="12.75" customHeight="1" x14ac:dyDescent="0.25">
      <c r="A35" s="80">
        <v>2013</v>
      </c>
      <c r="B35" s="81" t="s">
        <v>194</v>
      </c>
      <c r="C35" s="81" t="s">
        <v>195</v>
      </c>
      <c r="D35" s="80">
        <v>183.813456144452</v>
      </c>
      <c r="E35" s="80">
        <v>969749.39394933078</v>
      </c>
      <c r="G35" s="82">
        <v>189.54737924183351</v>
      </c>
      <c r="H35" s="82">
        <v>252.00492180175067</v>
      </c>
      <c r="I35" s="72">
        <v>3.9681764659608052</v>
      </c>
      <c r="J35" s="72"/>
      <c r="K35" s="83">
        <f>((D35/(SUM(D35:D38)))*I35)+((D36/(SUM(D35:D38)))*I36)+((D37/(SUM(D35:D38)))*I37)+((D38/(SUM(D35:D38)))*I38)</f>
        <v>3.4000196196716144</v>
      </c>
      <c r="L35" s="76" t="s">
        <v>196</v>
      </c>
      <c r="O35" s="84"/>
      <c r="Q35" s="96"/>
    </row>
    <row r="36" spans="1:17" ht="12.75" customHeight="1" x14ac:dyDescent="0.25">
      <c r="A36" s="80">
        <v>2013</v>
      </c>
      <c r="B36" s="81" t="s">
        <v>194</v>
      </c>
      <c r="C36" s="81" t="s">
        <v>197</v>
      </c>
      <c r="D36" s="80">
        <v>27048.254706926484</v>
      </c>
      <c r="E36" s="80">
        <v>144657547.08193785</v>
      </c>
      <c r="G36" s="82">
        <v>186.98128962193474</v>
      </c>
      <c r="H36" s="82">
        <v>221.85257119121613</v>
      </c>
      <c r="I36" s="72">
        <v>4.5074979056163107</v>
      </c>
      <c r="J36" s="72"/>
      <c r="K36" s="72"/>
      <c r="O36" s="84"/>
      <c r="Q36" s="96"/>
    </row>
    <row r="37" spans="1:17" ht="12.75" customHeight="1" x14ac:dyDescent="0.25">
      <c r="A37" s="80">
        <v>2013</v>
      </c>
      <c r="B37" s="81" t="s">
        <v>194</v>
      </c>
      <c r="C37" s="81" t="s">
        <v>198</v>
      </c>
      <c r="D37" s="80">
        <v>69649.857162215078</v>
      </c>
      <c r="E37" s="80">
        <v>278203868.91467589</v>
      </c>
      <c r="G37" s="82">
        <v>250.35545851296709</v>
      </c>
      <c r="H37" s="82">
        <v>297.04577551668552</v>
      </c>
      <c r="I37" s="72">
        <v>3.3664845031395791</v>
      </c>
      <c r="J37" s="72"/>
      <c r="K37" s="72"/>
      <c r="O37" s="84"/>
      <c r="Q37" s="96"/>
    </row>
    <row r="38" spans="1:17" ht="12.75" customHeight="1" x14ac:dyDescent="0.25">
      <c r="A38" s="80">
        <v>2013</v>
      </c>
      <c r="B38" s="81" t="s">
        <v>194</v>
      </c>
      <c r="C38" s="81" t="s">
        <v>199</v>
      </c>
      <c r="D38" s="80">
        <v>36505.904830845437</v>
      </c>
      <c r="E38" s="80">
        <v>114374331.41135424</v>
      </c>
      <c r="G38" s="82">
        <v>319.17917578507826</v>
      </c>
      <c r="H38" s="82">
        <v>378.70484775127989</v>
      </c>
      <c r="I38" s="72">
        <v>2.6405788199911431</v>
      </c>
      <c r="J38" s="72"/>
      <c r="K38" s="72"/>
      <c r="O38" s="84"/>
      <c r="Q38" s="96"/>
    </row>
    <row r="39" spans="1:17" ht="12.75" customHeight="1" x14ac:dyDescent="0.25">
      <c r="A39" s="80">
        <v>2013</v>
      </c>
      <c r="B39" s="81" t="s">
        <v>194</v>
      </c>
      <c r="C39" s="81" t="s">
        <v>200</v>
      </c>
      <c r="D39" s="80">
        <v>994.42749882298585</v>
      </c>
      <c r="E39" s="80">
        <v>5601804.9973587729</v>
      </c>
      <c r="G39" s="82">
        <v>177.5191209425987</v>
      </c>
      <c r="H39" s="82">
        <v>236.01324571403961</v>
      </c>
      <c r="I39" s="72">
        <v>4.2370503273008184</v>
      </c>
      <c r="J39" s="72"/>
      <c r="K39" s="83">
        <f>((D39/(SUM(D39:D42)))*I39)+((D40/(SUM(D39:D42)))*I40)+((D41/(SUM(D39:D42)))*I41)+((D42/(SUM(D39:D42)))*I42)</f>
        <v>3.4867180243822018</v>
      </c>
      <c r="L39" s="76" t="s">
        <v>201</v>
      </c>
      <c r="O39" s="84"/>
      <c r="Q39" s="96"/>
    </row>
    <row r="40" spans="1:17" ht="12.75" customHeight="1" x14ac:dyDescent="0.25">
      <c r="A40" s="80">
        <v>2013</v>
      </c>
      <c r="B40" s="81" t="s">
        <v>194</v>
      </c>
      <c r="C40" s="81" t="s">
        <v>202</v>
      </c>
      <c r="D40" s="80">
        <v>29556.850996809892</v>
      </c>
      <c r="E40" s="80">
        <v>125692014.03977175</v>
      </c>
      <c r="G40" s="82">
        <v>235.152974694617</v>
      </c>
      <c r="H40" s="82">
        <v>279.00808773298672</v>
      </c>
      <c r="I40" s="72">
        <v>3.5841254930108302</v>
      </c>
      <c r="J40" s="72"/>
      <c r="K40" s="72"/>
      <c r="O40" s="84"/>
      <c r="Q40" s="96"/>
    </row>
    <row r="41" spans="1:17" ht="12.75" customHeight="1" x14ac:dyDescent="0.25">
      <c r="A41" s="80">
        <v>2013</v>
      </c>
      <c r="B41" s="81" t="s">
        <v>194</v>
      </c>
      <c r="C41" s="81" t="s">
        <v>203</v>
      </c>
      <c r="D41" s="80">
        <v>7769.0926096120847</v>
      </c>
      <c r="E41" s="80">
        <v>33163714.89094054</v>
      </c>
      <c r="G41" s="82">
        <v>234.26484744428913</v>
      </c>
      <c r="H41" s="82">
        <v>277.95432821283038</v>
      </c>
      <c r="I41" s="72">
        <v>3.5977133597081363</v>
      </c>
      <c r="J41" s="72"/>
      <c r="K41" s="72"/>
      <c r="O41" s="84"/>
    </row>
    <row r="42" spans="1:17" ht="12.75" customHeight="1" x14ac:dyDescent="0.25">
      <c r="A42" s="80">
        <v>2013</v>
      </c>
      <c r="B42" s="81" t="s">
        <v>194</v>
      </c>
      <c r="C42" s="81" t="s">
        <v>204</v>
      </c>
      <c r="D42" s="80">
        <v>16027.031051439875</v>
      </c>
      <c r="E42" s="80">
        <v>60979013.067731187</v>
      </c>
      <c r="G42" s="82">
        <v>262.82863964423598</v>
      </c>
      <c r="H42" s="82">
        <v>311.84515630232937</v>
      </c>
      <c r="I42" s="72">
        <v>3.206719680553622</v>
      </c>
      <c r="J42" s="72"/>
      <c r="K42" s="72"/>
      <c r="O42" s="84"/>
    </row>
    <row r="43" spans="1:17" ht="12.75" customHeight="1" x14ac:dyDescent="0.25">
      <c r="A43" s="80"/>
      <c r="B43" s="81"/>
      <c r="C43" s="81"/>
      <c r="D43" s="93">
        <f>SUM(D35:D42)</f>
        <v>187735.23231281631</v>
      </c>
      <c r="E43" s="80"/>
      <c r="G43" s="82"/>
      <c r="H43" s="82"/>
      <c r="I43" s="72"/>
      <c r="J43" s="72"/>
      <c r="K43" s="83">
        <f>((D35/(SUM(D35:D42)))*I35)+((D36/(SUM(D35:D42)))*I36)+((D37/(SUM(D35:D42)))*I37)+((D38/(SUM(D35:D42)))*I38)+((D39/(SUM(D35:D42)))*I39)+((D40/(SUM(D35:D42)))*I40)+((D41/(SUM(D35:D42)))*I41)+((D42/(SUM(D35:D42)))*I42)</f>
        <v>3.4251179084110355</v>
      </c>
      <c r="L43" s="76" t="s">
        <v>205</v>
      </c>
      <c r="M43" s="94"/>
      <c r="N43" s="95"/>
      <c r="O43" s="84"/>
      <c r="Q43" s="96"/>
    </row>
    <row r="44" spans="1:17" ht="12.75" customHeight="1" x14ac:dyDescent="0.25">
      <c r="A44" s="80"/>
      <c r="B44" s="81"/>
      <c r="C44" s="81"/>
      <c r="D44" s="80"/>
      <c r="E44" s="80"/>
      <c r="G44" s="82"/>
      <c r="H44" s="82"/>
      <c r="I44" s="72"/>
      <c r="J44" s="72"/>
      <c r="K44" s="72"/>
      <c r="O44" s="84"/>
    </row>
    <row r="45" spans="1:17" ht="12.75" customHeight="1" x14ac:dyDescent="0.25">
      <c r="A45" s="80">
        <v>2013</v>
      </c>
      <c r="B45" s="81" t="s">
        <v>206</v>
      </c>
      <c r="C45" s="81" t="s">
        <v>207</v>
      </c>
      <c r="D45" s="80">
        <v>4226.5802136495431</v>
      </c>
      <c r="E45" s="80">
        <v>192050601.18226475</v>
      </c>
      <c r="G45" s="82">
        <v>22.00763854750096</v>
      </c>
      <c r="H45" s="82">
        <v>29.259350635116309</v>
      </c>
      <c r="I45" s="72">
        <v>34.177108455709408</v>
      </c>
      <c r="J45" s="72"/>
      <c r="O45" s="84"/>
      <c r="Q45" s="96"/>
    </row>
    <row r="46" spans="1:17" ht="12.75" customHeight="1" x14ac:dyDescent="0.25">
      <c r="A46" s="80">
        <v>2013</v>
      </c>
      <c r="B46" s="81" t="s">
        <v>206</v>
      </c>
      <c r="C46" s="81" t="s">
        <v>208</v>
      </c>
      <c r="D46" s="70">
        <v>677.6737722377934</v>
      </c>
      <c r="E46" s="80">
        <v>33134292.116296418</v>
      </c>
      <c r="G46" s="82">
        <v>20.452338920030634</v>
      </c>
      <c r="H46" s="82">
        <v>27.191565986409074</v>
      </c>
      <c r="I46" s="72">
        <v>36.776109198706003</v>
      </c>
      <c r="J46" s="72"/>
      <c r="K46" s="83"/>
      <c r="L46" s="76"/>
      <c r="O46" s="84"/>
      <c r="Q46" s="96"/>
    </row>
    <row r="47" spans="1:17" ht="12.75" customHeight="1" x14ac:dyDescent="0.25">
      <c r="A47" s="80"/>
      <c r="B47" s="81"/>
      <c r="C47" s="81"/>
      <c r="D47" s="93">
        <f>SUM(D45:D46)</f>
        <v>4904.253985887337</v>
      </c>
      <c r="E47" s="80"/>
      <c r="G47" s="82"/>
      <c r="H47" s="82"/>
      <c r="I47" s="72"/>
      <c r="J47" s="72"/>
      <c r="K47" s="83">
        <f>((D45/(D45+D46))*I45)+((D46/(D45+D46))*I46)</f>
        <v>34.536240475099845</v>
      </c>
      <c r="L47" s="76" t="s">
        <v>209</v>
      </c>
      <c r="O47" s="84"/>
      <c r="Q47" s="96"/>
    </row>
    <row r="48" spans="1:17" ht="12.75" customHeight="1" x14ac:dyDescent="0.25">
      <c r="A48" s="80"/>
      <c r="B48" s="81"/>
      <c r="C48" s="81"/>
      <c r="D48" s="80"/>
      <c r="E48" s="80"/>
      <c r="G48" s="82"/>
      <c r="H48" s="82"/>
      <c r="I48" s="72"/>
      <c r="J48" s="72"/>
      <c r="K48" s="72"/>
      <c r="O48" s="84"/>
      <c r="Q48" s="96"/>
    </row>
    <row r="49" spans="1:18" ht="12.75" customHeight="1" x14ac:dyDescent="0.25">
      <c r="A49" s="80">
        <v>2013</v>
      </c>
      <c r="B49" s="81" t="s">
        <v>210</v>
      </c>
      <c r="C49" s="81" t="s">
        <v>211</v>
      </c>
      <c r="D49" s="80">
        <v>1184.4145142106925</v>
      </c>
      <c r="E49" s="80">
        <v>40642966.99126409</v>
      </c>
      <c r="G49" s="82">
        <v>29.141930372978766</v>
      </c>
      <c r="H49" s="82">
        <v>38.744454891274806</v>
      </c>
      <c r="I49" s="72">
        <v>25.810145033817435</v>
      </c>
      <c r="J49" s="72"/>
      <c r="K49" s="72"/>
      <c r="O49" s="84"/>
      <c r="Q49" s="96"/>
    </row>
    <row r="50" spans="1:18" ht="12.75" customHeight="1" x14ac:dyDescent="0.25">
      <c r="A50" s="80">
        <v>2013</v>
      </c>
      <c r="B50" s="81" t="s">
        <v>210</v>
      </c>
      <c r="C50" s="81" t="s">
        <v>212</v>
      </c>
      <c r="D50" s="80">
        <v>2323.0702523214804</v>
      </c>
      <c r="E50" s="80">
        <v>87501917.16942741</v>
      </c>
      <c r="G50" s="82">
        <v>26.548792614719368</v>
      </c>
      <c r="H50" s="82">
        <v>35.296855243075072</v>
      </c>
      <c r="I50" s="72">
        <v>28.331135822537366</v>
      </c>
      <c r="J50" s="72"/>
      <c r="K50" s="72"/>
      <c r="O50" s="84"/>
      <c r="Q50" s="96"/>
    </row>
    <row r="51" spans="1:18" ht="12.75" customHeight="1" x14ac:dyDescent="0.25">
      <c r="A51" s="80">
        <v>2013</v>
      </c>
      <c r="B51" s="81" t="s">
        <v>210</v>
      </c>
      <c r="C51" s="81" t="s">
        <v>213</v>
      </c>
      <c r="D51" s="80">
        <v>7240.6968437445121</v>
      </c>
      <c r="E51" s="80">
        <v>240630272.21592537</v>
      </c>
      <c r="G51" s="82">
        <v>30.090548363121993</v>
      </c>
      <c r="H51" s="82">
        <v>40.005650922483326</v>
      </c>
      <c r="I51" s="72">
        <v>24.996468672329396</v>
      </c>
      <c r="J51" s="72"/>
      <c r="K51" s="72"/>
      <c r="O51" s="84"/>
    </row>
    <row r="52" spans="1:18" ht="12.75" customHeight="1" x14ac:dyDescent="0.25">
      <c r="A52" s="80">
        <v>2013</v>
      </c>
      <c r="B52" s="81" t="s">
        <v>210</v>
      </c>
      <c r="C52" s="81" t="s">
        <v>214</v>
      </c>
      <c r="D52" s="80">
        <v>4316.2656647165768</v>
      </c>
      <c r="E52" s="80">
        <v>109377396.46178426</v>
      </c>
      <c r="G52" s="82">
        <v>39.462135727692619</v>
      </c>
      <c r="H52" s="82">
        <v>52.465259440487394</v>
      </c>
      <c r="I52" s="72">
        <v>19.060231678341822</v>
      </c>
      <c r="J52" s="72"/>
      <c r="K52" s="72"/>
      <c r="O52" s="84"/>
      <c r="Q52" s="98"/>
      <c r="R52" s="85"/>
    </row>
    <row r="53" spans="1:18" ht="12.75" customHeight="1" x14ac:dyDescent="0.2">
      <c r="D53" s="76">
        <f>SUM(D49:D52)</f>
        <v>15064.447274993263</v>
      </c>
      <c r="K53" s="83">
        <f>(D49/SUM(D49:D52)*I49)+(D50/SUM(D49:D52)*I50)+(D51/SUM(D49:D52)*I51)+(D52/SUM(D49:D52)*I52)</f>
        <v>23.873826768807039</v>
      </c>
      <c r="L53" s="76" t="s">
        <v>139</v>
      </c>
      <c r="M53" s="75"/>
      <c r="N53" s="83"/>
      <c r="O53" s="84"/>
      <c r="Q53" s="98"/>
      <c r="R53" s="85"/>
    </row>
    <row r="54" spans="1:18" ht="12.75" customHeight="1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99"/>
      <c r="N54" s="100"/>
      <c r="O54" s="85"/>
      <c r="P54" s="85"/>
      <c r="Q54" s="98"/>
      <c r="R54" s="85"/>
    </row>
    <row r="55" spans="1:18" ht="12.75" customHeight="1" x14ac:dyDescent="0.2">
      <c r="A55" s="85"/>
      <c r="B55" s="85"/>
      <c r="C55" s="101"/>
      <c r="D55" s="85"/>
      <c r="E55" s="85"/>
      <c r="F55" s="102"/>
      <c r="G55" s="102"/>
      <c r="H55" s="100"/>
      <c r="I55" s="85"/>
      <c r="K55" s="85"/>
      <c r="L55" s="85"/>
      <c r="M55" s="99"/>
      <c r="N55" s="100"/>
      <c r="O55" s="85"/>
      <c r="P55" s="85"/>
      <c r="Q55" s="98"/>
      <c r="R55" s="85"/>
    </row>
    <row r="56" spans="1:18" ht="12.75" customHeight="1" x14ac:dyDescent="0.2">
      <c r="A56" s="85"/>
      <c r="B56" s="85"/>
      <c r="C56" s="85"/>
      <c r="D56" s="85"/>
      <c r="E56" s="85"/>
      <c r="F56" s="85"/>
      <c r="G56" s="85"/>
      <c r="H56" s="85"/>
      <c r="I56" s="85"/>
      <c r="K56" s="85"/>
      <c r="L56" s="85"/>
      <c r="M56" s="99"/>
      <c r="N56" s="100"/>
      <c r="O56" s="85"/>
      <c r="P56" s="85"/>
      <c r="Q56" s="98"/>
      <c r="R56" s="85"/>
    </row>
    <row r="57" spans="1:18" ht="12.75" customHeight="1" x14ac:dyDescent="0.2">
      <c r="A57" s="85"/>
      <c r="B57" s="85"/>
      <c r="C57" s="101"/>
      <c r="D57" s="85"/>
      <c r="E57" s="85"/>
      <c r="F57" s="102"/>
      <c r="G57" s="102"/>
      <c r="H57" s="100"/>
      <c r="I57" s="85"/>
      <c r="K57" s="85"/>
      <c r="L57" s="85"/>
      <c r="M57" s="99"/>
      <c r="N57" s="100"/>
      <c r="O57" s="85"/>
      <c r="P57" s="85"/>
      <c r="Q57" s="98"/>
      <c r="R57" s="85"/>
    </row>
    <row r="58" spans="1:18" ht="12.75" customHeight="1" x14ac:dyDescent="0.2">
      <c r="A58" s="85"/>
      <c r="B58" s="85"/>
      <c r="C58" s="85"/>
      <c r="D58" s="85"/>
      <c r="E58" s="85"/>
      <c r="F58" s="85"/>
      <c r="G58" s="85"/>
      <c r="H58" s="85"/>
      <c r="I58" s="85"/>
      <c r="K58" s="85"/>
      <c r="L58" s="85"/>
      <c r="M58" s="99"/>
      <c r="N58" s="100"/>
      <c r="O58" s="85"/>
      <c r="P58" s="85"/>
      <c r="Q58" s="98"/>
      <c r="R58" s="85"/>
    </row>
    <row r="59" spans="1:18" ht="12.75" customHeight="1" x14ac:dyDescent="0.2">
      <c r="A59" s="85"/>
      <c r="B59" s="85"/>
      <c r="C59" s="101"/>
      <c r="D59" s="85"/>
      <c r="E59" s="85"/>
      <c r="F59" s="102"/>
      <c r="G59" s="102"/>
      <c r="H59" s="100"/>
      <c r="I59" s="85"/>
      <c r="K59" s="85"/>
      <c r="L59" s="85"/>
      <c r="M59" s="99"/>
      <c r="N59" s="100"/>
      <c r="O59" s="85"/>
      <c r="P59" s="85"/>
      <c r="Q59" s="98"/>
      <c r="R59" s="85"/>
    </row>
    <row r="60" spans="1:18" ht="12.75" customHeight="1" x14ac:dyDescent="0.2">
      <c r="A60" s="85"/>
      <c r="B60" s="85"/>
      <c r="C60" s="85"/>
      <c r="D60" s="85"/>
      <c r="E60" s="85"/>
      <c r="F60" s="85"/>
      <c r="G60" s="85"/>
      <c r="H60" s="85"/>
      <c r="I60" s="85"/>
      <c r="K60" s="85"/>
      <c r="L60" s="85"/>
      <c r="M60" s="99"/>
      <c r="N60" s="100"/>
      <c r="O60" s="85"/>
      <c r="P60" s="85"/>
      <c r="Q60" s="98"/>
      <c r="R60" s="85"/>
    </row>
    <row r="61" spans="1:18" ht="12.75" customHeight="1" x14ac:dyDescent="0.2">
      <c r="A61" s="85"/>
      <c r="B61" s="85"/>
      <c r="C61" s="101"/>
      <c r="D61" s="85"/>
      <c r="E61" s="85"/>
      <c r="F61" s="102"/>
      <c r="G61" s="102"/>
      <c r="H61" s="100"/>
      <c r="I61" s="85"/>
      <c r="K61" s="85"/>
      <c r="L61" s="85"/>
      <c r="M61" s="99"/>
      <c r="N61" s="100"/>
      <c r="O61" s="85"/>
      <c r="P61" s="85"/>
      <c r="Q61" s="98"/>
      <c r="R61" s="85"/>
    </row>
    <row r="62" spans="1:18" ht="12.75" customHeight="1" x14ac:dyDescent="0.2">
      <c r="A62" s="85"/>
      <c r="B62" s="85"/>
      <c r="K62" s="85"/>
      <c r="L62" s="85"/>
      <c r="M62" s="99"/>
      <c r="N62" s="100"/>
      <c r="O62" s="85"/>
      <c r="P62" s="85"/>
      <c r="Q62" s="98"/>
      <c r="R62" s="85"/>
    </row>
    <row r="63" spans="1:18" ht="12.75" customHeight="1" x14ac:dyDescent="0.2">
      <c r="A63" s="85"/>
      <c r="B63" s="85"/>
      <c r="J63" s="85"/>
      <c r="K63" s="85"/>
      <c r="L63" s="85"/>
      <c r="M63" s="99"/>
      <c r="N63" s="100"/>
      <c r="O63" s="85"/>
      <c r="P63" s="85"/>
      <c r="Q63" s="98"/>
      <c r="R63" s="85"/>
    </row>
    <row r="64" spans="1:18" ht="12.75" customHeight="1" x14ac:dyDescent="0.2">
      <c r="A64" s="85"/>
      <c r="B64" s="85"/>
      <c r="J64" s="102"/>
      <c r="K64" s="100"/>
      <c r="L64" s="85"/>
      <c r="M64" s="99"/>
      <c r="N64" s="100"/>
      <c r="O64" s="85"/>
      <c r="P64" s="85"/>
      <c r="Q64" s="98"/>
      <c r="R64" s="85"/>
    </row>
    <row r="65" spans="1:18" ht="12.75" customHeight="1" x14ac:dyDescent="0.2">
      <c r="A65" s="85"/>
      <c r="B65" s="85"/>
      <c r="C65" s="101"/>
      <c r="D65" s="103"/>
      <c r="E65" s="103"/>
      <c r="F65" s="85"/>
      <c r="G65" s="103"/>
      <c r="H65" s="103"/>
      <c r="I65" s="102"/>
      <c r="J65" s="102"/>
      <c r="K65" s="100"/>
      <c r="L65" s="85"/>
      <c r="M65" s="99"/>
      <c r="N65" s="100"/>
      <c r="O65" s="85"/>
      <c r="P65" s="85"/>
      <c r="Q65" s="98"/>
      <c r="R65" s="85"/>
    </row>
    <row r="66" spans="1:18" ht="12.75" customHeight="1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99"/>
      <c r="N66" s="100"/>
      <c r="O66" s="85"/>
      <c r="P66" s="85"/>
      <c r="Q66" s="98"/>
      <c r="R66" s="85"/>
    </row>
    <row r="67" spans="1:18" ht="12.75" customHeight="1" x14ac:dyDescent="0.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99"/>
      <c r="N67" s="100"/>
      <c r="O67" s="85"/>
      <c r="P67" s="85"/>
      <c r="Q67" s="98"/>
      <c r="R67" s="85"/>
    </row>
    <row r="68" spans="1:18" ht="12.75" customHeight="1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99"/>
      <c r="N68" s="100"/>
      <c r="O68" s="85"/>
      <c r="P68" s="85"/>
      <c r="Q68" s="98"/>
      <c r="R68" s="85"/>
    </row>
    <row r="69" spans="1:18" ht="12.75" customHeight="1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99"/>
      <c r="N69" s="100"/>
      <c r="O69" s="85"/>
      <c r="P69" s="85"/>
      <c r="Q69" s="98"/>
      <c r="R69" s="85"/>
    </row>
    <row r="70" spans="1:18" ht="12.75" customHeight="1" x14ac:dyDescent="0.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99"/>
      <c r="N70" s="100"/>
      <c r="O70" s="85"/>
      <c r="P70" s="85"/>
    </row>
    <row r="71" spans="1:18" ht="12.75" customHeight="1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99"/>
      <c r="N71" s="100"/>
      <c r="O71" s="85"/>
      <c r="P71" s="85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zoomScale="85" zoomScaleNormal="85" workbookViewId="0"/>
  </sheetViews>
  <sheetFormatPr defaultRowHeight="15" x14ac:dyDescent="0.25"/>
  <cols>
    <col min="2" max="2" width="37.5703125" customWidth="1"/>
    <col min="3" max="3" width="10.5703125" customWidth="1"/>
    <col min="4" max="4" width="10.7109375" customWidth="1"/>
    <col min="5" max="5" width="10.42578125" customWidth="1"/>
    <col min="6" max="6" width="10.7109375" customWidth="1"/>
    <col min="7" max="7" width="10.42578125" customWidth="1"/>
    <col min="8" max="8" width="9.85546875" customWidth="1"/>
    <col min="9" max="9" width="10.85546875" customWidth="1"/>
    <col min="10" max="10" width="9.140625" customWidth="1"/>
  </cols>
  <sheetData>
    <row r="1" spans="1:10" s="104" customFormat="1" ht="26.25" x14ac:dyDescent="0.4">
      <c r="A1" s="104" t="s">
        <v>378</v>
      </c>
    </row>
    <row r="2" spans="1:10" ht="16.5" customHeight="1" x14ac:dyDescent="0.25"/>
    <row r="3" spans="1:10" ht="25.5" customHeight="1" x14ac:dyDescent="0.45">
      <c r="B3" s="314" t="s">
        <v>336</v>
      </c>
    </row>
    <row r="4" spans="1:10" ht="15" customHeight="1" thickBot="1" x14ac:dyDescent="0.3"/>
    <row r="5" spans="1:10" x14ac:dyDescent="0.25">
      <c r="B5" s="298" t="s">
        <v>262</v>
      </c>
      <c r="C5" s="354">
        <v>2008</v>
      </c>
      <c r="D5" s="355">
        <v>2010</v>
      </c>
      <c r="E5" s="355">
        <v>2011</v>
      </c>
      <c r="F5" s="355">
        <v>2012</v>
      </c>
      <c r="G5" s="356">
        <v>2013</v>
      </c>
      <c r="H5" s="355">
        <v>2014</v>
      </c>
      <c r="I5" s="299" t="s">
        <v>234</v>
      </c>
      <c r="J5" s="300"/>
    </row>
    <row r="6" spans="1:10" ht="15.75" thickBot="1" x14ac:dyDescent="0.3">
      <c r="B6" s="301" t="s">
        <v>149</v>
      </c>
      <c r="C6" s="357"/>
      <c r="D6" s="358"/>
      <c r="E6" s="358"/>
      <c r="F6" s="358"/>
      <c r="G6" s="359"/>
      <c r="H6" s="358"/>
      <c r="I6" s="359" t="s">
        <v>149</v>
      </c>
      <c r="J6" s="368" t="s">
        <v>235</v>
      </c>
    </row>
    <row r="7" spans="1:10" x14ac:dyDescent="0.25">
      <c r="B7" s="212" t="s">
        <v>237</v>
      </c>
      <c r="C7" s="360">
        <v>189.4</v>
      </c>
      <c r="D7" s="360">
        <v>258.2</v>
      </c>
      <c r="E7" s="360">
        <v>213.6</v>
      </c>
      <c r="F7" s="360">
        <v>205.7</v>
      </c>
      <c r="G7" s="361">
        <v>216.2</v>
      </c>
      <c r="H7" s="362">
        <v>159.41005747823999</v>
      </c>
      <c r="I7" s="369">
        <v>-56.789942521759997</v>
      </c>
      <c r="J7" s="304">
        <v>-0.26267318465198886</v>
      </c>
    </row>
    <row r="8" spans="1:10" ht="15.75" thickBot="1" x14ac:dyDescent="0.3">
      <c r="B8" s="212" t="s">
        <v>238</v>
      </c>
      <c r="C8" s="363">
        <v>229.69999999999996</v>
      </c>
      <c r="D8" s="363">
        <v>362.40000000000003</v>
      </c>
      <c r="E8" s="363">
        <v>118.30000000000001</v>
      </c>
      <c r="F8" s="363">
        <v>7.5</v>
      </c>
      <c r="G8" s="364">
        <v>8.3000000000000007</v>
      </c>
      <c r="H8" s="362">
        <v>28.25928</v>
      </c>
      <c r="I8" s="362">
        <v>19.95928</v>
      </c>
      <c r="J8" s="304">
        <v>2.4047325301204818</v>
      </c>
    </row>
    <row r="9" spans="1:10" ht="15.75" thickBot="1" x14ac:dyDescent="0.3">
      <c r="B9" s="319" t="s">
        <v>233</v>
      </c>
      <c r="C9" s="365">
        <v>419.09999999999997</v>
      </c>
      <c r="D9" s="365">
        <v>620.6</v>
      </c>
      <c r="E9" s="365">
        <v>331.9</v>
      </c>
      <c r="F9" s="365">
        <v>213.2</v>
      </c>
      <c r="G9" s="366">
        <v>224.5</v>
      </c>
      <c r="H9" s="367">
        <v>187.66933747823998</v>
      </c>
      <c r="I9" s="367">
        <v>-36.830662521760019</v>
      </c>
      <c r="J9" s="322">
        <v>-0.16405640321496673</v>
      </c>
    </row>
    <row r="11" spans="1:10" ht="15.75" thickBot="1" x14ac:dyDescent="0.3"/>
    <row r="12" spans="1:10" x14ac:dyDescent="0.25">
      <c r="B12" s="298" t="s">
        <v>262</v>
      </c>
      <c r="C12" s="354">
        <v>2008</v>
      </c>
      <c r="D12" s="355">
        <v>2010</v>
      </c>
      <c r="E12" s="355">
        <v>2011</v>
      </c>
      <c r="F12" s="355">
        <v>2012</v>
      </c>
      <c r="G12" s="356">
        <v>2013</v>
      </c>
      <c r="H12" s="355">
        <v>2014</v>
      </c>
      <c r="I12" s="329"/>
      <c r="J12" s="329"/>
    </row>
    <row r="13" spans="1:10" ht="15.75" thickBot="1" x14ac:dyDescent="0.3">
      <c r="B13" s="301" t="s">
        <v>345</v>
      </c>
      <c r="C13" s="357"/>
      <c r="D13" s="358"/>
      <c r="E13" s="358"/>
      <c r="F13" s="358"/>
      <c r="G13" s="359"/>
      <c r="H13" s="358"/>
      <c r="I13" s="343"/>
      <c r="J13" s="343"/>
    </row>
    <row r="14" spans="1:10" x14ac:dyDescent="0.25">
      <c r="B14" s="212" t="s">
        <v>237</v>
      </c>
      <c r="C14" s="349">
        <v>0.45192078262944407</v>
      </c>
      <c r="D14" s="349">
        <v>0.41604898485336766</v>
      </c>
      <c r="E14" s="349">
        <v>0.64356733956010848</v>
      </c>
      <c r="F14" s="349">
        <v>0.96482176360225136</v>
      </c>
      <c r="G14" s="350">
        <v>0.96302895322939863</v>
      </c>
      <c r="H14" s="349">
        <v>0.84941983394982346</v>
      </c>
      <c r="I14" s="330"/>
      <c r="J14" s="344"/>
    </row>
    <row r="15" spans="1:10" ht="15.75" thickBot="1" x14ac:dyDescent="0.3">
      <c r="B15" s="212" t="s">
        <v>238</v>
      </c>
      <c r="C15" s="351">
        <v>0.54807921737055587</v>
      </c>
      <c r="D15" s="351">
        <v>0.58395101514663228</v>
      </c>
      <c r="E15" s="351">
        <v>0.35643266043989158</v>
      </c>
      <c r="F15" s="351">
        <v>3.5178236397748593E-2</v>
      </c>
      <c r="G15" s="352">
        <v>3.697104677060134E-2</v>
      </c>
      <c r="H15" s="351">
        <v>0.15058016605017657</v>
      </c>
      <c r="I15" s="330"/>
      <c r="J15" s="344"/>
    </row>
    <row r="16" spans="1:10" ht="15.75" thickBot="1" x14ac:dyDescent="0.3">
      <c r="B16" s="319" t="s">
        <v>233</v>
      </c>
      <c r="C16" s="341">
        <v>1</v>
      </c>
      <c r="D16" s="341">
        <v>1</v>
      </c>
      <c r="E16" s="341">
        <v>1</v>
      </c>
      <c r="F16" s="341">
        <v>1</v>
      </c>
      <c r="G16" s="353">
        <v>1</v>
      </c>
      <c r="H16" s="341">
        <v>1</v>
      </c>
      <c r="I16" s="335"/>
      <c r="J16" s="345"/>
    </row>
    <row r="18" spans="2:10" ht="28.5" x14ac:dyDescent="0.45">
      <c r="B18" s="314" t="s">
        <v>339</v>
      </c>
    </row>
    <row r="19" spans="2:10" ht="15.75" thickBot="1" x14ac:dyDescent="0.3"/>
    <row r="20" spans="2:10" x14ac:dyDescent="0.25">
      <c r="B20" s="298" t="s">
        <v>242</v>
      </c>
      <c r="C20" s="399">
        <v>2008</v>
      </c>
      <c r="D20" s="355">
        <v>2010</v>
      </c>
      <c r="E20" s="355">
        <v>2011</v>
      </c>
      <c r="F20" s="355">
        <v>2012</v>
      </c>
      <c r="G20" s="356">
        <v>2013</v>
      </c>
      <c r="H20" s="355">
        <v>2014</v>
      </c>
      <c r="I20" s="299" t="s">
        <v>234</v>
      </c>
      <c r="J20" s="300"/>
    </row>
    <row r="21" spans="2:10" ht="15.75" thickBot="1" x14ac:dyDescent="0.3">
      <c r="B21" s="301" t="s">
        <v>149</v>
      </c>
      <c r="C21" s="368"/>
      <c r="D21" s="358"/>
      <c r="E21" s="358"/>
      <c r="F21" s="358"/>
      <c r="G21" s="359"/>
      <c r="H21" s="358"/>
      <c r="I21" s="302" t="s">
        <v>149</v>
      </c>
      <c r="J21" s="303" t="s">
        <v>235</v>
      </c>
    </row>
    <row r="22" spans="2:10" x14ac:dyDescent="0.25">
      <c r="B22" s="213" t="s">
        <v>371</v>
      </c>
      <c r="C22" s="424">
        <v>77.2</v>
      </c>
      <c r="D22" s="424">
        <v>73</v>
      </c>
      <c r="E22" s="424">
        <v>72.099999999999994</v>
      </c>
      <c r="F22" s="424">
        <v>54.6</v>
      </c>
      <c r="G22" s="424">
        <v>65.099999999999994</v>
      </c>
      <c r="H22" s="424">
        <v>2.9430217731411537</v>
      </c>
      <c r="I22" s="426">
        <v>-62.15697822685884</v>
      </c>
      <c r="J22" s="214">
        <v>-0.95479229227125728</v>
      </c>
    </row>
    <row r="23" spans="2:10" x14ac:dyDescent="0.25">
      <c r="B23" s="213" t="s">
        <v>372</v>
      </c>
      <c r="C23" s="424">
        <v>101.6</v>
      </c>
      <c r="D23" s="424">
        <v>171.6</v>
      </c>
      <c r="E23" s="424">
        <v>130</v>
      </c>
      <c r="F23" s="424">
        <v>136.4</v>
      </c>
      <c r="G23" s="424">
        <v>136.4</v>
      </c>
      <c r="H23" s="424">
        <v>124.0716</v>
      </c>
      <c r="I23" s="426">
        <v>-12.328400000000002</v>
      </c>
      <c r="J23" s="214">
        <v>-9.0384164222873875E-2</v>
      </c>
    </row>
    <row r="24" spans="2:10" x14ac:dyDescent="0.25">
      <c r="B24" s="213" t="s">
        <v>373</v>
      </c>
      <c r="C24" s="424">
        <v>0</v>
      </c>
      <c r="D24" s="424">
        <v>2</v>
      </c>
      <c r="E24" s="424">
        <v>1</v>
      </c>
      <c r="F24" s="424">
        <v>0</v>
      </c>
      <c r="G24" s="424">
        <v>0</v>
      </c>
      <c r="H24" s="424">
        <v>0</v>
      </c>
      <c r="I24" s="426">
        <v>0</v>
      </c>
      <c r="J24" s="214">
        <v>0</v>
      </c>
    </row>
    <row r="25" spans="2:10" ht="15.75" thickBot="1" x14ac:dyDescent="0.3">
      <c r="B25" s="213" t="s">
        <v>374</v>
      </c>
      <c r="C25" s="424">
        <v>10.6</v>
      </c>
      <c r="D25" s="424">
        <v>11.6</v>
      </c>
      <c r="E25" s="424">
        <v>10.5</v>
      </c>
      <c r="F25" s="424">
        <v>14.7</v>
      </c>
      <c r="G25" s="424">
        <v>14.7</v>
      </c>
      <c r="H25" s="424">
        <v>32.395435705098819</v>
      </c>
      <c r="I25" s="426">
        <v>17.69543570509882</v>
      </c>
      <c r="J25" s="214">
        <v>1.2037711364012802</v>
      </c>
    </row>
    <row r="26" spans="2:10" ht="15.75" thickBot="1" x14ac:dyDescent="0.3">
      <c r="B26" s="320" t="s">
        <v>233</v>
      </c>
      <c r="C26" s="427">
        <v>189.4</v>
      </c>
      <c r="D26" s="427">
        <v>258.2</v>
      </c>
      <c r="E26" s="427">
        <v>213.6</v>
      </c>
      <c r="F26" s="427">
        <v>205.7</v>
      </c>
      <c r="G26" s="428">
        <v>216.2</v>
      </c>
      <c r="H26" s="427">
        <v>159.41005747823999</v>
      </c>
      <c r="I26" s="427">
        <v>-56.789942521759997</v>
      </c>
      <c r="J26" s="342">
        <v>-0.26267318465198886</v>
      </c>
    </row>
    <row r="29" spans="2:10" ht="28.5" x14ac:dyDescent="0.45">
      <c r="B29" s="314" t="s">
        <v>340</v>
      </c>
    </row>
    <row r="30" spans="2:10" ht="15.75" thickBot="1" x14ac:dyDescent="0.3"/>
    <row r="31" spans="2:10" x14ac:dyDescent="0.25">
      <c r="B31" s="298" t="s">
        <v>262</v>
      </c>
      <c r="C31" s="354">
        <v>2008</v>
      </c>
      <c r="D31" s="355">
        <v>2010</v>
      </c>
      <c r="E31" s="355">
        <v>2011</v>
      </c>
      <c r="F31" s="355">
        <v>2012</v>
      </c>
      <c r="G31" s="356">
        <v>2013</v>
      </c>
      <c r="H31" s="355">
        <v>2014</v>
      </c>
      <c r="I31" s="299" t="s">
        <v>234</v>
      </c>
      <c r="J31" s="300"/>
    </row>
    <row r="32" spans="2:10" ht="15.75" thickBot="1" x14ac:dyDescent="0.3">
      <c r="B32" s="301" t="s">
        <v>149</v>
      </c>
      <c r="C32" s="357"/>
      <c r="D32" s="358"/>
      <c r="E32" s="358"/>
      <c r="F32" s="358"/>
      <c r="G32" s="359"/>
      <c r="H32" s="358"/>
      <c r="I32" s="302" t="s">
        <v>149</v>
      </c>
      <c r="J32" s="303" t="s">
        <v>235</v>
      </c>
    </row>
    <row r="33" spans="2:10" x14ac:dyDescent="0.25">
      <c r="B33" s="212" t="s">
        <v>23</v>
      </c>
      <c r="C33" s="424">
        <v>25.8324</v>
      </c>
      <c r="D33" s="424">
        <v>46.551273999999999</v>
      </c>
      <c r="E33" s="424">
        <v>19.604863999999999</v>
      </c>
      <c r="F33" s="424">
        <v>0</v>
      </c>
      <c r="G33" s="424">
        <v>0</v>
      </c>
      <c r="H33" s="424">
        <v>0</v>
      </c>
      <c r="I33" s="425">
        <v>0</v>
      </c>
      <c r="J33" s="304" t="s">
        <v>261</v>
      </c>
    </row>
    <row r="34" spans="2:10" x14ac:dyDescent="0.25">
      <c r="B34" s="212" t="s">
        <v>24</v>
      </c>
      <c r="C34" s="424">
        <v>83.457620000000006</v>
      </c>
      <c r="D34" s="424">
        <v>105.282268</v>
      </c>
      <c r="E34" s="424">
        <v>26.555904000000002</v>
      </c>
      <c r="F34" s="424">
        <v>0</v>
      </c>
      <c r="G34" s="424">
        <v>0</v>
      </c>
      <c r="H34" s="424">
        <v>0</v>
      </c>
      <c r="I34" s="426">
        <v>0</v>
      </c>
      <c r="J34" s="304" t="s">
        <v>261</v>
      </c>
    </row>
    <row r="35" spans="2:10" x14ac:dyDescent="0.25">
      <c r="B35" s="212" t="s">
        <v>25</v>
      </c>
      <c r="C35" s="424">
        <v>10.585520000000001</v>
      </c>
      <c r="D35" s="424">
        <v>17.316355000000001</v>
      </c>
      <c r="E35" s="424">
        <v>7.8076160000000003</v>
      </c>
      <c r="F35" s="424">
        <v>0</v>
      </c>
      <c r="G35" s="424">
        <v>0</v>
      </c>
      <c r="H35" s="424">
        <v>0</v>
      </c>
      <c r="I35" s="426">
        <v>0</v>
      </c>
      <c r="J35" s="304" t="s">
        <v>261</v>
      </c>
    </row>
    <row r="36" spans="2:10" x14ac:dyDescent="0.25">
      <c r="B36" s="212" t="s">
        <v>26</v>
      </c>
      <c r="C36" s="424">
        <v>0</v>
      </c>
      <c r="D36" s="424">
        <v>0</v>
      </c>
      <c r="E36" s="424">
        <v>0</v>
      </c>
      <c r="F36" s="424">
        <v>0</v>
      </c>
      <c r="G36" s="424">
        <v>0</v>
      </c>
      <c r="H36" s="424">
        <v>0</v>
      </c>
      <c r="I36" s="426">
        <v>0</v>
      </c>
      <c r="J36" s="304" t="s">
        <v>261</v>
      </c>
    </row>
    <row r="37" spans="2:10" x14ac:dyDescent="0.25">
      <c r="B37" s="212" t="s">
        <v>30</v>
      </c>
      <c r="C37" s="424">
        <v>54.941699999999997</v>
      </c>
      <c r="D37" s="424">
        <v>111.215692</v>
      </c>
      <c r="E37" s="424">
        <v>30.128896000000001</v>
      </c>
      <c r="F37" s="424">
        <v>0</v>
      </c>
      <c r="G37" s="424">
        <v>0</v>
      </c>
      <c r="H37" s="424">
        <v>0</v>
      </c>
      <c r="I37" s="426">
        <v>0</v>
      </c>
      <c r="J37" s="304" t="s">
        <v>261</v>
      </c>
    </row>
    <row r="38" spans="2:10" x14ac:dyDescent="0.25">
      <c r="B38" s="212" t="s">
        <v>27</v>
      </c>
      <c r="C38" s="424">
        <v>0</v>
      </c>
      <c r="D38" s="424">
        <v>0</v>
      </c>
      <c r="E38" s="424">
        <v>0</v>
      </c>
      <c r="F38" s="424">
        <v>0</v>
      </c>
      <c r="G38" s="424">
        <v>0</v>
      </c>
      <c r="H38" s="424">
        <v>0</v>
      </c>
      <c r="I38" s="426">
        <v>0</v>
      </c>
      <c r="J38" s="304" t="s">
        <v>261</v>
      </c>
    </row>
    <row r="39" spans="2:10" x14ac:dyDescent="0.25">
      <c r="B39" s="212" t="s">
        <v>28</v>
      </c>
      <c r="C39" s="424">
        <v>16.57497</v>
      </c>
      <c r="D39" s="424">
        <v>19.024005000000002</v>
      </c>
      <c r="E39" s="424">
        <v>12.845274</v>
      </c>
      <c r="F39" s="424">
        <v>7.5107100000000004</v>
      </c>
      <c r="G39" s="424">
        <v>8.3464200000000002</v>
      </c>
      <c r="H39" s="424">
        <v>28.25928</v>
      </c>
      <c r="I39" s="426">
        <v>19.912860000000002</v>
      </c>
      <c r="J39" s="214">
        <v>2.385796545105566</v>
      </c>
    </row>
    <row r="40" spans="2:10" x14ac:dyDescent="0.25">
      <c r="B40" s="212" t="s">
        <v>5</v>
      </c>
      <c r="C40" s="424">
        <v>23.467400000000001</v>
      </c>
      <c r="D40" s="424">
        <v>33.859588000000002</v>
      </c>
      <c r="E40" s="424">
        <v>12.307840000000001</v>
      </c>
      <c r="F40" s="424">
        <v>0</v>
      </c>
      <c r="G40" s="424">
        <v>0</v>
      </c>
      <c r="H40" s="424">
        <v>0</v>
      </c>
      <c r="I40" s="426">
        <v>0</v>
      </c>
      <c r="J40" s="304" t="s">
        <v>261</v>
      </c>
    </row>
    <row r="41" spans="2:10" ht="15.75" thickBot="1" x14ac:dyDescent="0.3">
      <c r="B41" s="212" t="s">
        <v>51</v>
      </c>
      <c r="C41" s="424">
        <v>14.72306</v>
      </c>
      <c r="D41" s="424">
        <v>29.073022999999999</v>
      </c>
      <c r="E41" s="424">
        <v>8.9336319999999994</v>
      </c>
      <c r="F41" s="424">
        <v>0</v>
      </c>
      <c r="G41" s="424">
        <v>0</v>
      </c>
      <c r="H41" s="424">
        <v>0</v>
      </c>
      <c r="I41" s="426">
        <v>0</v>
      </c>
      <c r="J41" s="304" t="s">
        <v>261</v>
      </c>
    </row>
    <row r="42" spans="2:10" ht="15.75" thickBot="1" x14ac:dyDescent="0.3">
      <c r="B42" s="319" t="s">
        <v>233</v>
      </c>
      <c r="C42" s="427">
        <v>229.58267000000001</v>
      </c>
      <c r="D42" s="427">
        <v>362.322205</v>
      </c>
      <c r="E42" s="427">
        <v>118.18402600000002</v>
      </c>
      <c r="F42" s="427">
        <v>7.5107100000000004</v>
      </c>
      <c r="G42" s="428">
        <v>8.3464200000000002</v>
      </c>
      <c r="H42" s="427">
        <v>28.25928</v>
      </c>
      <c r="I42" s="427">
        <v>19.912860000000002</v>
      </c>
      <c r="J42" s="342">
        <v>2.385796545105566</v>
      </c>
    </row>
    <row r="44" spans="2:10" ht="15.75" thickBot="1" x14ac:dyDescent="0.3"/>
    <row r="45" spans="2:10" x14ac:dyDescent="0.25">
      <c r="B45" s="298" t="s">
        <v>262</v>
      </c>
      <c r="C45" s="354">
        <v>2008</v>
      </c>
      <c r="D45" s="355">
        <v>2010</v>
      </c>
      <c r="E45" s="355">
        <v>2011</v>
      </c>
      <c r="F45" s="355">
        <v>2012</v>
      </c>
      <c r="G45" s="356">
        <v>2013</v>
      </c>
      <c r="H45" s="355">
        <v>2014</v>
      </c>
      <c r="I45" s="299" t="s">
        <v>234</v>
      </c>
      <c r="J45" s="300"/>
    </row>
    <row r="46" spans="2:10" ht="15.75" thickBot="1" x14ac:dyDescent="0.3">
      <c r="B46" s="301" t="s">
        <v>149</v>
      </c>
      <c r="C46" s="357"/>
      <c r="D46" s="358"/>
      <c r="E46" s="358"/>
      <c r="F46" s="358"/>
      <c r="G46" s="359"/>
      <c r="H46" s="358"/>
      <c r="I46" s="302" t="s">
        <v>149</v>
      </c>
      <c r="J46" s="303" t="s">
        <v>235</v>
      </c>
    </row>
    <row r="47" spans="2:10" x14ac:dyDescent="0.25">
      <c r="B47" s="316" t="s">
        <v>23</v>
      </c>
      <c r="C47" s="327">
        <v>25.8324</v>
      </c>
      <c r="D47" s="327">
        <v>46.551273999999999</v>
      </c>
      <c r="E47" s="327">
        <v>19.604863999999999</v>
      </c>
      <c r="F47" s="327">
        <v>0</v>
      </c>
      <c r="G47" s="327">
        <v>0</v>
      </c>
      <c r="H47" s="327">
        <v>0</v>
      </c>
      <c r="I47" s="331">
        <v>0</v>
      </c>
      <c r="J47" s="318" t="s">
        <v>261</v>
      </c>
    </row>
    <row r="48" spans="2:10" x14ac:dyDescent="0.25">
      <c r="B48" s="212" t="s">
        <v>263</v>
      </c>
      <c r="C48" s="289">
        <v>18.733000000000001</v>
      </c>
      <c r="D48" s="289">
        <v>36.720208</v>
      </c>
      <c r="E48" s="289">
        <v>15.540863999999999</v>
      </c>
      <c r="F48" s="289">
        <v>0</v>
      </c>
      <c r="G48" s="289">
        <v>0</v>
      </c>
      <c r="H48" s="289">
        <v>0</v>
      </c>
      <c r="I48" s="289">
        <v>0</v>
      </c>
      <c r="J48" s="304" t="s">
        <v>261</v>
      </c>
    </row>
    <row r="49" spans="2:10" x14ac:dyDescent="0.25">
      <c r="B49" s="212" t="s">
        <v>264</v>
      </c>
      <c r="C49" s="289">
        <v>7.0994000000000002</v>
      </c>
      <c r="D49" s="289">
        <v>9.8310659999999999</v>
      </c>
      <c r="E49" s="289">
        <v>4.0640000000000001</v>
      </c>
      <c r="F49" s="289">
        <v>0</v>
      </c>
      <c r="G49" s="289">
        <v>0</v>
      </c>
      <c r="H49" s="289">
        <v>0</v>
      </c>
      <c r="I49" s="289">
        <v>0</v>
      </c>
      <c r="J49" s="304" t="s">
        <v>261</v>
      </c>
    </row>
    <row r="50" spans="2:10" x14ac:dyDescent="0.25">
      <c r="B50" s="212" t="s">
        <v>265</v>
      </c>
      <c r="C50" s="289">
        <v>0</v>
      </c>
      <c r="D50" s="289">
        <v>0</v>
      </c>
      <c r="E50" s="289">
        <v>0</v>
      </c>
      <c r="F50" s="289">
        <v>0</v>
      </c>
      <c r="G50" s="289">
        <v>0</v>
      </c>
      <c r="H50" s="289">
        <v>0</v>
      </c>
      <c r="I50" s="289">
        <v>0</v>
      </c>
      <c r="J50" s="304" t="s">
        <v>261</v>
      </c>
    </row>
    <row r="51" spans="2:10" ht="15.75" thickBot="1" x14ac:dyDescent="0.3">
      <c r="B51" s="212" t="s">
        <v>266</v>
      </c>
      <c r="C51" s="289">
        <v>0</v>
      </c>
      <c r="D51" s="289">
        <v>0</v>
      </c>
      <c r="E51" s="289">
        <v>0</v>
      </c>
      <c r="F51" s="289">
        <v>0</v>
      </c>
      <c r="G51" s="289">
        <v>0</v>
      </c>
      <c r="H51" s="289">
        <v>0</v>
      </c>
      <c r="I51" s="289">
        <v>0</v>
      </c>
      <c r="J51" s="304" t="s">
        <v>261</v>
      </c>
    </row>
    <row r="52" spans="2:10" x14ac:dyDescent="0.25">
      <c r="B52" s="316" t="s">
        <v>24</v>
      </c>
      <c r="C52" s="327">
        <v>83.457620000000006</v>
      </c>
      <c r="D52" s="327">
        <v>105.282268</v>
      </c>
      <c r="E52" s="327">
        <v>26.555904000000002</v>
      </c>
      <c r="F52" s="327">
        <v>0</v>
      </c>
      <c r="G52" s="327">
        <v>0</v>
      </c>
      <c r="H52" s="327">
        <v>0</v>
      </c>
      <c r="I52" s="331">
        <v>0</v>
      </c>
      <c r="J52" s="318" t="s">
        <v>261</v>
      </c>
    </row>
    <row r="53" spans="2:10" x14ac:dyDescent="0.25">
      <c r="B53" s="212" t="s">
        <v>267</v>
      </c>
      <c r="C53" s="289">
        <v>15.03392</v>
      </c>
      <c r="D53" s="289">
        <v>23.945173</v>
      </c>
      <c r="E53" s="289">
        <v>8.2090239999999994</v>
      </c>
      <c r="F53" s="289">
        <v>0</v>
      </c>
      <c r="G53" s="289">
        <v>0</v>
      </c>
      <c r="H53" s="289">
        <v>0</v>
      </c>
      <c r="I53" s="289">
        <v>0</v>
      </c>
      <c r="J53" s="304" t="s">
        <v>261</v>
      </c>
    </row>
    <row r="54" spans="2:10" x14ac:dyDescent="0.25">
      <c r="B54" s="212" t="s">
        <v>268</v>
      </c>
      <c r="C54" s="289">
        <v>0</v>
      </c>
      <c r="D54" s="289">
        <v>0</v>
      </c>
      <c r="E54" s="289">
        <v>0</v>
      </c>
      <c r="F54" s="289">
        <v>0</v>
      </c>
      <c r="G54" s="289">
        <v>0</v>
      </c>
      <c r="H54" s="289">
        <v>0</v>
      </c>
      <c r="I54" s="289">
        <v>0</v>
      </c>
      <c r="J54" s="304" t="s">
        <v>261</v>
      </c>
    </row>
    <row r="55" spans="2:10" x14ac:dyDescent="0.25">
      <c r="B55" s="212" t="s">
        <v>269</v>
      </c>
      <c r="C55" s="289">
        <v>10.719060000000001</v>
      </c>
      <c r="D55" s="289">
        <v>15.457637999999999</v>
      </c>
      <c r="E55" s="289">
        <v>5.198976</v>
      </c>
      <c r="F55" s="289">
        <v>0</v>
      </c>
      <c r="G55" s="289">
        <v>0</v>
      </c>
      <c r="H55" s="289">
        <v>0</v>
      </c>
      <c r="I55" s="289">
        <v>0</v>
      </c>
      <c r="J55" s="304" t="s">
        <v>261</v>
      </c>
    </row>
    <row r="56" spans="2:10" x14ac:dyDescent="0.25">
      <c r="B56" s="212" t="s">
        <v>270</v>
      </c>
      <c r="C56" s="289">
        <v>57.704639999999998</v>
      </c>
      <c r="D56" s="289">
        <v>65.879457000000002</v>
      </c>
      <c r="E56" s="289">
        <v>13.147904</v>
      </c>
      <c r="F56" s="289">
        <v>0</v>
      </c>
      <c r="G56" s="289">
        <v>0</v>
      </c>
      <c r="H56" s="289">
        <v>0</v>
      </c>
      <c r="I56" s="289">
        <v>0</v>
      </c>
      <c r="J56" s="304" t="s">
        <v>261</v>
      </c>
    </row>
    <row r="57" spans="2:10" ht="15.75" thickBot="1" x14ac:dyDescent="0.3">
      <c r="B57" s="212" t="s">
        <v>271</v>
      </c>
      <c r="C57" s="289">
        <v>0</v>
      </c>
      <c r="D57" s="289">
        <v>0</v>
      </c>
      <c r="E57" s="289">
        <v>0</v>
      </c>
      <c r="F57" s="289">
        <v>0</v>
      </c>
      <c r="G57" s="289">
        <v>0</v>
      </c>
      <c r="H57" s="289">
        <v>0</v>
      </c>
      <c r="I57" s="289">
        <v>0</v>
      </c>
      <c r="J57" s="304" t="s">
        <v>261</v>
      </c>
    </row>
    <row r="58" spans="2:10" x14ac:dyDescent="0.25">
      <c r="B58" s="316" t="s">
        <v>25</v>
      </c>
      <c r="C58" s="327">
        <v>10.585520000000001</v>
      </c>
      <c r="D58" s="327">
        <v>17.316355000000001</v>
      </c>
      <c r="E58" s="327">
        <v>7.8076160000000003</v>
      </c>
      <c r="F58" s="327">
        <v>0</v>
      </c>
      <c r="G58" s="327">
        <v>0</v>
      </c>
      <c r="H58" s="327">
        <v>0</v>
      </c>
      <c r="I58" s="331">
        <v>0</v>
      </c>
      <c r="J58" s="318" t="s">
        <v>261</v>
      </c>
    </row>
    <row r="59" spans="2:10" x14ac:dyDescent="0.25">
      <c r="B59" s="212" t="s">
        <v>272</v>
      </c>
      <c r="C59" s="289">
        <v>2.9664799999999998</v>
      </c>
      <c r="D59" s="289">
        <v>4.7327139999999996</v>
      </c>
      <c r="E59" s="289">
        <v>1.671168</v>
      </c>
      <c r="F59" s="289">
        <v>0</v>
      </c>
      <c r="G59" s="289">
        <v>0</v>
      </c>
      <c r="H59" s="289">
        <v>0</v>
      </c>
      <c r="I59" s="289">
        <v>0</v>
      </c>
      <c r="J59" s="304" t="s">
        <v>261</v>
      </c>
    </row>
    <row r="60" spans="2:10" x14ac:dyDescent="0.25">
      <c r="B60" s="212" t="s">
        <v>273</v>
      </c>
      <c r="C60" s="289">
        <v>0</v>
      </c>
      <c r="D60" s="289">
        <v>0</v>
      </c>
      <c r="E60" s="289">
        <v>0</v>
      </c>
      <c r="F60" s="289">
        <v>0</v>
      </c>
      <c r="G60" s="289">
        <v>0</v>
      </c>
      <c r="H60" s="289">
        <v>0</v>
      </c>
      <c r="I60" s="289">
        <v>0</v>
      </c>
      <c r="J60" s="304" t="s">
        <v>261</v>
      </c>
    </row>
    <row r="61" spans="2:10" x14ac:dyDescent="0.25">
      <c r="B61" s="212" t="s">
        <v>274</v>
      </c>
      <c r="C61" s="289">
        <v>3.3462000000000001</v>
      </c>
      <c r="D61" s="289">
        <v>3.450923</v>
      </c>
      <c r="E61" s="289">
        <v>1.398784</v>
      </c>
      <c r="F61" s="289">
        <v>0</v>
      </c>
      <c r="G61" s="289">
        <v>0</v>
      </c>
      <c r="H61" s="289">
        <v>0</v>
      </c>
      <c r="I61" s="289">
        <v>0</v>
      </c>
      <c r="J61" s="304" t="s">
        <v>261</v>
      </c>
    </row>
    <row r="62" spans="2:10" x14ac:dyDescent="0.25">
      <c r="B62" s="212" t="s">
        <v>275</v>
      </c>
      <c r="C62" s="289">
        <v>2.9504199999999998</v>
      </c>
      <c r="D62" s="289">
        <v>6.5324350000000004</v>
      </c>
      <c r="E62" s="289">
        <v>2.378752</v>
      </c>
      <c r="F62" s="289">
        <v>0</v>
      </c>
      <c r="G62" s="289">
        <v>0</v>
      </c>
      <c r="H62" s="289">
        <v>0</v>
      </c>
      <c r="I62" s="289">
        <v>0</v>
      </c>
      <c r="J62" s="304" t="s">
        <v>261</v>
      </c>
    </row>
    <row r="63" spans="2:10" x14ac:dyDescent="0.25">
      <c r="B63" s="212" t="s">
        <v>276</v>
      </c>
      <c r="C63" s="289">
        <v>0.60565999999999998</v>
      </c>
      <c r="D63" s="289">
        <v>1.4827889999999999</v>
      </c>
      <c r="E63" s="289">
        <v>1.87456</v>
      </c>
      <c r="F63" s="289">
        <v>0</v>
      </c>
      <c r="G63" s="289">
        <v>0</v>
      </c>
      <c r="H63" s="289">
        <v>0</v>
      </c>
      <c r="I63" s="289">
        <v>0</v>
      </c>
      <c r="J63" s="304" t="s">
        <v>261</v>
      </c>
    </row>
    <row r="64" spans="2:10" ht="15.75" thickBot="1" x14ac:dyDescent="0.3">
      <c r="B64" s="212" t="s">
        <v>277</v>
      </c>
      <c r="C64" s="289">
        <v>0.71675999999999995</v>
      </c>
      <c r="D64" s="289">
        <v>1.117494</v>
      </c>
      <c r="E64" s="289">
        <v>0.484352</v>
      </c>
      <c r="F64" s="289">
        <v>0</v>
      </c>
      <c r="G64" s="289">
        <v>0</v>
      </c>
      <c r="H64" s="289">
        <v>0</v>
      </c>
      <c r="I64" s="289">
        <v>0</v>
      </c>
      <c r="J64" s="304" t="s">
        <v>261</v>
      </c>
    </row>
    <row r="65" spans="2:10" x14ac:dyDescent="0.25">
      <c r="B65" s="316" t="s">
        <v>26</v>
      </c>
      <c r="C65" s="327">
        <v>0</v>
      </c>
      <c r="D65" s="327">
        <v>0</v>
      </c>
      <c r="E65" s="327">
        <v>0</v>
      </c>
      <c r="F65" s="327">
        <v>0</v>
      </c>
      <c r="G65" s="327">
        <v>0</v>
      </c>
      <c r="H65" s="327">
        <v>0</v>
      </c>
      <c r="I65" s="331">
        <v>0</v>
      </c>
      <c r="J65" s="318" t="s">
        <v>261</v>
      </c>
    </row>
    <row r="66" spans="2:10" ht="15.75" thickBot="1" x14ac:dyDescent="0.3">
      <c r="B66" s="212" t="s">
        <v>261</v>
      </c>
      <c r="C66" s="289">
        <v>0</v>
      </c>
      <c r="D66" s="289">
        <v>0</v>
      </c>
      <c r="E66" s="289">
        <v>0</v>
      </c>
      <c r="F66" s="289">
        <v>0</v>
      </c>
      <c r="G66" s="289">
        <v>0</v>
      </c>
      <c r="H66" s="289">
        <v>0</v>
      </c>
      <c r="I66" s="289">
        <v>0</v>
      </c>
      <c r="J66" s="304" t="s">
        <v>261</v>
      </c>
    </row>
    <row r="67" spans="2:10" x14ac:dyDescent="0.25">
      <c r="B67" s="316" t="s">
        <v>30</v>
      </c>
      <c r="C67" s="327">
        <v>54.941699999999997</v>
      </c>
      <c r="D67" s="327">
        <v>111.215692</v>
      </c>
      <c r="E67" s="327">
        <v>30.128896000000001</v>
      </c>
      <c r="F67" s="327">
        <v>0</v>
      </c>
      <c r="G67" s="327">
        <v>0</v>
      </c>
      <c r="H67" s="327">
        <v>0</v>
      </c>
      <c r="I67" s="331">
        <v>0</v>
      </c>
      <c r="J67" s="318" t="s">
        <v>261</v>
      </c>
    </row>
    <row r="68" spans="2:10" x14ac:dyDescent="0.25">
      <c r="B68" s="212" t="s">
        <v>278</v>
      </c>
      <c r="C68" s="289">
        <v>6.6646799999999997</v>
      </c>
      <c r="D68" s="289">
        <v>16.927735999999999</v>
      </c>
      <c r="E68" s="289">
        <v>5.7021439999999997</v>
      </c>
      <c r="F68" s="289">
        <v>0</v>
      </c>
      <c r="G68" s="289">
        <v>0</v>
      </c>
      <c r="H68" s="289">
        <v>0</v>
      </c>
      <c r="I68" s="289">
        <v>0</v>
      </c>
      <c r="J68" s="304" t="s">
        <v>261</v>
      </c>
    </row>
    <row r="69" spans="2:10" x14ac:dyDescent="0.25">
      <c r="B69" s="212" t="s">
        <v>279</v>
      </c>
      <c r="C69" s="289">
        <v>24.180420000000002</v>
      </c>
      <c r="D69" s="289">
        <v>37.699472999999998</v>
      </c>
      <c r="E69" s="289">
        <v>5.3431040000000003</v>
      </c>
      <c r="F69" s="289">
        <v>0</v>
      </c>
      <c r="G69" s="289">
        <v>0</v>
      </c>
      <c r="H69" s="289">
        <v>0</v>
      </c>
      <c r="I69" s="289">
        <v>0</v>
      </c>
      <c r="J69" s="304" t="s">
        <v>261</v>
      </c>
    </row>
    <row r="70" spans="2:10" x14ac:dyDescent="0.25">
      <c r="B70" s="212" t="s">
        <v>280</v>
      </c>
      <c r="C70" s="289">
        <v>4.8411</v>
      </c>
      <c r="D70" s="289">
        <v>26.567408</v>
      </c>
      <c r="E70" s="289">
        <v>9.2565760000000008</v>
      </c>
      <c r="F70" s="289">
        <v>0</v>
      </c>
      <c r="G70" s="289">
        <v>0</v>
      </c>
      <c r="H70" s="289">
        <v>0</v>
      </c>
      <c r="I70" s="289">
        <v>0</v>
      </c>
      <c r="J70" s="304" t="s">
        <v>261</v>
      </c>
    </row>
    <row r="71" spans="2:10" x14ac:dyDescent="0.25">
      <c r="B71" s="212" t="s">
        <v>281</v>
      </c>
      <c r="C71" s="289">
        <v>19.255500000000001</v>
      </c>
      <c r="D71" s="289">
        <v>30.021075</v>
      </c>
      <c r="E71" s="289">
        <v>9.8270719999999994</v>
      </c>
      <c r="F71" s="289">
        <v>0</v>
      </c>
      <c r="G71" s="289">
        <v>0</v>
      </c>
      <c r="H71" s="289">
        <v>0</v>
      </c>
      <c r="I71" s="289">
        <v>0</v>
      </c>
      <c r="J71" s="304" t="s">
        <v>261</v>
      </c>
    </row>
    <row r="72" spans="2:10" ht="15.75" thickBot="1" x14ac:dyDescent="0.3">
      <c r="B72" s="212" t="s">
        <v>282</v>
      </c>
      <c r="C72" s="289">
        <v>0</v>
      </c>
      <c r="D72" s="289">
        <v>0</v>
      </c>
      <c r="E72" s="289">
        <v>0</v>
      </c>
      <c r="F72" s="289">
        <v>0</v>
      </c>
      <c r="G72" s="289">
        <v>0</v>
      </c>
      <c r="H72" s="289">
        <v>0</v>
      </c>
      <c r="I72" s="289">
        <v>0</v>
      </c>
      <c r="J72" s="304" t="s">
        <v>261</v>
      </c>
    </row>
    <row r="73" spans="2:10" x14ac:dyDescent="0.25">
      <c r="B73" s="316" t="s">
        <v>27</v>
      </c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31">
        <v>0</v>
      </c>
      <c r="J73" s="318" t="s">
        <v>261</v>
      </c>
    </row>
    <row r="74" spans="2:10" x14ac:dyDescent="0.25">
      <c r="B74" s="212" t="s">
        <v>283</v>
      </c>
      <c r="C74" s="289">
        <v>0</v>
      </c>
      <c r="D74" s="289">
        <v>0</v>
      </c>
      <c r="E74" s="289">
        <v>0</v>
      </c>
      <c r="F74" s="289">
        <v>0</v>
      </c>
      <c r="G74" s="289">
        <v>0</v>
      </c>
      <c r="H74" s="289">
        <v>0</v>
      </c>
      <c r="I74" s="289">
        <v>0</v>
      </c>
      <c r="J74" s="304" t="s">
        <v>261</v>
      </c>
    </row>
    <row r="75" spans="2:10" ht="15.75" thickBot="1" x14ac:dyDescent="0.3">
      <c r="B75" s="212" t="s">
        <v>284</v>
      </c>
      <c r="C75" s="289">
        <v>0</v>
      </c>
      <c r="D75" s="289">
        <v>0</v>
      </c>
      <c r="E75" s="289">
        <v>0</v>
      </c>
      <c r="F75" s="289">
        <v>0</v>
      </c>
      <c r="G75" s="289">
        <v>0</v>
      </c>
      <c r="H75" s="289">
        <v>0</v>
      </c>
      <c r="I75" s="289">
        <v>0</v>
      </c>
      <c r="J75" s="304" t="s">
        <v>261</v>
      </c>
    </row>
    <row r="76" spans="2:10" x14ac:dyDescent="0.25">
      <c r="B76" s="316" t="s">
        <v>28</v>
      </c>
      <c r="C76" s="327">
        <v>16.57497</v>
      </c>
      <c r="D76" s="327">
        <v>19.024005000000002</v>
      </c>
      <c r="E76" s="327">
        <v>12.845274</v>
      </c>
      <c r="F76" s="327">
        <v>7.5107100000000004</v>
      </c>
      <c r="G76" s="327">
        <v>8.3464200000000002</v>
      </c>
      <c r="H76" s="327">
        <v>28.25928</v>
      </c>
      <c r="I76" s="331">
        <v>19.912860000000002</v>
      </c>
      <c r="J76" s="318" t="s">
        <v>261</v>
      </c>
    </row>
    <row r="77" spans="2:10" x14ac:dyDescent="0.25">
      <c r="B77" s="212" t="s">
        <v>285</v>
      </c>
      <c r="C77" s="289">
        <v>2.9706600000000001</v>
      </c>
      <c r="D77" s="289">
        <v>3.7657970000000001</v>
      </c>
      <c r="E77" s="289">
        <v>1.458944</v>
      </c>
      <c r="F77" s="289">
        <v>0</v>
      </c>
      <c r="G77" s="289">
        <v>0</v>
      </c>
      <c r="H77" s="289">
        <v>0</v>
      </c>
      <c r="I77" s="289">
        <v>0</v>
      </c>
      <c r="J77" s="304" t="s">
        <v>261</v>
      </c>
    </row>
    <row r="78" spans="2:10" x14ac:dyDescent="0.25">
      <c r="B78" s="212" t="s">
        <v>286</v>
      </c>
      <c r="C78" s="289">
        <v>2.7722199999999999</v>
      </c>
      <c r="D78" s="289">
        <v>3.8501750000000001</v>
      </c>
      <c r="E78" s="289">
        <v>1.5229440000000001</v>
      </c>
      <c r="F78" s="289">
        <v>0</v>
      </c>
      <c r="G78" s="289">
        <v>0</v>
      </c>
      <c r="H78" s="289">
        <v>0</v>
      </c>
      <c r="I78" s="289">
        <v>0</v>
      </c>
      <c r="J78" s="304" t="s">
        <v>261</v>
      </c>
    </row>
    <row r="79" spans="2:10" x14ac:dyDescent="0.25">
      <c r="B79" s="212" t="s">
        <v>287</v>
      </c>
      <c r="C79" s="289">
        <v>2.4886400000000002</v>
      </c>
      <c r="D79" s="289">
        <v>4.0175590000000003</v>
      </c>
      <c r="E79" s="289">
        <v>1.4337279999999999</v>
      </c>
      <c r="F79" s="289">
        <v>0</v>
      </c>
      <c r="G79" s="289">
        <v>0</v>
      </c>
      <c r="H79" s="289">
        <v>0</v>
      </c>
      <c r="I79" s="289">
        <v>0</v>
      </c>
      <c r="J79" s="304" t="s">
        <v>261</v>
      </c>
    </row>
    <row r="80" spans="2:10" ht="15.75" thickBot="1" x14ac:dyDescent="0.3">
      <c r="B80" s="212" t="s">
        <v>288</v>
      </c>
      <c r="C80" s="289">
        <v>8.3434500000000007</v>
      </c>
      <c r="D80" s="289">
        <v>7.3904740000000002</v>
      </c>
      <c r="E80" s="289">
        <v>8.4296579999999999</v>
      </c>
      <c r="F80" s="289">
        <v>7.5107100000000004</v>
      </c>
      <c r="G80" s="289">
        <v>8.3464200000000002</v>
      </c>
      <c r="H80" s="289">
        <v>28.25928</v>
      </c>
      <c r="I80" s="289">
        <v>19.912860000000002</v>
      </c>
      <c r="J80" s="304" t="s">
        <v>261</v>
      </c>
    </row>
    <row r="81" spans="2:10" x14ac:dyDescent="0.25">
      <c r="B81" s="316" t="s">
        <v>5</v>
      </c>
      <c r="C81" s="327">
        <v>23.467400000000001</v>
      </c>
      <c r="D81" s="327">
        <v>33.859588000000002</v>
      </c>
      <c r="E81" s="327">
        <v>12.307840000000001</v>
      </c>
      <c r="F81" s="327">
        <v>0</v>
      </c>
      <c r="G81" s="327">
        <v>0</v>
      </c>
      <c r="H81" s="327">
        <v>0</v>
      </c>
      <c r="I81" s="331">
        <v>0</v>
      </c>
      <c r="J81" s="318" t="s">
        <v>261</v>
      </c>
    </row>
    <row r="82" spans="2:10" x14ac:dyDescent="0.25">
      <c r="B82" s="212" t="s">
        <v>289</v>
      </c>
      <c r="C82" s="289">
        <v>23.467400000000001</v>
      </c>
      <c r="D82" s="289">
        <v>33.859588000000002</v>
      </c>
      <c r="E82" s="289">
        <v>12.307840000000001</v>
      </c>
      <c r="F82" s="289">
        <v>0</v>
      </c>
      <c r="G82" s="289">
        <v>0</v>
      </c>
      <c r="H82" s="289">
        <v>0</v>
      </c>
      <c r="I82" s="289">
        <v>0</v>
      </c>
      <c r="J82" s="304" t="s">
        <v>261</v>
      </c>
    </row>
    <row r="83" spans="2:10" ht="15.75" thickBot="1" x14ac:dyDescent="0.3">
      <c r="B83" s="212" t="s">
        <v>290</v>
      </c>
      <c r="C83" s="289">
        <v>0</v>
      </c>
      <c r="D83" s="289">
        <v>0</v>
      </c>
      <c r="E83" s="289">
        <v>0</v>
      </c>
      <c r="F83" s="289">
        <v>0</v>
      </c>
      <c r="G83" s="289">
        <v>0</v>
      </c>
      <c r="H83" s="289">
        <v>0</v>
      </c>
      <c r="I83" s="289">
        <v>0</v>
      </c>
      <c r="J83" s="304" t="s">
        <v>261</v>
      </c>
    </row>
    <row r="84" spans="2:10" x14ac:dyDescent="0.25">
      <c r="B84" s="316" t="s">
        <v>51</v>
      </c>
      <c r="C84" s="327">
        <v>14.72306</v>
      </c>
      <c r="D84" s="327">
        <v>29.073022999999999</v>
      </c>
      <c r="E84" s="327">
        <v>8.9336319999999994</v>
      </c>
      <c r="F84" s="327">
        <v>0</v>
      </c>
      <c r="G84" s="327">
        <v>0</v>
      </c>
      <c r="H84" s="327">
        <v>0</v>
      </c>
      <c r="I84" s="331">
        <v>0</v>
      </c>
      <c r="J84" s="318" t="s">
        <v>261</v>
      </c>
    </row>
    <row r="85" spans="2:10" x14ac:dyDescent="0.25">
      <c r="B85" s="212" t="s">
        <v>291</v>
      </c>
      <c r="C85" s="289">
        <v>0</v>
      </c>
      <c r="D85" s="289">
        <v>0</v>
      </c>
      <c r="E85" s="289">
        <v>0</v>
      </c>
      <c r="F85" s="289">
        <v>0</v>
      </c>
      <c r="G85" s="289">
        <v>0</v>
      </c>
      <c r="H85" s="289">
        <v>0</v>
      </c>
      <c r="I85" s="289">
        <v>0</v>
      </c>
      <c r="J85" s="304" t="s">
        <v>261</v>
      </c>
    </row>
    <row r="86" spans="2:10" x14ac:dyDescent="0.25">
      <c r="B86" s="212" t="s">
        <v>292</v>
      </c>
      <c r="C86" s="289">
        <v>7.4863799999999996</v>
      </c>
      <c r="D86" s="289">
        <v>13.777281</v>
      </c>
      <c r="E86" s="289">
        <v>5.6839680000000001</v>
      </c>
      <c r="F86" s="289">
        <v>0</v>
      </c>
      <c r="G86" s="289">
        <v>0</v>
      </c>
      <c r="H86" s="289">
        <v>0</v>
      </c>
      <c r="I86" s="289">
        <v>0</v>
      </c>
      <c r="J86" s="304" t="s">
        <v>261</v>
      </c>
    </row>
    <row r="87" spans="2:10" x14ac:dyDescent="0.25">
      <c r="B87" s="212" t="s">
        <v>293</v>
      </c>
      <c r="C87" s="289">
        <v>3.8904800000000002</v>
      </c>
      <c r="D87" s="289">
        <v>7.7761529999999999</v>
      </c>
      <c r="E87" s="289">
        <v>2.172288</v>
      </c>
      <c r="F87" s="289">
        <v>0</v>
      </c>
      <c r="G87" s="289">
        <v>0</v>
      </c>
      <c r="H87" s="289">
        <v>0</v>
      </c>
      <c r="I87" s="289">
        <v>0</v>
      </c>
      <c r="J87" s="304" t="s">
        <v>261</v>
      </c>
    </row>
    <row r="88" spans="2:10" x14ac:dyDescent="0.25">
      <c r="B88" s="212" t="s">
        <v>294</v>
      </c>
      <c r="C88" s="289">
        <v>0</v>
      </c>
      <c r="D88" s="289">
        <v>0</v>
      </c>
      <c r="E88" s="289">
        <v>0</v>
      </c>
      <c r="F88" s="289">
        <v>0</v>
      </c>
      <c r="G88" s="289">
        <v>0</v>
      </c>
      <c r="H88" s="289">
        <v>0</v>
      </c>
      <c r="I88" s="289">
        <v>0</v>
      </c>
      <c r="J88" s="304" t="s">
        <v>261</v>
      </c>
    </row>
    <row r="89" spans="2:10" x14ac:dyDescent="0.25">
      <c r="B89" s="212" t="s">
        <v>295</v>
      </c>
      <c r="C89" s="289">
        <v>0</v>
      </c>
      <c r="D89" s="289">
        <v>0</v>
      </c>
      <c r="E89" s="289">
        <v>0</v>
      </c>
      <c r="F89" s="289">
        <v>0</v>
      </c>
      <c r="G89" s="289">
        <v>0</v>
      </c>
      <c r="H89" s="289">
        <v>0</v>
      </c>
      <c r="I89" s="289">
        <v>0</v>
      </c>
      <c r="J89" s="304" t="s">
        <v>261</v>
      </c>
    </row>
    <row r="90" spans="2:10" x14ac:dyDescent="0.25">
      <c r="B90" s="212" t="s">
        <v>296</v>
      </c>
      <c r="C90" s="289">
        <v>0</v>
      </c>
      <c r="D90" s="289">
        <v>0</v>
      </c>
      <c r="E90" s="289">
        <v>0</v>
      </c>
      <c r="F90" s="289">
        <v>0</v>
      </c>
      <c r="G90" s="289">
        <v>0</v>
      </c>
      <c r="H90" s="289">
        <v>0</v>
      </c>
      <c r="I90" s="289">
        <v>0</v>
      </c>
      <c r="J90" s="304" t="s">
        <v>261</v>
      </c>
    </row>
    <row r="91" spans="2:10" x14ac:dyDescent="0.25">
      <c r="B91" s="212" t="s">
        <v>297</v>
      </c>
      <c r="C91" s="289">
        <v>0</v>
      </c>
      <c r="D91" s="289">
        <v>0</v>
      </c>
      <c r="E91" s="289">
        <v>0</v>
      </c>
      <c r="F91" s="289">
        <v>0</v>
      </c>
      <c r="G91" s="289">
        <v>0</v>
      </c>
      <c r="H91" s="289">
        <v>0</v>
      </c>
      <c r="I91" s="289">
        <v>0</v>
      </c>
      <c r="J91" s="304" t="s">
        <v>261</v>
      </c>
    </row>
    <row r="92" spans="2:10" x14ac:dyDescent="0.25">
      <c r="B92" s="212" t="s">
        <v>298</v>
      </c>
      <c r="C92" s="289">
        <v>3.3462000000000001</v>
      </c>
      <c r="D92" s="289">
        <v>7.5195889999999999</v>
      </c>
      <c r="E92" s="289">
        <v>1.0773759999999999</v>
      </c>
      <c r="F92" s="289">
        <v>0</v>
      </c>
      <c r="G92" s="289">
        <v>0</v>
      </c>
      <c r="H92" s="289">
        <v>0</v>
      </c>
      <c r="I92" s="289">
        <v>0</v>
      </c>
      <c r="J92" s="304" t="s">
        <v>261</v>
      </c>
    </row>
    <row r="93" spans="2:10" x14ac:dyDescent="0.25">
      <c r="B93" s="212" t="s">
        <v>299</v>
      </c>
      <c r="C93" s="289">
        <v>0</v>
      </c>
      <c r="D93" s="289">
        <v>0</v>
      </c>
      <c r="E93" s="289">
        <v>0</v>
      </c>
      <c r="F93" s="289">
        <v>0</v>
      </c>
      <c r="G93" s="289">
        <v>0</v>
      </c>
      <c r="H93" s="289">
        <v>0</v>
      </c>
      <c r="I93" s="289">
        <v>0</v>
      </c>
      <c r="J93" s="304" t="s">
        <v>261</v>
      </c>
    </row>
    <row r="94" spans="2:10" x14ac:dyDescent="0.25">
      <c r="B94" s="212" t="s">
        <v>300</v>
      </c>
      <c r="C94" s="289">
        <v>0</v>
      </c>
      <c r="D94" s="289">
        <v>0</v>
      </c>
      <c r="E94" s="289">
        <v>0</v>
      </c>
      <c r="F94" s="289">
        <v>0</v>
      </c>
      <c r="G94" s="289">
        <v>0</v>
      </c>
      <c r="H94" s="289">
        <v>0</v>
      </c>
      <c r="I94" s="289">
        <v>0</v>
      </c>
      <c r="J94" s="304" t="s">
        <v>261</v>
      </c>
    </row>
    <row r="95" spans="2:10" x14ac:dyDescent="0.25">
      <c r="B95" s="212" t="s">
        <v>301</v>
      </c>
      <c r="C95" s="289">
        <v>0</v>
      </c>
      <c r="D95" s="289">
        <v>0</v>
      </c>
      <c r="E95" s="289">
        <v>0</v>
      </c>
      <c r="F95" s="289">
        <v>0</v>
      </c>
      <c r="G95" s="289">
        <v>0</v>
      </c>
      <c r="H95" s="289">
        <v>0</v>
      </c>
      <c r="I95" s="289">
        <v>0</v>
      </c>
      <c r="J95" s="304" t="s">
        <v>261</v>
      </c>
    </row>
    <row r="96" spans="2:10" x14ac:dyDescent="0.25">
      <c r="B96" s="212" t="s">
        <v>302</v>
      </c>
      <c r="C96" s="289">
        <v>0</v>
      </c>
      <c r="D96" s="289">
        <v>0</v>
      </c>
      <c r="E96" s="289">
        <v>0</v>
      </c>
      <c r="F96" s="289">
        <v>0</v>
      </c>
      <c r="G96" s="289">
        <v>0</v>
      </c>
      <c r="H96" s="289">
        <v>0</v>
      </c>
      <c r="I96" s="289">
        <v>0</v>
      </c>
      <c r="J96" s="304" t="s">
        <v>261</v>
      </c>
    </row>
    <row r="97" spans="2:10" x14ac:dyDescent="0.25">
      <c r="B97" s="212" t="s">
        <v>303</v>
      </c>
      <c r="C97" s="289">
        <v>0</v>
      </c>
      <c r="D97" s="289">
        <v>0</v>
      </c>
      <c r="E97" s="289">
        <v>0</v>
      </c>
      <c r="F97" s="289">
        <v>0</v>
      </c>
      <c r="G97" s="289">
        <v>0</v>
      </c>
      <c r="H97" s="289">
        <v>0</v>
      </c>
      <c r="I97" s="289">
        <v>0</v>
      </c>
      <c r="J97" s="304" t="s">
        <v>261</v>
      </c>
    </row>
    <row r="98" spans="2:10" x14ac:dyDescent="0.25">
      <c r="B98" s="212" t="s">
        <v>304</v>
      </c>
      <c r="C98" s="289">
        <v>0</v>
      </c>
      <c r="D98" s="289">
        <v>0</v>
      </c>
      <c r="E98" s="289">
        <v>0</v>
      </c>
      <c r="F98" s="289">
        <v>0</v>
      </c>
      <c r="G98" s="289">
        <v>0</v>
      </c>
      <c r="H98" s="289">
        <v>0</v>
      </c>
      <c r="I98" s="289">
        <v>0</v>
      </c>
      <c r="J98" s="304" t="s">
        <v>261</v>
      </c>
    </row>
    <row r="99" spans="2:10" x14ac:dyDescent="0.25">
      <c r="B99" s="212" t="s">
        <v>305</v>
      </c>
      <c r="C99" s="289">
        <v>0</v>
      </c>
      <c r="D99" s="289">
        <v>0</v>
      </c>
      <c r="E99" s="289">
        <v>0</v>
      </c>
      <c r="F99" s="289">
        <v>0</v>
      </c>
      <c r="G99" s="289">
        <v>0</v>
      </c>
      <c r="H99" s="289">
        <v>0</v>
      </c>
      <c r="I99" s="289">
        <v>0</v>
      </c>
      <c r="J99" s="304" t="s">
        <v>261</v>
      </c>
    </row>
    <row r="100" spans="2:10" x14ac:dyDescent="0.25">
      <c r="B100" s="212" t="s">
        <v>306</v>
      </c>
      <c r="C100" s="289">
        <v>0</v>
      </c>
      <c r="D100" s="289">
        <v>0</v>
      </c>
      <c r="E100" s="289">
        <v>0</v>
      </c>
      <c r="F100" s="289">
        <v>0</v>
      </c>
      <c r="G100" s="289">
        <v>0</v>
      </c>
      <c r="H100" s="289">
        <v>0</v>
      </c>
      <c r="I100" s="289">
        <v>0</v>
      </c>
      <c r="J100" s="304" t="s">
        <v>261</v>
      </c>
    </row>
    <row r="101" spans="2:10" x14ac:dyDescent="0.25">
      <c r="B101" s="212" t="s">
        <v>307</v>
      </c>
      <c r="C101" s="289">
        <v>0</v>
      </c>
      <c r="D101" s="289">
        <v>0</v>
      </c>
      <c r="E101" s="289">
        <v>0</v>
      </c>
      <c r="F101" s="289">
        <v>0</v>
      </c>
      <c r="G101" s="289">
        <v>0</v>
      </c>
      <c r="H101" s="289">
        <v>0</v>
      </c>
      <c r="I101" s="289">
        <v>0</v>
      </c>
      <c r="J101" s="304" t="s">
        <v>261</v>
      </c>
    </row>
    <row r="102" spans="2:10" x14ac:dyDescent="0.25">
      <c r="B102" s="212" t="s">
        <v>308</v>
      </c>
      <c r="C102" s="289">
        <v>0</v>
      </c>
      <c r="D102" s="289">
        <v>0</v>
      </c>
      <c r="E102" s="289">
        <v>0</v>
      </c>
      <c r="F102" s="289">
        <v>0</v>
      </c>
      <c r="G102" s="289">
        <v>0</v>
      </c>
      <c r="H102" s="289">
        <v>0</v>
      </c>
      <c r="I102" s="289">
        <v>0</v>
      </c>
      <c r="J102" s="304" t="s">
        <v>261</v>
      </c>
    </row>
    <row r="103" spans="2:10" x14ac:dyDescent="0.25">
      <c r="B103" s="212" t="s">
        <v>309</v>
      </c>
      <c r="C103" s="289">
        <v>0</v>
      </c>
      <c r="D103" s="289">
        <v>0</v>
      </c>
      <c r="E103" s="289">
        <v>0</v>
      </c>
      <c r="F103" s="289">
        <v>0</v>
      </c>
      <c r="G103" s="289">
        <v>0</v>
      </c>
      <c r="H103" s="289">
        <v>0</v>
      </c>
      <c r="I103" s="289">
        <v>0</v>
      </c>
      <c r="J103" s="304" t="s">
        <v>261</v>
      </c>
    </row>
    <row r="104" spans="2:10" x14ac:dyDescent="0.25">
      <c r="B104" s="212" t="s">
        <v>310</v>
      </c>
      <c r="C104" s="289">
        <v>0</v>
      </c>
      <c r="D104" s="289">
        <v>0</v>
      </c>
      <c r="E104" s="289">
        <v>0</v>
      </c>
      <c r="F104" s="289">
        <v>0</v>
      </c>
      <c r="G104" s="289">
        <v>0</v>
      </c>
      <c r="H104" s="289">
        <v>0</v>
      </c>
      <c r="I104" s="289">
        <v>0</v>
      </c>
      <c r="J104" s="304" t="s">
        <v>261</v>
      </c>
    </row>
    <row r="105" spans="2:10" x14ac:dyDescent="0.25">
      <c r="B105" s="212" t="s">
        <v>311</v>
      </c>
      <c r="C105" s="289">
        <v>0</v>
      </c>
      <c r="D105" s="289">
        <v>0</v>
      </c>
      <c r="E105" s="289">
        <v>0</v>
      </c>
      <c r="F105" s="289">
        <v>0</v>
      </c>
      <c r="G105" s="289">
        <v>0</v>
      </c>
      <c r="H105" s="289">
        <v>0</v>
      </c>
      <c r="I105" s="289">
        <v>0</v>
      </c>
      <c r="J105" s="304" t="s">
        <v>261</v>
      </c>
    </row>
    <row r="106" spans="2:10" x14ac:dyDescent="0.25">
      <c r="B106" s="212" t="s">
        <v>312</v>
      </c>
      <c r="C106" s="289">
        <v>0</v>
      </c>
      <c r="D106" s="289">
        <v>0</v>
      </c>
      <c r="E106" s="289">
        <v>0</v>
      </c>
      <c r="F106" s="289">
        <v>0</v>
      </c>
      <c r="G106" s="289">
        <v>0</v>
      </c>
      <c r="H106" s="289">
        <v>0</v>
      </c>
      <c r="I106" s="289">
        <v>0</v>
      </c>
      <c r="J106" s="304" t="s">
        <v>261</v>
      </c>
    </row>
    <row r="107" spans="2:10" x14ac:dyDescent="0.25">
      <c r="B107" s="212" t="s">
        <v>313</v>
      </c>
      <c r="C107" s="289">
        <v>0</v>
      </c>
      <c r="D107" s="289">
        <v>0</v>
      </c>
      <c r="E107" s="289">
        <v>0</v>
      </c>
      <c r="F107" s="289">
        <v>0</v>
      </c>
      <c r="G107" s="289">
        <v>0</v>
      </c>
      <c r="H107" s="289">
        <v>0</v>
      </c>
      <c r="I107" s="289">
        <v>0</v>
      </c>
      <c r="J107" s="304" t="s">
        <v>261</v>
      </c>
    </row>
    <row r="108" spans="2:10" x14ac:dyDescent="0.25">
      <c r="B108" s="212" t="s">
        <v>314</v>
      </c>
      <c r="C108" s="289">
        <v>0</v>
      </c>
      <c r="D108" s="289">
        <v>0</v>
      </c>
      <c r="E108" s="289">
        <v>0</v>
      </c>
      <c r="F108" s="289">
        <v>0</v>
      </c>
      <c r="G108" s="289">
        <v>0</v>
      </c>
      <c r="H108" s="289">
        <v>0</v>
      </c>
      <c r="I108" s="289">
        <v>0</v>
      </c>
      <c r="J108" s="304" t="s">
        <v>261</v>
      </c>
    </row>
    <row r="109" spans="2:10" x14ac:dyDescent="0.25">
      <c r="B109" s="212" t="s">
        <v>315</v>
      </c>
      <c r="C109" s="289">
        <v>0</v>
      </c>
      <c r="D109" s="289">
        <v>0</v>
      </c>
      <c r="E109" s="289">
        <v>0</v>
      </c>
      <c r="F109" s="289">
        <v>0</v>
      </c>
      <c r="G109" s="289">
        <v>0</v>
      </c>
      <c r="H109" s="289">
        <v>0</v>
      </c>
      <c r="I109" s="289">
        <v>0</v>
      </c>
      <c r="J109" s="304" t="s">
        <v>261</v>
      </c>
    </row>
    <row r="110" spans="2:10" x14ac:dyDescent="0.25">
      <c r="B110" s="212" t="s">
        <v>316</v>
      </c>
      <c r="C110" s="289">
        <v>0</v>
      </c>
      <c r="D110" s="289">
        <v>0</v>
      </c>
      <c r="E110" s="289">
        <v>0</v>
      </c>
      <c r="F110" s="289">
        <v>0</v>
      </c>
      <c r="G110" s="289">
        <v>0</v>
      </c>
      <c r="H110" s="289">
        <v>0</v>
      </c>
      <c r="I110" s="289">
        <v>0</v>
      </c>
      <c r="J110" s="304" t="s">
        <v>261</v>
      </c>
    </row>
    <row r="111" spans="2:10" x14ac:dyDescent="0.25">
      <c r="B111" s="212" t="s">
        <v>317</v>
      </c>
      <c r="C111" s="289">
        <v>0</v>
      </c>
      <c r="D111" s="289">
        <v>0</v>
      </c>
      <c r="E111" s="289">
        <v>0</v>
      </c>
      <c r="F111" s="289">
        <v>0</v>
      </c>
      <c r="G111" s="289">
        <v>0</v>
      </c>
      <c r="H111" s="289">
        <v>0</v>
      </c>
      <c r="I111" s="289">
        <v>0</v>
      </c>
      <c r="J111" s="304" t="s">
        <v>261</v>
      </c>
    </row>
    <row r="112" spans="2:10" x14ac:dyDescent="0.25">
      <c r="B112" s="212" t="s">
        <v>318</v>
      </c>
      <c r="C112" s="289">
        <v>0</v>
      </c>
      <c r="D112" s="289">
        <v>0</v>
      </c>
      <c r="E112" s="289">
        <v>0</v>
      </c>
      <c r="F112" s="289">
        <v>0</v>
      </c>
      <c r="G112" s="289">
        <v>0</v>
      </c>
      <c r="H112" s="289">
        <v>0</v>
      </c>
      <c r="I112" s="289">
        <v>0</v>
      </c>
      <c r="J112" s="304" t="s">
        <v>261</v>
      </c>
    </row>
    <row r="113" spans="2:10" x14ac:dyDescent="0.25">
      <c r="B113" s="212" t="s">
        <v>319</v>
      </c>
      <c r="C113" s="289">
        <v>0</v>
      </c>
      <c r="D113" s="289">
        <v>0</v>
      </c>
      <c r="E113" s="289">
        <v>0</v>
      </c>
      <c r="F113" s="289">
        <v>0</v>
      </c>
      <c r="G113" s="289">
        <v>0</v>
      </c>
      <c r="H113" s="289">
        <v>0</v>
      </c>
      <c r="I113" s="289">
        <v>0</v>
      </c>
      <c r="J113" s="304" t="s">
        <v>261</v>
      </c>
    </row>
    <row r="114" spans="2:10" x14ac:dyDescent="0.25">
      <c r="B114" s="212" t="s">
        <v>320</v>
      </c>
      <c r="C114" s="289">
        <v>0</v>
      </c>
      <c r="D114" s="289">
        <v>0</v>
      </c>
      <c r="E114" s="289">
        <v>0</v>
      </c>
      <c r="F114" s="289">
        <v>0</v>
      </c>
      <c r="G114" s="289">
        <v>0</v>
      </c>
      <c r="H114" s="289">
        <v>0</v>
      </c>
      <c r="I114" s="289">
        <v>0</v>
      </c>
      <c r="J114" s="304" t="s">
        <v>261</v>
      </c>
    </row>
    <row r="115" spans="2:10" ht="15.75" thickBot="1" x14ac:dyDescent="0.3">
      <c r="B115" s="212" t="s">
        <v>321</v>
      </c>
      <c r="C115" s="289">
        <v>0</v>
      </c>
      <c r="D115" s="289">
        <v>0</v>
      </c>
      <c r="E115" s="289">
        <v>0</v>
      </c>
      <c r="F115" s="289">
        <v>0</v>
      </c>
      <c r="G115" s="289">
        <v>0</v>
      </c>
      <c r="H115" s="289">
        <v>0</v>
      </c>
      <c r="I115" s="289">
        <v>0</v>
      </c>
      <c r="J115" s="304" t="s">
        <v>261</v>
      </c>
    </row>
    <row r="116" spans="2:10" ht="15.75" thickBot="1" x14ac:dyDescent="0.3">
      <c r="B116" s="319" t="s">
        <v>233</v>
      </c>
      <c r="C116" s="321">
        <v>229.58267000000001</v>
      </c>
      <c r="D116" s="321">
        <v>362.322205</v>
      </c>
      <c r="E116" s="321">
        <v>118.18402600000002</v>
      </c>
      <c r="F116" s="321">
        <v>7.5107100000000004</v>
      </c>
      <c r="G116" s="321">
        <v>8.3464200000000002</v>
      </c>
      <c r="H116" s="321">
        <v>28.25928</v>
      </c>
      <c r="I116" s="321">
        <v>19.912860000000002</v>
      </c>
      <c r="J116" s="322" t="s">
        <v>261</v>
      </c>
    </row>
    <row r="119" spans="2:10" ht="28.5" x14ac:dyDescent="0.45">
      <c r="B119" s="314" t="s">
        <v>343</v>
      </c>
    </row>
    <row r="120" spans="2:10" ht="15.75" thickBot="1" x14ac:dyDescent="0.3"/>
    <row r="121" spans="2:10" x14ac:dyDescent="0.25">
      <c r="B121" s="298" t="s">
        <v>262</v>
      </c>
      <c r="C121" s="354">
        <v>2008</v>
      </c>
      <c r="D121" s="355">
        <v>2010</v>
      </c>
      <c r="E121" s="355">
        <v>2011</v>
      </c>
      <c r="F121" s="355">
        <v>2012</v>
      </c>
      <c r="G121" s="356">
        <v>2013</v>
      </c>
      <c r="H121" s="355">
        <v>2014</v>
      </c>
      <c r="I121" s="299" t="s">
        <v>234</v>
      </c>
      <c r="J121" s="300"/>
    </row>
    <row r="122" spans="2:10" ht="15.75" thickBot="1" x14ac:dyDescent="0.3">
      <c r="B122" s="301" t="s">
        <v>149</v>
      </c>
      <c r="C122" s="357"/>
      <c r="D122" s="358"/>
      <c r="E122" s="358"/>
      <c r="F122" s="358"/>
      <c r="G122" s="359"/>
      <c r="H122" s="358"/>
      <c r="I122" s="302" t="s">
        <v>149</v>
      </c>
      <c r="J122" s="303" t="s">
        <v>235</v>
      </c>
    </row>
    <row r="123" spans="2:10" x14ac:dyDescent="0.25">
      <c r="B123" s="212" t="s">
        <v>6</v>
      </c>
      <c r="C123" s="424">
        <v>169.96958000000001</v>
      </c>
      <c r="D123" s="424">
        <v>299.97236500000002</v>
      </c>
      <c r="E123" s="424">
        <v>110.16601600000001</v>
      </c>
      <c r="F123" s="424">
        <v>0</v>
      </c>
      <c r="G123" s="424">
        <v>0</v>
      </c>
      <c r="H123" s="424">
        <v>0</v>
      </c>
      <c r="I123" s="426">
        <v>0</v>
      </c>
      <c r="J123" s="325" t="s">
        <v>261</v>
      </c>
    </row>
    <row r="124" spans="2:10" x14ac:dyDescent="0.25">
      <c r="B124" s="212" t="s">
        <v>19</v>
      </c>
      <c r="C124" s="424">
        <v>0</v>
      </c>
      <c r="D124" s="424">
        <v>0</v>
      </c>
      <c r="E124" s="424">
        <v>0</v>
      </c>
      <c r="F124" s="424">
        <v>0</v>
      </c>
      <c r="G124" s="424">
        <v>0</v>
      </c>
      <c r="H124" s="424">
        <v>0</v>
      </c>
      <c r="I124" s="426">
        <v>0</v>
      </c>
      <c r="J124" s="325" t="s">
        <v>261</v>
      </c>
    </row>
    <row r="125" spans="2:10" ht="15.75" thickBot="1" x14ac:dyDescent="0.3">
      <c r="B125" s="212" t="s">
        <v>0</v>
      </c>
      <c r="C125" s="424">
        <v>59.61309</v>
      </c>
      <c r="D125" s="424">
        <v>62.34984</v>
      </c>
      <c r="E125" s="424">
        <v>8.0180100000000003</v>
      </c>
      <c r="F125" s="424">
        <v>7.5107100000000004</v>
      </c>
      <c r="G125" s="424">
        <v>8.3464200000000002</v>
      </c>
      <c r="H125" s="424">
        <v>28.25928</v>
      </c>
      <c r="I125" s="426">
        <v>19.912860000000002</v>
      </c>
      <c r="J125" s="214">
        <v>2.385796545105566</v>
      </c>
    </row>
    <row r="126" spans="2:10" ht="15.75" thickBot="1" x14ac:dyDescent="0.3">
      <c r="B126" s="319" t="s">
        <v>233</v>
      </c>
      <c r="C126" s="427">
        <v>229.58267000000001</v>
      </c>
      <c r="D126" s="427">
        <v>362.32220500000005</v>
      </c>
      <c r="E126" s="427">
        <v>118.18402600000002</v>
      </c>
      <c r="F126" s="427">
        <v>7.5107100000000004</v>
      </c>
      <c r="G126" s="428">
        <v>8.3464200000000002</v>
      </c>
      <c r="H126" s="427">
        <v>28.25928</v>
      </c>
      <c r="I126" s="427">
        <v>19.912860000000002</v>
      </c>
      <c r="J126" s="342">
        <v>2.385796545105566</v>
      </c>
    </row>
    <row r="128" spans="2:10" ht="15.75" thickBot="1" x14ac:dyDescent="0.3"/>
    <row r="129" spans="2:3" x14ac:dyDescent="0.25">
      <c r="B129" s="418" t="s">
        <v>395</v>
      </c>
      <c r="C129" s="497"/>
    </row>
    <row r="130" spans="2:3" x14ac:dyDescent="0.25">
      <c r="B130" s="407" t="s">
        <v>389</v>
      </c>
      <c r="C130" s="214">
        <v>4.329142788336713E-2</v>
      </c>
    </row>
    <row r="131" spans="2:3" x14ac:dyDescent="0.25">
      <c r="B131" s="212" t="s">
        <v>390</v>
      </c>
      <c r="C131" s="214">
        <v>6.1748138336901744E-2</v>
      </c>
    </row>
    <row r="132" spans="2:3" x14ac:dyDescent="0.25">
      <c r="B132" s="212" t="s">
        <v>391</v>
      </c>
      <c r="C132" s="214">
        <v>0.19843315510033599</v>
      </c>
    </row>
    <row r="133" spans="2:3" x14ac:dyDescent="0.25">
      <c r="B133" s="212" t="s">
        <v>392</v>
      </c>
      <c r="C133" s="214">
        <v>0.30526853478929994</v>
      </c>
    </row>
    <row r="134" spans="2:3" x14ac:dyDescent="0.25">
      <c r="B134" s="212" t="s">
        <v>393</v>
      </c>
      <c r="C134" s="214">
        <v>0.35094578882211941</v>
      </c>
    </row>
    <row r="135" spans="2:3" x14ac:dyDescent="0.25">
      <c r="B135" s="212" t="s">
        <v>398</v>
      </c>
      <c r="C135" s="214">
        <v>4.031295506797563E-2</v>
      </c>
    </row>
    <row r="136" spans="2:3" ht="15.75" thickBot="1" x14ac:dyDescent="0.3">
      <c r="B136" s="495" t="s">
        <v>330</v>
      </c>
      <c r="C136" s="498">
        <v>0.99999999999999989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3"/>
  <sheetViews>
    <sheetView zoomScale="85" zoomScaleNormal="85" workbookViewId="0"/>
  </sheetViews>
  <sheetFormatPr defaultRowHeight="14.25" x14ac:dyDescent="0.25"/>
  <cols>
    <col min="1" max="1" width="56.5703125" style="1" customWidth="1"/>
    <col min="2" max="2" width="11.28515625" style="4" customWidth="1"/>
    <col min="3" max="3" width="10.5703125" style="5" customWidth="1"/>
    <col min="4" max="4" width="11.5703125" style="1" customWidth="1"/>
    <col min="5" max="5" width="13.28515625" style="1" customWidth="1"/>
    <col min="6" max="6" width="12.42578125" style="1" customWidth="1"/>
    <col min="7" max="7" width="13.42578125" style="1" customWidth="1"/>
    <col min="8" max="8" width="1.7109375" style="1" customWidth="1"/>
    <col min="9" max="9" width="11.7109375" style="1" customWidth="1"/>
    <col min="10" max="10" width="16.5703125" style="1" customWidth="1"/>
    <col min="11" max="11" width="16.85546875" style="1" customWidth="1"/>
    <col min="12" max="12" width="39" style="1" customWidth="1"/>
    <col min="13" max="13" width="11" style="1" bestFit="1" customWidth="1"/>
    <col min="14" max="14" width="12.28515625" style="1" customWidth="1"/>
    <col min="15" max="18" width="13" style="1" bestFit="1" customWidth="1"/>
    <col min="19" max="20" width="15.7109375" style="1" bestFit="1" customWidth="1"/>
    <col min="21" max="16384" width="9.140625" style="1"/>
  </cols>
  <sheetData>
    <row r="1" spans="1:20" s="104" customFormat="1" ht="26.25" x14ac:dyDescent="0.4">
      <c r="A1" s="104" t="s">
        <v>380</v>
      </c>
    </row>
    <row r="2" spans="1:20" s="6" customFormat="1" ht="15" x14ac:dyDescent="0.25">
      <c r="A2" s="107"/>
      <c r="B2" s="108"/>
      <c r="C2" s="109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20" s="7" customFormat="1" ht="13.5" thickBot="1" x14ac:dyDescent="0.3">
      <c r="A3" s="105" t="s">
        <v>20</v>
      </c>
      <c r="B3" s="106"/>
      <c r="C3" s="106">
        <v>6393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20" ht="15.75" customHeight="1" thickBot="1" x14ac:dyDescent="0.3">
      <c r="A4" s="105"/>
      <c r="B4" s="110"/>
      <c r="C4" s="110"/>
      <c r="D4" s="105"/>
      <c r="E4" s="105"/>
      <c r="F4" s="105"/>
      <c r="G4" s="105"/>
      <c r="H4" s="105"/>
      <c r="I4" s="105"/>
      <c r="J4" s="105"/>
      <c r="K4" s="105"/>
      <c r="L4" s="225"/>
      <c r="M4" s="480" t="s">
        <v>241</v>
      </c>
      <c r="N4" s="481"/>
      <c r="O4" s="481"/>
      <c r="P4" s="481"/>
      <c r="Q4" s="481"/>
      <c r="R4" s="482"/>
    </row>
    <row r="5" spans="1:20" ht="25.5" customHeight="1" thickBot="1" x14ac:dyDescent="0.3">
      <c r="A5" s="486" t="s">
        <v>52</v>
      </c>
      <c r="B5" s="202"/>
      <c r="C5" s="203" t="s">
        <v>18</v>
      </c>
      <c r="D5" s="202"/>
      <c r="E5" s="203" t="s">
        <v>19</v>
      </c>
      <c r="F5" s="206"/>
      <c r="G5" s="207" t="s">
        <v>0</v>
      </c>
      <c r="H5" s="206"/>
      <c r="I5" s="210" t="s">
        <v>1</v>
      </c>
      <c r="J5" s="210" t="s">
        <v>42</v>
      </c>
      <c r="K5" s="219" t="s">
        <v>45</v>
      </c>
      <c r="L5" s="226"/>
      <c r="M5" s="483"/>
      <c r="N5" s="484"/>
      <c r="O5" s="484"/>
      <c r="P5" s="484"/>
      <c r="Q5" s="484"/>
      <c r="R5" s="485"/>
    </row>
    <row r="6" spans="1:20" ht="15.75" customHeight="1" thickBot="1" x14ac:dyDescent="0.3">
      <c r="A6" s="487"/>
      <c r="B6" s="204"/>
      <c r="C6" s="205" t="s">
        <v>29</v>
      </c>
      <c r="D6" s="204"/>
      <c r="E6" s="205" t="s">
        <v>16</v>
      </c>
      <c r="F6" s="208"/>
      <c r="G6" s="209" t="s">
        <v>17</v>
      </c>
      <c r="H6" s="208"/>
      <c r="I6" s="211" t="s">
        <v>31</v>
      </c>
      <c r="J6" s="211" t="s">
        <v>41</v>
      </c>
      <c r="K6" s="221" t="s">
        <v>46</v>
      </c>
      <c r="L6" s="227"/>
      <c r="M6" s="228">
        <v>2008</v>
      </c>
      <c r="N6" s="228">
        <v>2010</v>
      </c>
      <c r="O6" s="228">
        <v>2011</v>
      </c>
      <c r="P6" s="228">
        <v>2012</v>
      </c>
      <c r="Q6" s="228">
        <v>2013</v>
      </c>
      <c r="R6" s="499">
        <v>2014</v>
      </c>
      <c r="T6" s="243"/>
    </row>
    <row r="7" spans="1:20" s="220" customFormat="1" ht="15.75" x14ac:dyDescent="0.25">
      <c r="A7" s="111" t="s">
        <v>23</v>
      </c>
      <c r="B7" s="112"/>
      <c r="C7" s="113">
        <v>5539</v>
      </c>
      <c r="D7" s="112"/>
      <c r="E7" s="113">
        <v>340401</v>
      </c>
      <c r="F7" s="114"/>
      <c r="G7" s="113">
        <v>0</v>
      </c>
      <c r="H7" s="114"/>
      <c r="I7" s="113">
        <v>0</v>
      </c>
      <c r="J7" s="115">
        <v>0</v>
      </c>
      <c r="K7" s="222">
        <v>0</v>
      </c>
      <c r="L7" s="252" t="s">
        <v>23</v>
      </c>
      <c r="M7" s="233">
        <v>319766</v>
      </c>
      <c r="N7" s="233">
        <v>415366</v>
      </c>
      <c r="O7" s="233">
        <v>384862</v>
      </c>
      <c r="P7" s="233">
        <v>377223</v>
      </c>
      <c r="Q7" s="233">
        <v>379777</v>
      </c>
      <c r="R7" s="500">
        <v>340401</v>
      </c>
      <c r="T7" s="244"/>
    </row>
    <row r="8" spans="1:20" x14ac:dyDescent="0.2">
      <c r="A8" s="116" t="s">
        <v>53</v>
      </c>
      <c r="B8" s="117">
        <v>3366</v>
      </c>
      <c r="C8" s="118"/>
      <c r="D8" s="117">
        <v>171093</v>
      </c>
      <c r="E8" s="118"/>
      <c r="F8" s="119"/>
      <c r="G8" s="118"/>
      <c r="H8" s="119"/>
      <c r="I8" s="118"/>
      <c r="J8" s="110"/>
      <c r="K8" s="223"/>
      <c r="L8" s="116" t="s">
        <v>53</v>
      </c>
      <c r="M8" s="229">
        <v>135960</v>
      </c>
      <c r="N8" s="229">
        <v>163789</v>
      </c>
      <c r="O8" s="229">
        <v>199551</v>
      </c>
      <c r="P8" s="229">
        <v>189787</v>
      </c>
      <c r="Q8" s="229">
        <v>189860</v>
      </c>
      <c r="R8" s="501">
        <v>171093</v>
      </c>
      <c r="T8" s="243"/>
    </row>
    <row r="9" spans="1:20" ht="25.5" x14ac:dyDescent="0.2">
      <c r="A9" s="116" t="s">
        <v>54</v>
      </c>
      <c r="B9" s="117">
        <v>1620</v>
      </c>
      <c r="C9" s="118"/>
      <c r="D9" s="117">
        <v>121882</v>
      </c>
      <c r="E9" s="118"/>
      <c r="F9" s="119"/>
      <c r="G9" s="118"/>
      <c r="H9" s="119"/>
      <c r="I9" s="118"/>
      <c r="J9" s="110"/>
      <c r="K9" s="223"/>
      <c r="L9" s="116" t="s">
        <v>54</v>
      </c>
      <c r="M9" s="229">
        <v>183806</v>
      </c>
      <c r="N9" s="229">
        <v>251577</v>
      </c>
      <c r="O9" s="229">
        <v>185311</v>
      </c>
      <c r="P9" s="229">
        <v>187436</v>
      </c>
      <c r="Q9" s="229">
        <v>189917</v>
      </c>
      <c r="R9" s="501">
        <v>121882</v>
      </c>
      <c r="T9" s="243"/>
    </row>
    <row r="10" spans="1:20" ht="25.5" x14ac:dyDescent="0.2">
      <c r="A10" s="116" t="s">
        <v>55</v>
      </c>
      <c r="B10" s="117">
        <v>201</v>
      </c>
      <c r="C10" s="118"/>
      <c r="D10" s="117">
        <v>47426</v>
      </c>
      <c r="E10" s="118"/>
      <c r="F10" s="119"/>
      <c r="G10" s="118"/>
      <c r="H10" s="119"/>
      <c r="I10" s="118"/>
      <c r="J10" s="110"/>
      <c r="K10" s="223"/>
      <c r="L10" s="116" t="s">
        <v>55</v>
      </c>
      <c r="M10" s="229"/>
      <c r="N10" s="229"/>
      <c r="O10" s="229"/>
      <c r="P10" s="229"/>
      <c r="Q10" s="229"/>
      <c r="R10" s="501">
        <v>47426</v>
      </c>
      <c r="T10" s="243"/>
    </row>
    <row r="11" spans="1:20" x14ac:dyDescent="0.2">
      <c r="A11" s="116" t="s">
        <v>56</v>
      </c>
      <c r="B11" s="117">
        <v>352</v>
      </c>
      <c r="C11" s="118"/>
      <c r="D11" s="117"/>
      <c r="E11" s="118"/>
      <c r="F11" s="119"/>
      <c r="G11" s="118"/>
      <c r="H11" s="119"/>
      <c r="I11" s="118"/>
      <c r="J11" s="110"/>
      <c r="K11" s="223"/>
      <c r="L11" s="253" t="s">
        <v>56</v>
      </c>
      <c r="M11" s="236"/>
      <c r="N11" s="236"/>
      <c r="O11" s="236"/>
      <c r="P11" s="236"/>
      <c r="Q11" s="236"/>
      <c r="R11" s="502"/>
    </row>
    <row r="12" spans="1:20" s="220" customFormat="1" ht="15.75" x14ac:dyDescent="0.25">
      <c r="A12" s="111" t="s">
        <v>24</v>
      </c>
      <c r="B12" s="112"/>
      <c r="C12" s="113">
        <v>17533</v>
      </c>
      <c r="D12" s="112"/>
      <c r="E12" s="113">
        <v>1098466</v>
      </c>
      <c r="F12" s="114"/>
      <c r="G12" s="113">
        <v>0</v>
      </c>
      <c r="H12" s="114"/>
      <c r="I12" s="113">
        <v>0</v>
      </c>
      <c r="J12" s="115">
        <v>0</v>
      </c>
      <c r="K12" s="112">
        <v>0</v>
      </c>
      <c r="L12" s="252" t="s">
        <v>24</v>
      </c>
      <c r="M12" s="233">
        <v>533144</v>
      </c>
      <c r="N12" s="233">
        <v>684825</v>
      </c>
      <c r="O12" s="233">
        <v>578913</v>
      </c>
      <c r="P12" s="233">
        <v>698403</v>
      </c>
      <c r="Q12" s="233">
        <v>680345</v>
      </c>
      <c r="R12" s="500">
        <v>1098466</v>
      </c>
    </row>
    <row r="13" spans="1:20" x14ac:dyDescent="0.2">
      <c r="A13" s="116" t="s">
        <v>57</v>
      </c>
      <c r="B13" s="117">
        <v>5413</v>
      </c>
      <c r="C13" s="118"/>
      <c r="D13" s="117">
        <v>306484</v>
      </c>
      <c r="E13" s="118"/>
      <c r="F13" s="119"/>
      <c r="G13" s="118"/>
      <c r="H13" s="119"/>
      <c r="I13" s="118"/>
      <c r="J13" s="110"/>
      <c r="K13" s="223"/>
      <c r="L13" s="116" t="s">
        <v>57</v>
      </c>
      <c r="M13" s="229">
        <v>332144</v>
      </c>
      <c r="N13" s="229">
        <v>414745</v>
      </c>
      <c r="O13" s="229">
        <v>365544</v>
      </c>
      <c r="P13" s="229">
        <v>462777</v>
      </c>
      <c r="Q13" s="229">
        <v>441275</v>
      </c>
      <c r="R13" s="501">
        <v>306484</v>
      </c>
    </row>
    <row r="14" spans="1:20" ht="25.5" x14ac:dyDescent="0.2">
      <c r="A14" s="116" t="s">
        <v>58</v>
      </c>
      <c r="B14" s="117">
        <v>3214</v>
      </c>
      <c r="C14" s="118"/>
      <c r="D14" s="117">
        <v>183455</v>
      </c>
      <c r="E14" s="118"/>
      <c r="F14" s="119"/>
      <c r="G14" s="118"/>
      <c r="H14" s="119"/>
      <c r="I14" s="118"/>
      <c r="J14" s="110"/>
      <c r="K14" s="223"/>
      <c r="L14" s="116" t="s">
        <v>58</v>
      </c>
      <c r="M14" s="229"/>
      <c r="N14" s="229"/>
      <c r="O14" s="229"/>
      <c r="P14" s="229"/>
      <c r="Q14" s="229"/>
      <c r="R14" s="501">
        <v>183455</v>
      </c>
    </row>
    <row r="15" spans="1:20" ht="25.5" x14ac:dyDescent="0.2">
      <c r="A15" s="116" t="s">
        <v>59</v>
      </c>
      <c r="B15" s="117">
        <v>2855</v>
      </c>
      <c r="C15" s="118"/>
      <c r="D15" s="117">
        <v>215345</v>
      </c>
      <c r="E15" s="118"/>
      <c r="F15" s="119"/>
      <c r="G15" s="118"/>
      <c r="H15" s="119"/>
      <c r="I15" s="118"/>
      <c r="J15" s="110"/>
      <c r="K15" s="223"/>
      <c r="L15" s="116" t="s">
        <v>59</v>
      </c>
      <c r="M15" s="229">
        <v>201000</v>
      </c>
      <c r="N15" s="229">
        <v>270080</v>
      </c>
      <c r="O15" s="229">
        <v>213369</v>
      </c>
      <c r="P15" s="229">
        <v>235626</v>
      </c>
      <c r="Q15" s="229">
        <v>239070</v>
      </c>
      <c r="R15" s="501">
        <v>215345</v>
      </c>
    </row>
    <row r="16" spans="1:20" x14ac:dyDescent="0.2">
      <c r="A16" s="116" t="s">
        <v>60</v>
      </c>
      <c r="B16" s="117">
        <v>2608</v>
      </c>
      <c r="C16" s="118"/>
      <c r="D16" s="117" t="s">
        <v>239</v>
      </c>
      <c r="E16" s="118"/>
      <c r="F16" s="119"/>
      <c r="G16" s="118"/>
      <c r="H16" s="119"/>
      <c r="I16" s="118"/>
      <c r="J16" s="110"/>
      <c r="K16" s="223"/>
      <c r="L16" s="116" t="s">
        <v>60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501" t="s">
        <v>239</v>
      </c>
    </row>
    <row r="17" spans="1:18" x14ac:dyDescent="0.2">
      <c r="A17" s="116" t="s">
        <v>61</v>
      </c>
      <c r="B17" s="117">
        <v>3443</v>
      </c>
      <c r="C17" s="118"/>
      <c r="D17" s="117">
        <v>393182</v>
      </c>
      <c r="E17" s="118"/>
      <c r="F17" s="119"/>
      <c r="G17" s="118"/>
      <c r="H17" s="119"/>
      <c r="I17" s="118"/>
      <c r="J17" s="110"/>
      <c r="K17" s="223"/>
      <c r="L17" s="253" t="s">
        <v>61</v>
      </c>
      <c r="M17" s="236"/>
      <c r="N17" s="236"/>
      <c r="O17" s="236"/>
      <c r="P17" s="236"/>
      <c r="Q17" s="236"/>
      <c r="R17" s="502">
        <v>393182</v>
      </c>
    </row>
    <row r="18" spans="1:18" s="220" customFormat="1" ht="15.75" x14ac:dyDescent="0.25">
      <c r="A18" s="111" t="s">
        <v>25</v>
      </c>
      <c r="B18" s="112"/>
      <c r="C18" s="113">
        <v>2061</v>
      </c>
      <c r="D18" s="112"/>
      <c r="E18" s="113">
        <v>211014</v>
      </c>
      <c r="F18" s="114"/>
      <c r="G18" s="113">
        <v>0</v>
      </c>
      <c r="H18" s="114"/>
      <c r="I18" s="113">
        <v>0</v>
      </c>
      <c r="J18" s="115">
        <v>0</v>
      </c>
      <c r="K18" s="112">
        <v>0</v>
      </c>
      <c r="L18" s="252" t="s">
        <v>25</v>
      </c>
      <c r="M18" s="233">
        <v>186488</v>
      </c>
      <c r="N18" s="233">
        <v>225333</v>
      </c>
      <c r="O18" s="233">
        <v>221090</v>
      </c>
      <c r="P18" s="233">
        <v>210625</v>
      </c>
      <c r="Q18" s="233">
        <v>212953</v>
      </c>
      <c r="R18" s="500">
        <v>211014</v>
      </c>
    </row>
    <row r="19" spans="1:18" ht="25.5" x14ac:dyDescent="0.2">
      <c r="A19" s="116" t="s">
        <v>62</v>
      </c>
      <c r="B19" s="117">
        <v>465</v>
      </c>
      <c r="C19" s="118"/>
      <c r="D19" s="117">
        <v>45922</v>
      </c>
      <c r="E19" s="118"/>
      <c r="F19" s="119"/>
      <c r="G19" s="118"/>
      <c r="H19" s="119"/>
      <c r="I19" s="118"/>
      <c r="J19" s="110"/>
      <c r="K19" s="223"/>
      <c r="L19" s="116" t="s">
        <v>62</v>
      </c>
      <c r="M19" s="229">
        <v>58138</v>
      </c>
      <c r="N19" s="229">
        <v>56384</v>
      </c>
      <c r="O19" s="229">
        <v>53685</v>
      </c>
      <c r="P19" s="229">
        <v>43827</v>
      </c>
      <c r="Q19" s="229">
        <v>42867</v>
      </c>
      <c r="R19" s="501">
        <v>45922</v>
      </c>
    </row>
    <row r="20" spans="1:18" x14ac:dyDescent="0.2">
      <c r="A20" s="116" t="s">
        <v>63</v>
      </c>
      <c r="B20" s="117">
        <v>114</v>
      </c>
      <c r="C20" s="118"/>
      <c r="D20" s="117">
        <v>0</v>
      </c>
      <c r="E20" s="118"/>
      <c r="F20" s="119"/>
      <c r="G20" s="118"/>
      <c r="H20" s="119"/>
      <c r="I20" s="118"/>
      <c r="J20" s="110"/>
      <c r="K20" s="223"/>
      <c r="L20" s="116" t="s">
        <v>63</v>
      </c>
      <c r="M20" s="229"/>
      <c r="N20" s="229"/>
      <c r="O20" s="229"/>
      <c r="P20" s="229"/>
      <c r="Q20" s="229"/>
      <c r="R20" s="501">
        <v>0</v>
      </c>
    </row>
    <row r="21" spans="1:18" ht="25.5" x14ac:dyDescent="0.2">
      <c r="A21" s="116" t="s">
        <v>64</v>
      </c>
      <c r="B21" s="117">
        <v>349</v>
      </c>
      <c r="C21" s="118"/>
      <c r="D21" s="117">
        <v>35437</v>
      </c>
      <c r="E21" s="118"/>
      <c r="F21" s="119"/>
      <c r="G21" s="118"/>
      <c r="H21" s="119"/>
      <c r="I21" s="118"/>
      <c r="J21" s="110"/>
      <c r="K21" s="223"/>
      <c r="L21" s="116" t="s">
        <v>64</v>
      </c>
      <c r="M21" s="229">
        <v>32800</v>
      </c>
      <c r="N21" s="229">
        <v>46841</v>
      </c>
      <c r="O21" s="229">
        <v>48603</v>
      </c>
      <c r="P21" s="229">
        <v>45028</v>
      </c>
      <c r="Q21" s="229">
        <v>55093</v>
      </c>
      <c r="R21" s="501">
        <v>35437</v>
      </c>
    </row>
    <row r="22" spans="1:18" x14ac:dyDescent="0.2">
      <c r="A22" s="116" t="s">
        <v>65</v>
      </c>
      <c r="B22" s="117">
        <v>544</v>
      </c>
      <c r="C22" s="118"/>
      <c r="D22" s="117">
        <v>44407</v>
      </c>
      <c r="E22" s="118"/>
      <c r="F22" s="119"/>
      <c r="G22" s="118"/>
      <c r="H22" s="119"/>
      <c r="I22" s="118"/>
      <c r="J22" s="110"/>
      <c r="K22" s="223"/>
      <c r="L22" s="116" t="s">
        <v>65</v>
      </c>
      <c r="M22" s="229">
        <v>37479</v>
      </c>
      <c r="N22" s="229">
        <v>54675</v>
      </c>
      <c r="O22" s="229">
        <v>49694</v>
      </c>
      <c r="P22" s="229">
        <v>56775</v>
      </c>
      <c r="Q22" s="229">
        <v>44407</v>
      </c>
      <c r="R22" s="501">
        <v>44407</v>
      </c>
    </row>
    <row r="23" spans="1:18" ht="25.5" x14ac:dyDescent="0.2">
      <c r="A23" s="116" t="s">
        <v>66</v>
      </c>
      <c r="B23" s="117">
        <v>332</v>
      </c>
      <c r="C23" s="118"/>
      <c r="D23" s="117">
        <v>35575</v>
      </c>
      <c r="E23" s="118"/>
      <c r="F23" s="119"/>
      <c r="G23" s="118"/>
      <c r="H23" s="119"/>
      <c r="I23" s="118"/>
      <c r="J23" s="110"/>
      <c r="K23" s="223"/>
      <c r="L23" s="116" t="s">
        <v>66</v>
      </c>
      <c r="M23" s="229">
        <v>31941</v>
      </c>
      <c r="N23" s="229">
        <v>41303</v>
      </c>
      <c r="O23" s="229">
        <v>42978</v>
      </c>
      <c r="P23" s="229">
        <v>40995</v>
      </c>
      <c r="Q23" s="229">
        <v>42856</v>
      </c>
      <c r="R23" s="501">
        <v>35575</v>
      </c>
    </row>
    <row r="24" spans="1:18" x14ac:dyDescent="0.2">
      <c r="A24" s="116" t="s">
        <v>67</v>
      </c>
      <c r="B24" s="117">
        <v>257</v>
      </c>
      <c r="C24" s="118"/>
      <c r="D24" s="117">
        <v>49673</v>
      </c>
      <c r="E24" s="118"/>
      <c r="F24" s="119"/>
      <c r="G24" s="118"/>
      <c r="H24" s="119"/>
      <c r="I24" s="118"/>
      <c r="J24" s="110"/>
      <c r="K24" s="223"/>
      <c r="L24" s="253" t="s">
        <v>67</v>
      </c>
      <c r="M24" s="236">
        <v>26130</v>
      </c>
      <c r="N24" s="236">
        <v>26130</v>
      </c>
      <c r="O24" s="236">
        <v>26130</v>
      </c>
      <c r="P24" s="236">
        <v>24000</v>
      </c>
      <c r="Q24" s="236">
        <v>27730</v>
      </c>
      <c r="R24" s="502">
        <v>49673</v>
      </c>
    </row>
    <row r="25" spans="1:18" ht="15.75" x14ac:dyDescent="0.25">
      <c r="A25" s="120" t="s">
        <v>26</v>
      </c>
      <c r="B25" s="112"/>
      <c r="C25" s="113">
        <v>0</v>
      </c>
      <c r="D25" s="112"/>
      <c r="E25" s="113">
        <v>0</v>
      </c>
      <c r="F25" s="114"/>
      <c r="G25" s="113">
        <v>0</v>
      </c>
      <c r="H25" s="114"/>
      <c r="I25" s="113">
        <v>0</v>
      </c>
      <c r="J25" s="115">
        <v>0</v>
      </c>
      <c r="K25" s="112"/>
      <c r="L25" s="254" t="s">
        <v>26</v>
      </c>
      <c r="M25" s="238"/>
      <c r="N25" s="238"/>
      <c r="O25" s="238"/>
      <c r="P25" s="238"/>
      <c r="Q25" s="238"/>
      <c r="R25" s="503">
        <v>0</v>
      </c>
    </row>
    <row r="26" spans="1:18" x14ac:dyDescent="0.2">
      <c r="A26" s="121"/>
      <c r="B26" s="117"/>
      <c r="C26" s="118"/>
      <c r="D26" s="117"/>
      <c r="E26" s="118"/>
      <c r="F26" s="119"/>
      <c r="G26" s="118"/>
      <c r="H26" s="119"/>
      <c r="I26" s="118"/>
      <c r="J26" s="110"/>
      <c r="K26" s="223"/>
      <c r="L26" s="255"/>
      <c r="M26" s="236"/>
      <c r="N26" s="236"/>
      <c r="O26" s="236"/>
      <c r="P26" s="236"/>
      <c r="Q26" s="236"/>
      <c r="R26" s="502"/>
    </row>
    <row r="27" spans="1:18" s="220" customFormat="1" ht="15.75" x14ac:dyDescent="0.25">
      <c r="A27" s="111" t="s">
        <v>30</v>
      </c>
      <c r="B27" s="112"/>
      <c r="C27" s="113">
        <v>7490</v>
      </c>
      <c r="D27" s="112"/>
      <c r="E27" s="113">
        <v>140166</v>
      </c>
      <c r="F27" s="114"/>
      <c r="G27" s="113">
        <v>0</v>
      </c>
      <c r="H27" s="114"/>
      <c r="I27" s="113">
        <v>0</v>
      </c>
      <c r="J27" s="115">
        <v>0</v>
      </c>
      <c r="K27" s="112">
        <v>0</v>
      </c>
      <c r="L27" s="252" t="s">
        <v>30</v>
      </c>
      <c r="M27" s="233">
        <v>608823</v>
      </c>
      <c r="N27" s="233">
        <v>1472546</v>
      </c>
      <c r="O27" s="233">
        <v>1313431</v>
      </c>
      <c r="P27" s="233">
        <v>1365551</v>
      </c>
      <c r="Q27" s="233">
        <v>1418533</v>
      </c>
      <c r="R27" s="500">
        <v>140166</v>
      </c>
    </row>
    <row r="28" spans="1:18" x14ac:dyDescent="0.2">
      <c r="A28" s="116" t="s">
        <v>68</v>
      </c>
      <c r="B28" s="117">
        <v>1248</v>
      </c>
      <c r="C28" s="118"/>
      <c r="D28" s="117"/>
      <c r="E28" s="118"/>
      <c r="F28" s="119"/>
      <c r="G28" s="118"/>
      <c r="H28" s="119"/>
      <c r="I28" s="118"/>
      <c r="J28" s="110"/>
      <c r="K28" s="223"/>
      <c r="L28" s="116" t="s">
        <v>68</v>
      </c>
      <c r="M28" s="229">
        <v>80163</v>
      </c>
      <c r="N28" s="229">
        <v>226965</v>
      </c>
      <c r="O28" s="229">
        <v>202154</v>
      </c>
      <c r="P28" s="229">
        <v>202154</v>
      </c>
      <c r="Q28" s="229">
        <v>238094</v>
      </c>
      <c r="R28" s="501"/>
    </row>
    <row r="29" spans="1:18" ht="25.5" x14ac:dyDescent="0.2">
      <c r="A29" s="116" t="s">
        <v>69</v>
      </c>
      <c r="B29" s="117">
        <v>1936</v>
      </c>
      <c r="C29" s="118"/>
      <c r="D29" s="117">
        <v>139861</v>
      </c>
      <c r="E29" s="118"/>
      <c r="F29" s="119"/>
      <c r="G29" s="118"/>
      <c r="H29" s="119"/>
      <c r="I29" s="118"/>
      <c r="J29" s="110"/>
      <c r="K29" s="223"/>
      <c r="L29" s="116" t="s">
        <v>69</v>
      </c>
      <c r="M29" s="229">
        <v>142058</v>
      </c>
      <c r="N29" s="229">
        <v>645380</v>
      </c>
      <c r="O29" s="229">
        <v>548510</v>
      </c>
      <c r="P29" s="229">
        <v>605980</v>
      </c>
      <c r="Q29" s="229">
        <v>615630</v>
      </c>
      <c r="R29" s="501">
        <v>139861</v>
      </c>
    </row>
    <row r="30" spans="1:18" ht="25.5" x14ac:dyDescent="0.2">
      <c r="A30" s="116" t="s">
        <v>70</v>
      </c>
      <c r="B30" s="117">
        <v>645</v>
      </c>
      <c r="C30" s="118"/>
      <c r="D30" s="117"/>
      <c r="E30" s="118"/>
      <c r="F30" s="119"/>
      <c r="G30" s="118"/>
      <c r="H30" s="119"/>
      <c r="I30" s="118"/>
      <c r="J30" s="110"/>
      <c r="K30" s="223"/>
      <c r="L30" s="116" t="s">
        <v>70</v>
      </c>
      <c r="M30" s="229">
        <v>65511</v>
      </c>
      <c r="N30" s="229">
        <v>279110</v>
      </c>
      <c r="O30" s="229">
        <v>255200</v>
      </c>
      <c r="P30" s="229">
        <v>249850</v>
      </c>
      <c r="Q30" s="229">
        <v>260380</v>
      </c>
      <c r="R30" s="501"/>
    </row>
    <row r="31" spans="1:18" x14ac:dyDescent="0.2">
      <c r="A31" s="116" t="s">
        <v>71</v>
      </c>
      <c r="B31" s="117">
        <v>2911</v>
      </c>
      <c r="C31" s="118"/>
      <c r="D31" s="117"/>
      <c r="E31" s="118"/>
      <c r="F31" s="119"/>
      <c r="G31" s="118"/>
      <c r="H31" s="119"/>
      <c r="I31" s="118"/>
      <c r="J31" s="110"/>
      <c r="K31" s="223"/>
      <c r="L31" s="116" t="s">
        <v>71</v>
      </c>
      <c r="M31" s="229">
        <v>321091</v>
      </c>
      <c r="N31" s="229">
        <v>321091</v>
      </c>
      <c r="O31" s="229">
        <v>307567</v>
      </c>
      <c r="P31" s="229">
        <v>307567</v>
      </c>
      <c r="Q31" s="229">
        <v>304429</v>
      </c>
      <c r="R31" s="501"/>
    </row>
    <row r="32" spans="1:18" x14ac:dyDescent="0.2">
      <c r="A32" s="116" t="s">
        <v>72</v>
      </c>
      <c r="B32" s="117">
        <v>750</v>
      </c>
      <c r="C32" s="118"/>
      <c r="D32" s="117">
        <v>305</v>
      </c>
      <c r="E32" s="118"/>
      <c r="F32" s="119"/>
      <c r="G32" s="118"/>
      <c r="H32" s="119"/>
      <c r="I32" s="118"/>
      <c r="J32" s="110"/>
      <c r="K32" s="223"/>
      <c r="L32" s="253" t="s">
        <v>72</v>
      </c>
      <c r="M32" s="236"/>
      <c r="N32" s="236"/>
      <c r="O32" s="236"/>
      <c r="P32" s="236"/>
      <c r="Q32" s="236"/>
      <c r="R32" s="502">
        <v>305</v>
      </c>
    </row>
    <row r="33" spans="1:18" s="220" customFormat="1" ht="15.75" x14ac:dyDescent="0.25">
      <c r="A33" s="111" t="s">
        <v>27</v>
      </c>
      <c r="B33" s="112"/>
      <c r="C33" s="113">
        <v>1019</v>
      </c>
      <c r="D33" s="112"/>
      <c r="E33" s="113">
        <v>51379</v>
      </c>
      <c r="F33" s="114"/>
      <c r="G33" s="113">
        <v>0</v>
      </c>
      <c r="H33" s="114"/>
      <c r="I33" s="113">
        <v>0</v>
      </c>
      <c r="J33" s="115">
        <v>0</v>
      </c>
      <c r="K33" s="112">
        <v>0</v>
      </c>
      <c r="L33" s="252" t="s">
        <v>27</v>
      </c>
      <c r="M33" s="240"/>
      <c r="N33" s="240"/>
      <c r="O33" s="240"/>
      <c r="P33" s="240"/>
      <c r="Q33" s="240"/>
      <c r="R33" s="504">
        <v>51379</v>
      </c>
    </row>
    <row r="34" spans="1:18" x14ac:dyDescent="0.2">
      <c r="A34" s="116" t="s">
        <v>73</v>
      </c>
      <c r="B34" s="117">
        <v>573</v>
      </c>
      <c r="C34" s="118"/>
      <c r="D34" s="117">
        <v>7162</v>
      </c>
      <c r="E34" s="118"/>
      <c r="F34" s="119"/>
      <c r="G34" s="118"/>
      <c r="H34" s="119"/>
      <c r="I34" s="118"/>
      <c r="J34" s="110"/>
      <c r="K34" s="223"/>
      <c r="L34" s="116" t="s">
        <v>73</v>
      </c>
      <c r="M34" s="229"/>
      <c r="N34" s="229"/>
      <c r="O34" s="229"/>
      <c r="P34" s="229"/>
      <c r="Q34" s="229"/>
      <c r="R34" s="501">
        <v>7162</v>
      </c>
    </row>
    <row r="35" spans="1:18" x14ac:dyDescent="0.2">
      <c r="A35" s="116" t="s">
        <v>74</v>
      </c>
      <c r="B35" s="117">
        <v>446</v>
      </c>
      <c r="C35" s="118"/>
      <c r="D35" s="117">
        <v>44217</v>
      </c>
      <c r="E35" s="118"/>
      <c r="F35" s="119"/>
      <c r="G35" s="118"/>
      <c r="H35" s="119"/>
      <c r="I35" s="118"/>
      <c r="J35" s="110"/>
      <c r="K35" s="223"/>
      <c r="L35" s="253" t="s">
        <v>74</v>
      </c>
      <c r="M35" s="236"/>
      <c r="N35" s="236"/>
      <c r="O35" s="236"/>
      <c r="P35" s="236"/>
      <c r="Q35" s="236"/>
      <c r="R35" s="502">
        <v>44217</v>
      </c>
    </row>
    <row r="36" spans="1:18" s="220" customFormat="1" ht="15.75" x14ac:dyDescent="0.25">
      <c r="A36" s="111" t="s">
        <v>28</v>
      </c>
      <c r="B36" s="112"/>
      <c r="C36" s="113">
        <v>2084</v>
      </c>
      <c r="D36" s="112"/>
      <c r="E36" s="113">
        <v>172300</v>
      </c>
      <c r="F36" s="114"/>
      <c r="G36" s="113">
        <v>10584</v>
      </c>
      <c r="H36" s="114"/>
      <c r="I36" s="113">
        <v>0</v>
      </c>
      <c r="J36" s="115">
        <v>28.25928</v>
      </c>
      <c r="K36" s="112">
        <v>13.560115163147792</v>
      </c>
      <c r="L36" s="252" t="s">
        <v>28</v>
      </c>
      <c r="M36" s="233">
        <v>188310</v>
      </c>
      <c r="N36" s="233">
        <v>226283</v>
      </c>
      <c r="O36" s="233">
        <v>216648</v>
      </c>
      <c r="P36" s="233">
        <v>196450</v>
      </c>
      <c r="Q36" s="233">
        <v>197341</v>
      </c>
      <c r="R36" s="500">
        <v>172300</v>
      </c>
    </row>
    <row r="37" spans="1:18" ht="25.5" x14ac:dyDescent="0.2">
      <c r="A37" s="116" t="s">
        <v>75</v>
      </c>
      <c r="B37" s="117">
        <v>686</v>
      </c>
      <c r="C37" s="118"/>
      <c r="D37" s="117">
        <v>69805</v>
      </c>
      <c r="E37" s="118"/>
      <c r="F37" s="119"/>
      <c r="G37" s="118"/>
      <c r="H37" s="119"/>
      <c r="I37" s="118"/>
      <c r="J37" s="110"/>
      <c r="K37" s="223"/>
      <c r="L37" s="116" t="s">
        <v>75</v>
      </c>
      <c r="M37" s="229">
        <v>78383</v>
      </c>
      <c r="N37" s="229">
        <v>82209</v>
      </c>
      <c r="O37" s="229">
        <v>87679</v>
      </c>
      <c r="P37" s="229">
        <v>78767</v>
      </c>
      <c r="Q37" s="229">
        <v>78959</v>
      </c>
      <c r="R37" s="501">
        <v>69805</v>
      </c>
    </row>
    <row r="38" spans="1:18" ht="25.5" x14ac:dyDescent="0.2">
      <c r="A38" s="116" t="s">
        <v>76</v>
      </c>
      <c r="B38" s="117">
        <v>539</v>
      </c>
      <c r="C38" s="118"/>
      <c r="D38" s="117">
        <v>26351</v>
      </c>
      <c r="E38" s="118"/>
      <c r="F38" s="119"/>
      <c r="G38" s="118"/>
      <c r="H38" s="119"/>
      <c r="I38" s="118"/>
      <c r="J38" s="110"/>
      <c r="K38" s="223"/>
      <c r="L38" s="116" t="s">
        <v>76</v>
      </c>
      <c r="M38" s="229">
        <v>39386</v>
      </c>
      <c r="N38" s="229">
        <v>40264</v>
      </c>
      <c r="O38" s="229">
        <v>35838</v>
      </c>
      <c r="P38" s="229">
        <v>27043</v>
      </c>
      <c r="Q38" s="229">
        <v>25803</v>
      </c>
      <c r="R38" s="501">
        <v>26351</v>
      </c>
    </row>
    <row r="39" spans="1:18" ht="25.5" x14ac:dyDescent="0.2">
      <c r="A39" s="116" t="s">
        <v>77</v>
      </c>
      <c r="B39" s="117">
        <v>718</v>
      </c>
      <c r="C39" s="118"/>
      <c r="D39" s="117">
        <v>76144</v>
      </c>
      <c r="E39" s="118"/>
      <c r="F39" s="119"/>
      <c r="G39" s="118"/>
      <c r="H39" s="119"/>
      <c r="I39" s="118"/>
      <c r="J39" s="110"/>
      <c r="K39" s="223"/>
      <c r="L39" s="116" t="s">
        <v>77</v>
      </c>
      <c r="M39" s="229">
        <v>70541</v>
      </c>
      <c r="N39" s="229">
        <v>103810</v>
      </c>
      <c r="O39" s="229">
        <v>93131</v>
      </c>
      <c r="P39" s="229">
        <v>90640</v>
      </c>
      <c r="Q39" s="229">
        <v>92579</v>
      </c>
      <c r="R39" s="501">
        <v>76144</v>
      </c>
    </row>
    <row r="40" spans="1:18" ht="25.5" x14ac:dyDescent="0.2">
      <c r="A40" s="116" t="s">
        <v>78</v>
      </c>
      <c r="B40" s="117">
        <v>141</v>
      </c>
      <c r="C40" s="118"/>
      <c r="D40" s="216"/>
      <c r="E40" s="118"/>
      <c r="F40" s="216">
        <v>10584</v>
      </c>
      <c r="G40" s="118"/>
      <c r="H40" s="119"/>
      <c r="I40" s="118"/>
      <c r="J40" s="110"/>
      <c r="K40" s="223"/>
      <c r="L40" s="253" t="s">
        <v>78</v>
      </c>
      <c r="M40" s="236">
        <v>0</v>
      </c>
      <c r="N40" s="236">
        <v>0</v>
      </c>
      <c r="O40" s="236">
        <v>0</v>
      </c>
      <c r="P40" s="236">
        <v>0</v>
      </c>
      <c r="Q40" s="236">
        <v>0</v>
      </c>
      <c r="R40" s="502"/>
    </row>
    <row r="41" spans="1:18" s="220" customFormat="1" ht="15.75" x14ac:dyDescent="0.25">
      <c r="A41" s="111" t="s">
        <v>5</v>
      </c>
      <c r="B41" s="112"/>
      <c r="C41" s="113">
        <v>4941</v>
      </c>
      <c r="D41" s="112"/>
      <c r="E41" s="113">
        <v>215628</v>
      </c>
      <c r="F41" s="114"/>
      <c r="G41" s="113">
        <v>0</v>
      </c>
      <c r="H41" s="114"/>
      <c r="I41" s="113">
        <v>0</v>
      </c>
      <c r="J41" s="115">
        <v>0</v>
      </c>
      <c r="K41" s="112">
        <v>0</v>
      </c>
      <c r="L41" s="252" t="s">
        <v>5</v>
      </c>
      <c r="M41" s="233">
        <v>118250</v>
      </c>
      <c r="N41" s="233">
        <v>140982</v>
      </c>
      <c r="O41" s="233">
        <v>135283</v>
      </c>
      <c r="P41" s="233">
        <v>135283</v>
      </c>
      <c r="Q41" s="233">
        <v>130801</v>
      </c>
      <c r="R41" s="500">
        <v>215628</v>
      </c>
    </row>
    <row r="42" spans="1:18" x14ac:dyDescent="0.2">
      <c r="A42" s="122" t="s">
        <v>79</v>
      </c>
      <c r="B42" s="117">
        <v>2808</v>
      </c>
      <c r="C42" s="118"/>
      <c r="D42" s="117">
        <v>123523</v>
      </c>
      <c r="E42" s="118"/>
      <c r="F42" s="119"/>
      <c r="G42" s="118"/>
      <c r="H42" s="119"/>
      <c r="I42" s="118"/>
      <c r="J42" s="110"/>
      <c r="K42" s="223"/>
      <c r="L42" s="122" t="s">
        <v>79</v>
      </c>
      <c r="M42" s="229">
        <v>118250</v>
      </c>
      <c r="N42" s="229">
        <v>140982</v>
      </c>
      <c r="O42" s="229">
        <v>135283</v>
      </c>
      <c r="P42" s="229">
        <v>135283</v>
      </c>
      <c r="Q42" s="229">
        <v>130801</v>
      </c>
      <c r="R42" s="501">
        <v>123523</v>
      </c>
    </row>
    <row r="43" spans="1:18" x14ac:dyDescent="0.2">
      <c r="A43" s="122" t="s">
        <v>80</v>
      </c>
      <c r="B43" s="117">
        <v>2133</v>
      </c>
      <c r="C43" s="118"/>
      <c r="D43" s="117">
        <v>92105</v>
      </c>
      <c r="E43" s="118"/>
      <c r="F43" s="119"/>
      <c r="G43" s="118"/>
      <c r="H43" s="119"/>
      <c r="I43" s="118"/>
      <c r="J43" s="110"/>
      <c r="K43" s="223"/>
      <c r="L43" s="256" t="s">
        <v>80</v>
      </c>
      <c r="M43" s="236"/>
      <c r="N43" s="236"/>
      <c r="O43" s="236"/>
      <c r="P43" s="236"/>
      <c r="Q43" s="236"/>
      <c r="R43" s="502">
        <v>92105</v>
      </c>
    </row>
    <row r="44" spans="1:18" s="220" customFormat="1" ht="15.75" x14ac:dyDescent="0.25">
      <c r="A44" s="111" t="s">
        <v>51</v>
      </c>
      <c r="B44" s="112"/>
      <c r="C44" s="113">
        <v>7236</v>
      </c>
      <c r="D44" s="112"/>
      <c r="E44" s="113">
        <v>318632</v>
      </c>
      <c r="F44" s="114"/>
      <c r="G44" s="113">
        <v>0</v>
      </c>
      <c r="H44" s="114"/>
      <c r="I44" s="113">
        <v>0</v>
      </c>
      <c r="J44" s="113">
        <v>0</v>
      </c>
      <c r="K44" s="112">
        <v>0</v>
      </c>
      <c r="L44" s="252" t="s">
        <v>51</v>
      </c>
      <c r="M44" s="233">
        <v>7457</v>
      </c>
      <c r="N44" s="233">
        <v>8468</v>
      </c>
      <c r="O44" s="233">
        <v>7594</v>
      </c>
      <c r="P44" s="233">
        <v>8334</v>
      </c>
      <c r="Q44" s="233">
        <v>9006</v>
      </c>
      <c r="R44" s="500">
        <v>318632</v>
      </c>
    </row>
    <row r="45" spans="1:18" ht="25.5" x14ac:dyDescent="0.2">
      <c r="A45" s="122" t="s">
        <v>81</v>
      </c>
      <c r="B45" s="117" t="s">
        <v>112</v>
      </c>
      <c r="C45" s="118"/>
      <c r="D45" s="117" t="s">
        <v>239</v>
      </c>
      <c r="E45" s="118"/>
      <c r="F45" s="119"/>
      <c r="G45" s="118"/>
      <c r="H45" s="119"/>
      <c r="I45" s="118"/>
      <c r="J45" s="110"/>
      <c r="K45" s="112"/>
      <c r="L45" s="122" t="s">
        <v>81</v>
      </c>
      <c r="M45" s="229"/>
      <c r="N45" s="229"/>
      <c r="O45" s="229"/>
      <c r="P45" s="229"/>
      <c r="Q45" s="229"/>
      <c r="R45" s="501" t="s">
        <v>239</v>
      </c>
    </row>
    <row r="46" spans="1:18" ht="25.5" x14ac:dyDescent="0.2">
      <c r="A46" s="122" t="s">
        <v>82</v>
      </c>
      <c r="B46" s="117" t="s">
        <v>112</v>
      </c>
      <c r="C46" s="118"/>
      <c r="D46" s="117" t="s">
        <v>239</v>
      </c>
      <c r="E46" s="118"/>
      <c r="F46" s="119"/>
      <c r="G46" s="118"/>
      <c r="H46" s="119"/>
      <c r="I46" s="118"/>
      <c r="J46" s="110"/>
      <c r="K46" s="112"/>
      <c r="L46" s="122" t="s">
        <v>82</v>
      </c>
      <c r="M46" s="229"/>
      <c r="N46" s="229"/>
      <c r="O46" s="229"/>
      <c r="P46" s="229"/>
      <c r="Q46" s="229"/>
      <c r="R46" s="501" t="s">
        <v>239</v>
      </c>
    </row>
    <row r="47" spans="1:18" ht="25.5" x14ac:dyDescent="0.2">
      <c r="A47" s="122" t="s">
        <v>83</v>
      </c>
      <c r="B47" s="117">
        <v>153</v>
      </c>
      <c r="C47" s="118"/>
      <c r="D47" s="117" t="s">
        <v>239</v>
      </c>
      <c r="E47" s="118"/>
      <c r="F47" s="119"/>
      <c r="G47" s="118"/>
      <c r="H47" s="119"/>
      <c r="I47" s="118"/>
      <c r="J47" s="110"/>
      <c r="K47" s="112"/>
      <c r="L47" s="122" t="s">
        <v>83</v>
      </c>
      <c r="M47" s="229"/>
      <c r="N47" s="229"/>
      <c r="O47" s="229"/>
      <c r="P47" s="229"/>
      <c r="Q47" s="229"/>
      <c r="R47" s="501" t="s">
        <v>239</v>
      </c>
    </row>
    <row r="48" spans="1:18" ht="25.5" x14ac:dyDescent="0.2">
      <c r="A48" s="122" t="s">
        <v>84</v>
      </c>
      <c r="B48" s="117">
        <v>53</v>
      </c>
      <c r="C48" s="118"/>
      <c r="D48" s="117">
        <v>3458</v>
      </c>
      <c r="E48" s="118"/>
      <c r="F48" s="119"/>
      <c r="G48" s="118"/>
      <c r="H48" s="119"/>
      <c r="I48" s="118"/>
      <c r="J48" s="110"/>
      <c r="K48" s="112"/>
      <c r="L48" s="122" t="s">
        <v>84</v>
      </c>
      <c r="M48" s="229"/>
      <c r="N48" s="229"/>
      <c r="O48" s="229"/>
      <c r="P48" s="229"/>
      <c r="Q48" s="229"/>
      <c r="R48" s="501">
        <v>3458</v>
      </c>
    </row>
    <row r="49" spans="1:18" s="3" customFormat="1" ht="14.25" customHeight="1" x14ac:dyDescent="0.2">
      <c r="A49" s="122" t="s">
        <v>85</v>
      </c>
      <c r="B49" s="117">
        <v>38</v>
      </c>
      <c r="C49" s="118"/>
      <c r="D49" s="117" t="s">
        <v>239</v>
      </c>
      <c r="E49" s="118"/>
      <c r="F49" s="119"/>
      <c r="G49" s="118"/>
      <c r="H49" s="119"/>
      <c r="I49" s="118"/>
      <c r="J49" s="110"/>
      <c r="K49" s="112"/>
      <c r="L49" s="122" t="s">
        <v>85</v>
      </c>
      <c r="M49" s="229"/>
      <c r="N49" s="229"/>
      <c r="O49" s="229"/>
      <c r="P49" s="229"/>
      <c r="Q49" s="229"/>
      <c r="R49" s="501" t="s">
        <v>239</v>
      </c>
    </row>
    <row r="50" spans="1:18" s="3" customFormat="1" ht="14.25" customHeight="1" x14ac:dyDescent="0.2">
      <c r="A50" s="122" t="s">
        <v>86</v>
      </c>
      <c r="B50" s="117">
        <v>67</v>
      </c>
      <c r="C50" s="118"/>
      <c r="D50" s="117">
        <v>3341</v>
      </c>
      <c r="E50" s="118"/>
      <c r="F50" s="119"/>
      <c r="G50" s="118"/>
      <c r="H50" s="119"/>
      <c r="I50" s="118"/>
      <c r="J50" s="110"/>
      <c r="K50" s="112"/>
      <c r="L50" s="122" t="s">
        <v>86</v>
      </c>
      <c r="M50" s="229"/>
      <c r="N50" s="229"/>
      <c r="O50" s="229"/>
      <c r="P50" s="229"/>
      <c r="Q50" s="229"/>
      <c r="R50" s="501">
        <v>3341</v>
      </c>
    </row>
    <row r="51" spans="1:18" s="3" customFormat="1" ht="14.25" customHeight="1" x14ac:dyDescent="0.2">
      <c r="A51" s="122" t="s">
        <v>87</v>
      </c>
      <c r="B51" s="117">
        <v>17</v>
      </c>
      <c r="C51" s="118"/>
      <c r="D51" s="117" t="s">
        <v>239</v>
      </c>
      <c r="E51" s="118"/>
      <c r="F51" s="119"/>
      <c r="G51" s="118"/>
      <c r="H51" s="119"/>
      <c r="I51" s="118"/>
      <c r="J51" s="110"/>
      <c r="K51" s="112"/>
      <c r="L51" s="122" t="s">
        <v>87</v>
      </c>
      <c r="M51" s="229"/>
      <c r="N51" s="229"/>
      <c r="O51" s="229"/>
      <c r="P51" s="229"/>
      <c r="Q51" s="229"/>
      <c r="R51" s="501" t="s">
        <v>239</v>
      </c>
    </row>
    <row r="52" spans="1:18" s="3" customFormat="1" ht="14.25" customHeight="1" x14ac:dyDescent="0.2">
      <c r="A52" s="122" t="s">
        <v>88</v>
      </c>
      <c r="B52" s="117">
        <v>105</v>
      </c>
      <c r="C52" s="118"/>
      <c r="D52" s="117">
        <v>7046</v>
      </c>
      <c r="E52" s="118"/>
      <c r="F52" s="119"/>
      <c r="G52" s="118"/>
      <c r="H52" s="119"/>
      <c r="I52" s="118"/>
      <c r="J52" s="110"/>
      <c r="K52" s="112"/>
      <c r="L52" s="122" t="s">
        <v>88</v>
      </c>
      <c r="M52" s="229">
        <v>7457</v>
      </c>
      <c r="N52" s="229">
        <v>8468</v>
      </c>
      <c r="O52" s="229">
        <v>7594</v>
      </c>
      <c r="P52" s="229">
        <v>8334</v>
      </c>
      <c r="Q52" s="229">
        <v>9006</v>
      </c>
      <c r="R52" s="505">
        <v>7046</v>
      </c>
    </row>
    <row r="53" spans="1:18" ht="25.5" x14ac:dyDescent="0.2">
      <c r="A53" s="122" t="s">
        <v>89</v>
      </c>
      <c r="B53" s="117">
        <v>27</v>
      </c>
      <c r="C53" s="118"/>
      <c r="D53" s="117" t="s">
        <v>239</v>
      </c>
      <c r="E53" s="118"/>
      <c r="F53" s="119"/>
      <c r="G53" s="118"/>
      <c r="H53" s="119"/>
      <c r="I53" s="118"/>
      <c r="J53" s="110"/>
      <c r="K53" s="112"/>
      <c r="L53" s="122" t="s">
        <v>89</v>
      </c>
      <c r="M53" s="229"/>
      <c r="N53" s="229"/>
      <c r="O53" s="229"/>
      <c r="P53" s="229"/>
      <c r="Q53" s="229"/>
      <c r="R53" s="505" t="s">
        <v>239</v>
      </c>
    </row>
    <row r="54" spans="1:18" ht="25.5" x14ac:dyDescent="0.2">
      <c r="A54" s="122" t="s">
        <v>90</v>
      </c>
      <c r="B54" s="117">
        <v>58</v>
      </c>
      <c r="C54" s="118"/>
      <c r="D54" s="117" t="s">
        <v>239</v>
      </c>
      <c r="E54" s="118"/>
      <c r="F54" s="119"/>
      <c r="G54" s="118"/>
      <c r="H54" s="119"/>
      <c r="I54" s="118"/>
      <c r="J54" s="110"/>
      <c r="K54" s="112"/>
      <c r="L54" s="122" t="s">
        <v>90</v>
      </c>
      <c r="M54" s="229"/>
      <c r="N54" s="229"/>
      <c r="O54" s="229"/>
      <c r="P54" s="229"/>
      <c r="Q54" s="229"/>
      <c r="R54" s="505" t="s">
        <v>239</v>
      </c>
    </row>
    <row r="55" spans="1:18" ht="38.25" x14ac:dyDescent="0.2">
      <c r="A55" s="122" t="s">
        <v>91</v>
      </c>
      <c r="B55" s="117">
        <v>149</v>
      </c>
      <c r="C55" s="118"/>
      <c r="D55" s="117">
        <v>21040</v>
      </c>
      <c r="E55" s="118"/>
      <c r="F55" s="119"/>
      <c r="G55" s="118"/>
      <c r="H55" s="119"/>
      <c r="I55" s="118"/>
      <c r="J55" s="110"/>
      <c r="K55" s="112"/>
      <c r="L55" s="122" t="s">
        <v>91</v>
      </c>
      <c r="M55" s="229"/>
      <c r="N55" s="229"/>
      <c r="O55" s="229"/>
      <c r="P55" s="229"/>
      <c r="Q55" s="229"/>
      <c r="R55" s="505">
        <v>21040</v>
      </c>
    </row>
    <row r="56" spans="1:18" ht="25.5" x14ac:dyDescent="0.2">
      <c r="A56" s="122" t="s">
        <v>92</v>
      </c>
      <c r="B56" s="117">
        <v>109</v>
      </c>
      <c r="C56" s="118"/>
      <c r="D56" s="117">
        <v>23428</v>
      </c>
      <c r="E56" s="118"/>
      <c r="F56" s="119"/>
      <c r="G56" s="118"/>
      <c r="H56" s="119"/>
      <c r="I56" s="118"/>
      <c r="J56" s="110"/>
      <c r="K56" s="112"/>
      <c r="L56" s="122" t="s">
        <v>92</v>
      </c>
      <c r="M56" s="229"/>
      <c r="N56" s="229"/>
      <c r="O56" s="229"/>
      <c r="P56" s="229"/>
      <c r="Q56" s="229"/>
      <c r="R56" s="505">
        <v>23428</v>
      </c>
    </row>
    <row r="57" spans="1:18" ht="25.5" x14ac:dyDescent="0.2">
      <c r="A57" s="122" t="s">
        <v>93</v>
      </c>
      <c r="B57" s="117">
        <v>28</v>
      </c>
      <c r="C57" s="118"/>
      <c r="D57" s="117" t="s">
        <v>239</v>
      </c>
      <c r="E57" s="118"/>
      <c r="F57" s="119"/>
      <c r="G57" s="118"/>
      <c r="H57" s="119"/>
      <c r="I57" s="118"/>
      <c r="J57" s="110"/>
      <c r="K57" s="112"/>
      <c r="L57" s="122" t="s">
        <v>93</v>
      </c>
      <c r="M57" s="229"/>
      <c r="N57" s="229"/>
      <c r="O57" s="229"/>
      <c r="P57" s="229"/>
      <c r="Q57" s="229"/>
      <c r="R57" s="505" t="s">
        <v>239</v>
      </c>
    </row>
    <row r="58" spans="1:18" x14ac:dyDescent="0.2">
      <c r="A58" s="122" t="s">
        <v>94</v>
      </c>
      <c r="B58" s="117">
        <v>42</v>
      </c>
      <c r="C58" s="118"/>
      <c r="D58" s="117" t="s">
        <v>239</v>
      </c>
      <c r="E58" s="118"/>
      <c r="F58" s="119"/>
      <c r="G58" s="118"/>
      <c r="H58" s="119"/>
      <c r="I58" s="118"/>
      <c r="J58" s="110"/>
      <c r="K58" s="112"/>
      <c r="L58" s="122" t="s">
        <v>94</v>
      </c>
      <c r="M58" s="229"/>
      <c r="N58" s="229"/>
      <c r="O58" s="229"/>
      <c r="P58" s="229"/>
      <c r="Q58" s="229"/>
      <c r="R58" s="505" t="s">
        <v>239</v>
      </c>
    </row>
    <row r="59" spans="1:18" ht="25.5" x14ac:dyDescent="0.2">
      <c r="A59" s="122" t="s">
        <v>95</v>
      </c>
      <c r="B59" s="117">
        <v>185</v>
      </c>
      <c r="C59" s="118"/>
      <c r="D59" s="117" t="s">
        <v>239</v>
      </c>
      <c r="E59" s="118"/>
      <c r="F59" s="119"/>
      <c r="G59" s="118"/>
      <c r="H59" s="119"/>
      <c r="I59" s="118"/>
      <c r="J59" s="110"/>
      <c r="K59" s="112"/>
      <c r="L59" s="122" t="s">
        <v>95</v>
      </c>
      <c r="M59" s="229"/>
      <c r="N59" s="229"/>
      <c r="O59" s="229"/>
      <c r="P59" s="229"/>
      <c r="Q59" s="229"/>
      <c r="R59" s="505" t="s">
        <v>239</v>
      </c>
    </row>
    <row r="60" spans="1:18" x14ac:dyDescent="0.2">
      <c r="A60" s="122" t="s">
        <v>96</v>
      </c>
      <c r="B60" s="117">
        <v>93</v>
      </c>
      <c r="C60" s="118"/>
      <c r="D60" s="117">
        <v>12134</v>
      </c>
      <c r="E60" s="118"/>
      <c r="F60" s="119"/>
      <c r="G60" s="118"/>
      <c r="H60" s="119"/>
      <c r="I60" s="118"/>
      <c r="J60" s="110"/>
      <c r="K60" s="112"/>
      <c r="L60" s="122" t="s">
        <v>96</v>
      </c>
      <c r="M60" s="229"/>
      <c r="N60" s="229"/>
      <c r="O60" s="229"/>
      <c r="P60" s="229"/>
      <c r="Q60" s="229"/>
      <c r="R60" s="505">
        <v>12134</v>
      </c>
    </row>
    <row r="61" spans="1:18" x14ac:dyDescent="0.2">
      <c r="A61" s="122" t="s">
        <v>97</v>
      </c>
      <c r="B61" s="117">
        <v>33</v>
      </c>
      <c r="C61" s="118"/>
      <c r="D61" s="117">
        <v>1607</v>
      </c>
      <c r="E61" s="118"/>
      <c r="F61" s="119"/>
      <c r="G61" s="118"/>
      <c r="H61" s="119"/>
      <c r="I61" s="118"/>
      <c r="J61" s="110"/>
      <c r="K61" s="112"/>
      <c r="L61" s="122" t="s">
        <v>97</v>
      </c>
      <c r="M61" s="229"/>
      <c r="N61" s="229"/>
      <c r="O61" s="229"/>
      <c r="P61" s="229"/>
      <c r="Q61" s="229"/>
      <c r="R61" s="505">
        <v>1607</v>
      </c>
    </row>
    <row r="62" spans="1:18" ht="25.5" x14ac:dyDescent="0.2">
      <c r="A62" s="122" t="s">
        <v>98</v>
      </c>
      <c r="B62" s="117">
        <v>127</v>
      </c>
      <c r="C62" s="118"/>
      <c r="D62" s="117" t="s">
        <v>239</v>
      </c>
      <c r="E62" s="118"/>
      <c r="F62" s="119"/>
      <c r="G62" s="118"/>
      <c r="H62" s="119"/>
      <c r="I62" s="118"/>
      <c r="J62" s="110"/>
      <c r="K62" s="112"/>
      <c r="L62" s="122" t="s">
        <v>98</v>
      </c>
      <c r="M62" s="229"/>
      <c r="N62" s="229"/>
      <c r="O62" s="229"/>
      <c r="P62" s="229"/>
      <c r="Q62" s="229"/>
      <c r="R62" s="505" t="s">
        <v>239</v>
      </c>
    </row>
    <row r="63" spans="1:18" ht="25.5" x14ac:dyDescent="0.2">
      <c r="A63" s="122" t="s">
        <v>99</v>
      </c>
      <c r="B63" s="117">
        <v>136</v>
      </c>
      <c r="C63" s="118"/>
      <c r="D63" s="117">
        <v>31921</v>
      </c>
      <c r="E63" s="118"/>
      <c r="F63" s="119"/>
      <c r="G63" s="118"/>
      <c r="H63" s="119"/>
      <c r="I63" s="118"/>
      <c r="J63" s="110"/>
      <c r="K63" s="112"/>
      <c r="L63" s="122" t="s">
        <v>99</v>
      </c>
      <c r="M63" s="229"/>
      <c r="N63" s="229"/>
      <c r="O63" s="229"/>
      <c r="P63" s="229"/>
      <c r="Q63" s="229"/>
      <c r="R63" s="505">
        <v>31921</v>
      </c>
    </row>
    <row r="64" spans="1:18" x14ac:dyDescent="0.2">
      <c r="A64" s="122" t="s">
        <v>100</v>
      </c>
      <c r="B64" s="117">
        <v>30</v>
      </c>
      <c r="C64" s="118"/>
      <c r="D64" s="117" t="s">
        <v>239</v>
      </c>
      <c r="E64" s="118"/>
      <c r="F64" s="119"/>
      <c r="G64" s="118"/>
      <c r="H64" s="119"/>
      <c r="I64" s="118"/>
      <c r="J64" s="110"/>
      <c r="K64" s="112"/>
      <c r="L64" s="122" t="s">
        <v>100</v>
      </c>
      <c r="M64" s="229"/>
      <c r="N64" s="229"/>
      <c r="O64" s="229"/>
      <c r="P64" s="229"/>
      <c r="Q64" s="229"/>
      <c r="R64" s="505" t="s">
        <v>239</v>
      </c>
    </row>
    <row r="65" spans="1:18" ht="25.5" x14ac:dyDescent="0.2">
      <c r="A65" s="122" t="s">
        <v>101</v>
      </c>
      <c r="B65" s="117">
        <v>922</v>
      </c>
      <c r="C65" s="118"/>
      <c r="D65" s="117">
        <v>100369</v>
      </c>
      <c r="E65" s="118"/>
      <c r="F65" s="119"/>
      <c r="G65" s="118"/>
      <c r="H65" s="119"/>
      <c r="I65" s="118"/>
      <c r="J65" s="110"/>
      <c r="K65" s="112"/>
      <c r="L65" s="122" t="s">
        <v>101</v>
      </c>
      <c r="M65" s="229"/>
      <c r="N65" s="229"/>
      <c r="O65" s="229"/>
      <c r="P65" s="229"/>
      <c r="Q65" s="229"/>
      <c r="R65" s="505">
        <v>100369</v>
      </c>
    </row>
    <row r="66" spans="1:18" ht="25.5" x14ac:dyDescent="0.2">
      <c r="A66" s="122" t="s">
        <v>102</v>
      </c>
      <c r="B66" s="117">
        <v>343</v>
      </c>
      <c r="C66" s="118"/>
      <c r="D66" s="117"/>
      <c r="E66" s="118"/>
      <c r="F66" s="119"/>
      <c r="G66" s="118"/>
      <c r="H66" s="119"/>
      <c r="I66" s="118"/>
      <c r="J66" s="110"/>
      <c r="K66" s="112"/>
      <c r="L66" s="122" t="s">
        <v>102</v>
      </c>
      <c r="M66" s="229"/>
      <c r="N66" s="229"/>
      <c r="O66" s="229"/>
      <c r="P66" s="229"/>
      <c r="Q66" s="229"/>
      <c r="R66" s="505"/>
    </row>
    <row r="67" spans="1:18" ht="25.5" x14ac:dyDescent="0.2">
      <c r="A67" s="122" t="s">
        <v>103</v>
      </c>
      <c r="B67" s="117">
        <v>374</v>
      </c>
      <c r="C67" s="118"/>
      <c r="D67" s="117">
        <v>21792</v>
      </c>
      <c r="E67" s="118"/>
      <c r="F67" s="119"/>
      <c r="G67" s="118"/>
      <c r="H67" s="119"/>
      <c r="I67" s="118"/>
      <c r="J67" s="110"/>
      <c r="K67" s="112"/>
      <c r="L67" s="122" t="s">
        <v>103</v>
      </c>
      <c r="M67" s="229"/>
      <c r="N67" s="229"/>
      <c r="O67" s="229"/>
      <c r="P67" s="229"/>
      <c r="Q67" s="229"/>
      <c r="R67" s="505">
        <v>21792</v>
      </c>
    </row>
    <row r="68" spans="1:18" ht="25.5" x14ac:dyDescent="0.2">
      <c r="A68" s="122" t="s">
        <v>104</v>
      </c>
      <c r="B68" s="117">
        <v>470</v>
      </c>
      <c r="C68" s="118"/>
      <c r="D68" s="117"/>
      <c r="E68" s="118"/>
      <c r="F68" s="119"/>
      <c r="G68" s="118"/>
      <c r="H68" s="119"/>
      <c r="I68" s="118"/>
      <c r="J68" s="110"/>
      <c r="K68" s="112"/>
      <c r="L68" s="122" t="s">
        <v>104</v>
      </c>
      <c r="M68" s="229"/>
      <c r="N68" s="229"/>
      <c r="O68" s="229"/>
      <c r="P68" s="229"/>
      <c r="Q68" s="229"/>
      <c r="R68" s="505"/>
    </row>
    <row r="69" spans="1:18" ht="25.5" x14ac:dyDescent="0.2">
      <c r="A69" s="122" t="s">
        <v>105</v>
      </c>
      <c r="B69" s="117">
        <v>644</v>
      </c>
      <c r="C69" s="118"/>
      <c r="D69" s="117">
        <v>36920</v>
      </c>
      <c r="E69" s="118"/>
      <c r="F69" s="119"/>
      <c r="G69" s="118"/>
      <c r="H69" s="119"/>
      <c r="I69" s="118"/>
      <c r="J69" s="110"/>
      <c r="K69" s="112"/>
      <c r="L69" s="122" t="s">
        <v>105</v>
      </c>
      <c r="M69" s="229"/>
      <c r="N69" s="229"/>
      <c r="O69" s="229"/>
      <c r="P69" s="229"/>
      <c r="Q69" s="229"/>
      <c r="R69" s="505">
        <v>36920</v>
      </c>
    </row>
    <row r="70" spans="1:18" ht="25.5" x14ac:dyDescent="0.2">
      <c r="A70" s="122" t="s">
        <v>106</v>
      </c>
      <c r="B70" s="117">
        <v>238</v>
      </c>
      <c r="C70" s="118"/>
      <c r="D70" s="117"/>
      <c r="E70" s="118"/>
      <c r="F70" s="119"/>
      <c r="G70" s="118"/>
      <c r="H70" s="119"/>
      <c r="I70" s="118"/>
      <c r="J70" s="110"/>
      <c r="K70" s="112"/>
      <c r="L70" s="122" t="s">
        <v>106</v>
      </c>
      <c r="M70" s="229"/>
      <c r="N70" s="229"/>
      <c r="O70" s="229"/>
      <c r="P70" s="229"/>
      <c r="Q70" s="229"/>
      <c r="R70" s="505"/>
    </row>
    <row r="71" spans="1:18" ht="25.5" x14ac:dyDescent="0.2">
      <c r="A71" s="122" t="s">
        <v>107</v>
      </c>
      <c r="B71" s="117">
        <v>491</v>
      </c>
      <c r="C71" s="118"/>
      <c r="D71" s="117"/>
      <c r="E71" s="118"/>
      <c r="F71" s="119"/>
      <c r="G71" s="118"/>
      <c r="H71" s="119"/>
      <c r="I71" s="118"/>
      <c r="J71" s="110"/>
      <c r="K71" s="112"/>
      <c r="L71" s="122" t="s">
        <v>107</v>
      </c>
      <c r="M71" s="229"/>
      <c r="N71" s="229"/>
      <c r="O71" s="229"/>
      <c r="P71" s="229"/>
      <c r="Q71" s="229"/>
      <c r="R71" s="505"/>
    </row>
    <row r="72" spans="1:18" ht="25.5" x14ac:dyDescent="0.2">
      <c r="A72" s="122" t="s">
        <v>108</v>
      </c>
      <c r="B72" s="117">
        <v>979</v>
      </c>
      <c r="C72" s="118"/>
      <c r="D72" s="117">
        <v>55576</v>
      </c>
      <c r="E72" s="118"/>
      <c r="F72" s="119"/>
      <c r="G72" s="118"/>
      <c r="H72" s="119"/>
      <c r="I72" s="118"/>
      <c r="J72" s="110"/>
      <c r="K72" s="112"/>
      <c r="L72" s="122" t="s">
        <v>108</v>
      </c>
      <c r="M72" s="229"/>
      <c r="N72" s="229"/>
      <c r="O72" s="229"/>
      <c r="P72" s="229"/>
      <c r="Q72" s="229"/>
      <c r="R72" s="505">
        <v>55576</v>
      </c>
    </row>
    <row r="73" spans="1:18" x14ac:dyDescent="0.2">
      <c r="A73" s="122" t="s">
        <v>109</v>
      </c>
      <c r="B73" s="117">
        <v>128</v>
      </c>
      <c r="C73" s="118"/>
      <c r="D73" s="117" t="s">
        <v>239</v>
      </c>
      <c r="E73" s="118"/>
      <c r="F73" s="119"/>
      <c r="G73" s="118"/>
      <c r="H73" s="119"/>
      <c r="I73" s="118"/>
      <c r="J73" s="110"/>
      <c r="K73" s="112"/>
      <c r="L73" s="122" t="s">
        <v>109</v>
      </c>
      <c r="M73" s="229"/>
      <c r="N73" s="229"/>
      <c r="O73" s="229"/>
      <c r="P73" s="229"/>
      <c r="Q73" s="229"/>
      <c r="R73" s="505" t="s">
        <v>239</v>
      </c>
    </row>
    <row r="74" spans="1:18" ht="25.5" x14ac:dyDescent="0.2">
      <c r="A74" s="122" t="s">
        <v>110</v>
      </c>
      <c r="B74" s="117">
        <v>206</v>
      </c>
      <c r="C74" s="118"/>
      <c r="D74" s="117"/>
      <c r="E74" s="118"/>
      <c r="F74" s="119"/>
      <c r="G74" s="118"/>
      <c r="H74" s="119"/>
      <c r="I74" s="118"/>
      <c r="J74" s="110"/>
      <c r="K74" s="112"/>
      <c r="L74" s="122" t="s">
        <v>110</v>
      </c>
      <c r="M74" s="229"/>
      <c r="N74" s="229"/>
      <c r="O74" s="229"/>
      <c r="P74" s="229"/>
      <c r="Q74" s="229"/>
      <c r="R74" s="505"/>
    </row>
    <row r="75" spans="1:18" ht="26.25" thickBot="1" x14ac:dyDescent="0.25">
      <c r="A75" s="122" t="s">
        <v>111</v>
      </c>
      <c r="B75" s="117">
        <v>991</v>
      </c>
      <c r="C75" s="118"/>
      <c r="D75" s="117"/>
      <c r="E75" s="118"/>
      <c r="F75" s="119"/>
      <c r="G75" s="118"/>
      <c r="H75" s="119"/>
      <c r="I75" s="118"/>
      <c r="J75" s="110"/>
      <c r="K75" s="224"/>
      <c r="L75" s="256" t="s">
        <v>111</v>
      </c>
      <c r="M75" s="236"/>
      <c r="N75" s="236"/>
      <c r="O75" s="236"/>
      <c r="P75" s="236"/>
      <c r="Q75" s="236"/>
      <c r="R75" s="506"/>
    </row>
    <row r="76" spans="1:18" ht="15" thickBot="1" x14ac:dyDescent="0.3">
      <c r="A76" s="123" t="s">
        <v>15</v>
      </c>
      <c r="B76" s="124"/>
      <c r="C76" s="125">
        <v>47903</v>
      </c>
      <c r="D76" s="126"/>
      <c r="E76" s="125">
        <v>2547986</v>
      </c>
      <c r="F76" s="126"/>
      <c r="G76" s="125">
        <v>10584</v>
      </c>
      <c r="H76" s="126"/>
      <c r="I76" s="127">
        <v>0</v>
      </c>
      <c r="J76" s="128" t="s">
        <v>15</v>
      </c>
      <c r="K76" s="115"/>
      <c r="L76" s="230" t="s">
        <v>15</v>
      </c>
      <c r="M76" s="231">
        <v>1962238</v>
      </c>
      <c r="N76" s="231">
        <v>3173803</v>
      </c>
      <c r="O76" s="231">
        <v>2857821</v>
      </c>
      <c r="P76" s="231">
        <v>2991869</v>
      </c>
      <c r="Q76" s="231">
        <v>3028756</v>
      </c>
      <c r="R76" s="507">
        <v>2547986</v>
      </c>
    </row>
    <row r="77" spans="1:18" ht="15" thickBot="1" x14ac:dyDescent="0.3">
      <c r="A77" s="123" t="s">
        <v>38</v>
      </c>
      <c r="B77" s="124"/>
      <c r="C77" s="129"/>
      <c r="D77" s="126"/>
      <c r="E77" s="492">
        <v>0</v>
      </c>
      <c r="F77" s="126"/>
      <c r="G77" s="127">
        <v>28.25928</v>
      </c>
      <c r="H77" s="126"/>
      <c r="I77" s="127">
        <v>0</v>
      </c>
      <c r="J77" s="130">
        <v>28.25928</v>
      </c>
      <c r="K77" s="131"/>
    </row>
    <row r="78" spans="1:18" ht="15" thickBot="1" x14ac:dyDescent="0.3">
      <c r="A78" s="123" t="s">
        <v>334</v>
      </c>
      <c r="B78" s="124"/>
      <c r="C78" s="129"/>
      <c r="D78" s="126"/>
      <c r="E78" s="127">
        <v>2547986</v>
      </c>
      <c r="F78" s="126"/>
      <c r="G78" s="127">
        <v>105451.92</v>
      </c>
      <c r="H78" s="126"/>
      <c r="I78" s="127"/>
      <c r="J78" s="130">
        <v>2653437.92</v>
      </c>
      <c r="K78" s="107"/>
    </row>
    <row r="80" spans="1:18" ht="15" thickBot="1" x14ac:dyDescent="0.3"/>
    <row r="81" spans="1:18" x14ac:dyDescent="0.25">
      <c r="A81" s="225"/>
      <c r="B81" s="480" t="s">
        <v>332</v>
      </c>
      <c r="C81" s="481"/>
      <c r="D81" s="481"/>
      <c r="E81" s="481"/>
      <c r="F81" s="481"/>
      <c r="G81" s="482"/>
      <c r="L81" s="225"/>
      <c r="M81" s="480" t="s">
        <v>333</v>
      </c>
      <c r="N81" s="481"/>
      <c r="O81" s="481"/>
      <c r="P81" s="481"/>
      <c r="Q81" s="481"/>
      <c r="R81" s="482"/>
    </row>
    <row r="82" spans="1:18" ht="15" thickBot="1" x14ac:dyDescent="0.3">
      <c r="A82" s="249"/>
      <c r="B82" s="488"/>
      <c r="C82" s="489"/>
      <c r="D82" s="489"/>
      <c r="E82" s="489"/>
      <c r="F82" s="489"/>
      <c r="G82" s="490"/>
      <c r="L82" s="249"/>
      <c r="M82" s="488"/>
      <c r="N82" s="489"/>
      <c r="O82" s="489"/>
      <c r="P82" s="489"/>
      <c r="Q82" s="489"/>
      <c r="R82" s="490"/>
    </row>
    <row r="83" spans="1:18" x14ac:dyDescent="0.25">
      <c r="A83" s="250"/>
      <c r="B83" s="248">
        <v>2008</v>
      </c>
      <c r="C83" s="248">
        <v>2010</v>
      </c>
      <c r="D83" s="248">
        <v>2011</v>
      </c>
      <c r="E83" s="248">
        <v>2012</v>
      </c>
      <c r="F83" s="248">
        <v>2013</v>
      </c>
      <c r="G83" s="251">
        <v>2014</v>
      </c>
      <c r="L83" s="250"/>
      <c r="M83" s="248">
        <v>2008</v>
      </c>
      <c r="N83" s="248">
        <v>2010</v>
      </c>
      <c r="O83" s="248">
        <v>2011</v>
      </c>
      <c r="P83" s="248">
        <v>2012</v>
      </c>
      <c r="Q83" s="248">
        <v>2013</v>
      </c>
      <c r="R83" s="251">
        <v>2014</v>
      </c>
    </row>
    <row r="84" spans="1:18" ht="15.75" x14ac:dyDescent="0.25">
      <c r="A84" s="252" t="s">
        <v>23</v>
      </c>
      <c r="B84" s="258">
        <v>0</v>
      </c>
      <c r="C84" s="258">
        <v>0</v>
      </c>
      <c r="D84" s="258">
        <v>0</v>
      </c>
      <c r="E84" s="258">
        <v>0</v>
      </c>
      <c r="F84" s="258">
        <v>0</v>
      </c>
      <c r="G84" s="259">
        <v>0</v>
      </c>
      <c r="L84" s="252" t="s">
        <v>23</v>
      </c>
      <c r="M84" s="258">
        <v>0</v>
      </c>
      <c r="N84" s="258">
        <v>0</v>
      </c>
      <c r="O84" s="258">
        <v>0</v>
      </c>
      <c r="P84" s="258">
        <v>0</v>
      </c>
      <c r="Q84" s="258">
        <v>0</v>
      </c>
      <c r="R84" s="259">
        <v>0</v>
      </c>
    </row>
    <row r="85" spans="1:18" x14ac:dyDescent="0.2">
      <c r="A85" s="116" t="s">
        <v>53</v>
      </c>
      <c r="B85" s="260">
        <v>0</v>
      </c>
      <c r="C85" s="260">
        <v>0</v>
      </c>
      <c r="D85" s="260">
        <v>0</v>
      </c>
      <c r="E85" s="260">
        <v>0</v>
      </c>
      <c r="F85" s="260">
        <v>0</v>
      </c>
      <c r="G85" s="261">
        <v>0</v>
      </c>
      <c r="L85" s="116" t="s">
        <v>53</v>
      </c>
      <c r="M85" s="260">
        <v>0</v>
      </c>
      <c r="N85" s="260">
        <v>0</v>
      </c>
      <c r="O85" s="260">
        <v>0</v>
      </c>
      <c r="P85" s="260">
        <v>0</v>
      </c>
      <c r="Q85" s="260">
        <v>0</v>
      </c>
      <c r="R85" s="261">
        <v>0</v>
      </c>
    </row>
    <row r="86" spans="1:18" ht="25.5" x14ac:dyDescent="0.2">
      <c r="A86" s="116" t="s">
        <v>54</v>
      </c>
      <c r="B86" s="260">
        <v>0</v>
      </c>
      <c r="C86" s="260">
        <v>0</v>
      </c>
      <c r="D86" s="260">
        <v>0</v>
      </c>
      <c r="E86" s="260">
        <v>0</v>
      </c>
      <c r="F86" s="260">
        <v>0</v>
      </c>
      <c r="G86" s="261">
        <v>0</v>
      </c>
      <c r="L86" s="116" t="s">
        <v>54</v>
      </c>
      <c r="M86" s="260">
        <v>0</v>
      </c>
      <c r="N86" s="260">
        <v>0</v>
      </c>
      <c r="O86" s="260">
        <v>0</v>
      </c>
      <c r="P86" s="260">
        <v>0</v>
      </c>
      <c r="Q86" s="260">
        <v>0</v>
      </c>
      <c r="R86" s="261">
        <v>0</v>
      </c>
    </row>
    <row r="87" spans="1:18" ht="25.5" x14ac:dyDescent="0.2">
      <c r="A87" s="116" t="s">
        <v>55</v>
      </c>
      <c r="B87" s="260">
        <v>0</v>
      </c>
      <c r="C87" s="260">
        <v>0</v>
      </c>
      <c r="D87" s="260">
        <v>0</v>
      </c>
      <c r="E87" s="260">
        <v>0</v>
      </c>
      <c r="F87" s="260">
        <v>0</v>
      </c>
      <c r="G87" s="261">
        <v>0</v>
      </c>
      <c r="L87" s="116" t="s">
        <v>55</v>
      </c>
      <c r="M87" s="260">
        <v>0</v>
      </c>
      <c r="N87" s="260">
        <v>0</v>
      </c>
      <c r="O87" s="260">
        <v>0</v>
      </c>
      <c r="P87" s="260">
        <v>0</v>
      </c>
      <c r="Q87" s="260">
        <v>0</v>
      </c>
      <c r="R87" s="261">
        <v>0</v>
      </c>
    </row>
    <row r="88" spans="1:18" x14ac:dyDescent="0.2">
      <c r="A88" s="253" t="s">
        <v>56</v>
      </c>
      <c r="B88" s="262">
        <v>0</v>
      </c>
      <c r="C88" s="262">
        <v>0</v>
      </c>
      <c r="D88" s="262">
        <v>0</v>
      </c>
      <c r="E88" s="262">
        <v>0</v>
      </c>
      <c r="F88" s="262">
        <v>0</v>
      </c>
      <c r="G88" s="263">
        <v>0</v>
      </c>
      <c r="L88" s="253" t="s">
        <v>56</v>
      </c>
      <c r="M88" s="262">
        <v>0</v>
      </c>
      <c r="N88" s="262">
        <v>0</v>
      </c>
      <c r="O88" s="262">
        <v>0</v>
      </c>
      <c r="P88" s="262">
        <v>0</v>
      </c>
      <c r="Q88" s="262">
        <v>0</v>
      </c>
      <c r="R88" s="263">
        <v>0</v>
      </c>
    </row>
    <row r="89" spans="1:18" ht="15.75" x14ac:dyDescent="0.25">
      <c r="A89" s="252" t="s">
        <v>24</v>
      </c>
      <c r="B89" s="258">
        <v>0</v>
      </c>
      <c r="C89" s="258">
        <v>0</v>
      </c>
      <c r="D89" s="258">
        <v>0</v>
      </c>
      <c r="E89" s="258">
        <v>0</v>
      </c>
      <c r="F89" s="258">
        <v>0</v>
      </c>
      <c r="G89" s="259">
        <v>0</v>
      </c>
      <c r="L89" s="252" t="s">
        <v>24</v>
      </c>
      <c r="M89" s="258">
        <v>0</v>
      </c>
      <c r="N89" s="258">
        <v>0</v>
      </c>
      <c r="O89" s="258">
        <v>0</v>
      </c>
      <c r="P89" s="258">
        <v>0</v>
      </c>
      <c r="Q89" s="258">
        <v>0</v>
      </c>
      <c r="R89" s="259">
        <v>0</v>
      </c>
    </row>
    <row r="90" spans="1:18" x14ac:dyDescent="0.2">
      <c r="A90" s="116" t="s">
        <v>57</v>
      </c>
      <c r="B90" s="260">
        <v>0</v>
      </c>
      <c r="C90" s="260">
        <v>0</v>
      </c>
      <c r="D90" s="260">
        <v>0</v>
      </c>
      <c r="E90" s="260">
        <v>0</v>
      </c>
      <c r="F90" s="260">
        <v>0</v>
      </c>
      <c r="G90" s="261">
        <v>0</v>
      </c>
      <c r="L90" s="116" t="s">
        <v>57</v>
      </c>
      <c r="M90" s="260">
        <v>0</v>
      </c>
      <c r="N90" s="260">
        <v>0</v>
      </c>
      <c r="O90" s="260">
        <v>0</v>
      </c>
      <c r="P90" s="260">
        <v>0</v>
      </c>
      <c r="Q90" s="260">
        <v>0</v>
      </c>
      <c r="R90" s="261">
        <v>0</v>
      </c>
    </row>
    <row r="91" spans="1:18" ht="25.5" x14ac:dyDescent="0.2">
      <c r="A91" s="116" t="s">
        <v>58</v>
      </c>
      <c r="B91" s="260">
        <v>0</v>
      </c>
      <c r="C91" s="260">
        <v>0</v>
      </c>
      <c r="D91" s="260">
        <v>0</v>
      </c>
      <c r="E91" s="260">
        <v>0</v>
      </c>
      <c r="F91" s="260">
        <v>0</v>
      </c>
      <c r="G91" s="261">
        <v>0</v>
      </c>
      <c r="L91" s="116" t="s">
        <v>58</v>
      </c>
      <c r="M91" s="260">
        <v>0</v>
      </c>
      <c r="N91" s="260">
        <v>0</v>
      </c>
      <c r="O91" s="260">
        <v>0</v>
      </c>
      <c r="P91" s="260">
        <v>0</v>
      </c>
      <c r="Q91" s="260">
        <v>0</v>
      </c>
      <c r="R91" s="261">
        <v>0</v>
      </c>
    </row>
    <row r="92" spans="1:18" ht="25.5" x14ac:dyDescent="0.2">
      <c r="A92" s="116" t="s">
        <v>59</v>
      </c>
      <c r="B92" s="260">
        <v>0</v>
      </c>
      <c r="C92" s="260">
        <v>0</v>
      </c>
      <c r="D92" s="260">
        <v>0</v>
      </c>
      <c r="E92" s="260">
        <v>0</v>
      </c>
      <c r="F92" s="260">
        <v>0</v>
      </c>
      <c r="G92" s="261">
        <v>0</v>
      </c>
      <c r="L92" s="116" t="s">
        <v>59</v>
      </c>
      <c r="M92" s="260">
        <v>0</v>
      </c>
      <c r="N92" s="260">
        <v>0</v>
      </c>
      <c r="O92" s="260">
        <v>0</v>
      </c>
      <c r="P92" s="260">
        <v>0</v>
      </c>
      <c r="Q92" s="260">
        <v>0</v>
      </c>
      <c r="R92" s="261">
        <v>0</v>
      </c>
    </row>
    <row r="93" spans="1:18" x14ac:dyDescent="0.2">
      <c r="A93" s="116" t="s">
        <v>60</v>
      </c>
      <c r="B93" s="260">
        <v>0</v>
      </c>
      <c r="C93" s="260">
        <v>0</v>
      </c>
      <c r="D93" s="260">
        <v>0</v>
      </c>
      <c r="E93" s="260">
        <v>0</v>
      </c>
      <c r="F93" s="260">
        <v>0</v>
      </c>
      <c r="G93" s="261">
        <v>0</v>
      </c>
      <c r="L93" s="116" t="s">
        <v>60</v>
      </c>
      <c r="M93" s="260">
        <v>0</v>
      </c>
      <c r="N93" s="260">
        <v>0</v>
      </c>
      <c r="O93" s="260">
        <v>0</v>
      </c>
      <c r="P93" s="260">
        <v>0</v>
      </c>
      <c r="Q93" s="260">
        <v>0</v>
      </c>
      <c r="R93" s="261">
        <v>0</v>
      </c>
    </row>
    <row r="94" spans="1:18" x14ac:dyDescent="0.2">
      <c r="A94" s="253" t="s">
        <v>61</v>
      </c>
      <c r="B94" s="262">
        <v>0</v>
      </c>
      <c r="C94" s="262">
        <v>0</v>
      </c>
      <c r="D94" s="262">
        <v>0</v>
      </c>
      <c r="E94" s="262">
        <v>0</v>
      </c>
      <c r="F94" s="262">
        <v>0</v>
      </c>
      <c r="G94" s="263">
        <v>0</v>
      </c>
      <c r="L94" s="253" t="s">
        <v>61</v>
      </c>
      <c r="M94" s="262">
        <v>0</v>
      </c>
      <c r="N94" s="262">
        <v>0</v>
      </c>
      <c r="O94" s="262">
        <v>0</v>
      </c>
      <c r="P94" s="262">
        <v>0</v>
      </c>
      <c r="Q94" s="262">
        <v>0</v>
      </c>
      <c r="R94" s="263">
        <v>0</v>
      </c>
    </row>
    <row r="95" spans="1:18" ht="15.75" x14ac:dyDescent="0.25">
      <c r="A95" s="252" t="s">
        <v>25</v>
      </c>
      <c r="B95" s="258">
        <v>0</v>
      </c>
      <c r="C95" s="258">
        <v>0</v>
      </c>
      <c r="D95" s="258">
        <v>0</v>
      </c>
      <c r="E95" s="258">
        <v>0</v>
      </c>
      <c r="F95" s="258">
        <v>0</v>
      </c>
      <c r="G95" s="259">
        <v>0</v>
      </c>
      <c r="L95" s="252" t="s">
        <v>25</v>
      </c>
      <c r="M95" s="258">
        <v>0</v>
      </c>
      <c r="N95" s="258">
        <v>0</v>
      </c>
      <c r="O95" s="258">
        <v>0</v>
      </c>
      <c r="P95" s="258">
        <v>0</v>
      </c>
      <c r="Q95" s="258">
        <v>0</v>
      </c>
      <c r="R95" s="259">
        <v>0</v>
      </c>
    </row>
    <row r="96" spans="1:18" ht="25.5" x14ac:dyDescent="0.2">
      <c r="A96" s="116" t="s">
        <v>62</v>
      </c>
      <c r="B96" s="260">
        <v>0</v>
      </c>
      <c r="C96" s="260">
        <v>0</v>
      </c>
      <c r="D96" s="260">
        <v>0</v>
      </c>
      <c r="E96" s="260">
        <v>0</v>
      </c>
      <c r="F96" s="260">
        <v>0</v>
      </c>
      <c r="G96" s="261">
        <v>0</v>
      </c>
      <c r="L96" s="116" t="s">
        <v>62</v>
      </c>
      <c r="M96" s="260">
        <v>0</v>
      </c>
      <c r="N96" s="260">
        <v>0</v>
      </c>
      <c r="O96" s="260">
        <v>0</v>
      </c>
      <c r="P96" s="260">
        <v>0</v>
      </c>
      <c r="Q96" s="260">
        <v>0</v>
      </c>
      <c r="R96" s="261">
        <v>0</v>
      </c>
    </row>
    <row r="97" spans="1:18" x14ac:dyDescent="0.2">
      <c r="A97" s="116" t="s">
        <v>63</v>
      </c>
      <c r="B97" s="260">
        <v>0</v>
      </c>
      <c r="C97" s="260">
        <v>0</v>
      </c>
      <c r="D97" s="260">
        <v>0</v>
      </c>
      <c r="E97" s="260">
        <v>0</v>
      </c>
      <c r="F97" s="260">
        <v>0</v>
      </c>
      <c r="G97" s="261">
        <v>0</v>
      </c>
      <c r="L97" s="116" t="s">
        <v>63</v>
      </c>
      <c r="M97" s="260">
        <v>0</v>
      </c>
      <c r="N97" s="260">
        <v>0</v>
      </c>
      <c r="O97" s="260">
        <v>0</v>
      </c>
      <c r="P97" s="260">
        <v>0</v>
      </c>
      <c r="Q97" s="260">
        <v>0</v>
      </c>
      <c r="R97" s="261">
        <v>0</v>
      </c>
    </row>
    <row r="98" spans="1:18" ht="25.5" x14ac:dyDescent="0.2">
      <c r="A98" s="116" t="s">
        <v>64</v>
      </c>
      <c r="B98" s="260">
        <v>0</v>
      </c>
      <c r="C98" s="260">
        <v>0</v>
      </c>
      <c r="D98" s="260">
        <v>0</v>
      </c>
      <c r="E98" s="260">
        <v>0</v>
      </c>
      <c r="F98" s="260">
        <v>0</v>
      </c>
      <c r="G98" s="261">
        <v>0</v>
      </c>
      <c r="L98" s="116" t="s">
        <v>64</v>
      </c>
      <c r="M98" s="260">
        <v>0</v>
      </c>
      <c r="N98" s="260">
        <v>0</v>
      </c>
      <c r="O98" s="260">
        <v>0</v>
      </c>
      <c r="P98" s="260">
        <v>0</v>
      </c>
      <c r="Q98" s="260">
        <v>0</v>
      </c>
      <c r="R98" s="261">
        <v>0</v>
      </c>
    </row>
    <row r="99" spans="1:18" x14ac:dyDescent="0.2">
      <c r="A99" s="116" t="s">
        <v>65</v>
      </c>
      <c r="B99" s="260">
        <v>0</v>
      </c>
      <c r="C99" s="260">
        <v>0</v>
      </c>
      <c r="D99" s="260">
        <v>0</v>
      </c>
      <c r="E99" s="260">
        <v>0</v>
      </c>
      <c r="F99" s="260">
        <v>0</v>
      </c>
      <c r="G99" s="261">
        <v>0</v>
      </c>
      <c r="L99" s="116" t="s">
        <v>65</v>
      </c>
      <c r="M99" s="260">
        <v>0</v>
      </c>
      <c r="N99" s="260">
        <v>0</v>
      </c>
      <c r="O99" s="260">
        <v>0</v>
      </c>
      <c r="P99" s="260">
        <v>0</v>
      </c>
      <c r="Q99" s="260">
        <v>0</v>
      </c>
      <c r="R99" s="261">
        <v>0</v>
      </c>
    </row>
    <row r="100" spans="1:18" ht="25.5" x14ac:dyDescent="0.2">
      <c r="A100" s="116" t="s">
        <v>66</v>
      </c>
      <c r="B100" s="260">
        <v>0</v>
      </c>
      <c r="C100" s="260">
        <v>0</v>
      </c>
      <c r="D100" s="260">
        <v>0</v>
      </c>
      <c r="E100" s="260">
        <v>0</v>
      </c>
      <c r="F100" s="260">
        <v>0</v>
      </c>
      <c r="G100" s="261">
        <v>0</v>
      </c>
      <c r="L100" s="116" t="s">
        <v>66</v>
      </c>
      <c r="M100" s="260">
        <v>0</v>
      </c>
      <c r="N100" s="260">
        <v>0</v>
      </c>
      <c r="O100" s="260">
        <v>0</v>
      </c>
      <c r="P100" s="260">
        <v>0</v>
      </c>
      <c r="Q100" s="260">
        <v>0</v>
      </c>
      <c r="R100" s="261">
        <v>0</v>
      </c>
    </row>
    <row r="101" spans="1:18" x14ac:dyDescent="0.2">
      <c r="A101" s="253" t="s">
        <v>67</v>
      </c>
      <c r="B101" s="262">
        <v>0</v>
      </c>
      <c r="C101" s="262">
        <v>0</v>
      </c>
      <c r="D101" s="262">
        <v>0</v>
      </c>
      <c r="E101" s="262">
        <v>0</v>
      </c>
      <c r="F101" s="262">
        <v>0</v>
      </c>
      <c r="G101" s="263">
        <v>0</v>
      </c>
      <c r="L101" s="253" t="s">
        <v>67</v>
      </c>
      <c r="M101" s="262">
        <v>0</v>
      </c>
      <c r="N101" s="262">
        <v>0</v>
      </c>
      <c r="O101" s="262">
        <v>0</v>
      </c>
      <c r="P101" s="262">
        <v>0</v>
      </c>
      <c r="Q101" s="262">
        <v>0</v>
      </c>
      <c r="R101" s="263">
        <v>0</v>
      </c>
    </row>
    <row r="102" spans="1:18" ht="15.75" x14ac:dyDescent="0.25">
      <c r="A102" s="254" t="s">
        <v>26</v>
      </c>
      <c r="B102" s="264">
        <v>0</v>
      </c>
      <c r="C102" s="264">
        <v>0</v>
      </c>
      <c r="D102" s="264">
        <v>0</v>
      </c>
      <c r="E102" s="264">
        <v>0</v>
      </c>
      <c r="F102" s="264">
        <v>0</v>
      </c>
      <c r="G102" s="265">
        <v>0</v>
      </c>
      <c r="L102" s="254" t="s">
        <v>26</v>
      </c>
      <c r="M102" s="264">
        <v>0</v>
      </c>
      <c r="N102" s="264">
        <v>0</v>
      </c>
      <c r="O102" s="264">
        <v>0</v>
      </c>
      <c r="P102" s="264">
        <v>0</v>
      </c>
      <c r="Q102" s="264">
        <v>0</v>
      </c>
      <c r="R102" s="265">
        <v>0</v>
      </c>
    </row>
    <row r="103" spans="1:18" x14ac:dyDescent="0.2">
      <c r="A103" s="255"/>
      <c r="B103" s="262">
        <v>0</v>
      </c>
      <c r="C103" s="262">
        <v>0</v>
      </c>
      <c r="D103" s="262">
        <v>0</v>
      </c>
      <c r="E103" s="262">
        <v>0</v>
      </c>
      <c r="F103" s="262">
        <v>0</v>
      </c>
      <c r="G103" s="263">
        <v>0</v>
      </c>
      <c r="L103" s="255"/>
      <c r="M103" s="262">
        <v>0</v>
      </c>
      <c r="N103" s="262">
        <v>0</v>
      </c>
      <c r="O103" s="262">
        <v>0</v>
      </c>
      <c r="P103" s="262">
        <v>0</v>
      </c>
      <c r="Q103" s="262">
        <v>0</v>
      </c>
      <c r="R103" s="263">
        <v>0</v>
      </c>
    </row>
    <row r="104" spans="1:18" ht="15.75" x14ac:dyDescent="0.25">
      <c r="A104" s="252" t="s">
        <v>30</v>
      </c>
      <c r="B104" s="258">
        <v>0</v>
      </c>
      <c r="C104" s="258">
        <v>0</v>
      </c>
      <c r="D104" s="258">
        <v>0</v>
      </c>
      <c r="E104" s="258">
        <v>0</v>
      </c>
      <c r="F104" s="258">
        <v>0</v>
      </c>
      <c r="G104" s="259">
        <v>0</v>
      </c>
      <c r="L104" s="252" t="s">
        <v>30</v>
      </c>
      <c r="M104" s="258">
        <v>0</v>
      </c>
      <c r="N104" s="258">
        <v>0</v>
      </c>
      <c r="O104" s="258">
        <v>0</v>
      </c>
      <c r="P104" s="258">
        <v>0</v>
      </c>
      <c r="Q104" s="258">
        <v>0</v>
      </c>
      <c r="R104" s="259">
        <v>0</v>
      </c>
    </row>
    <row r="105" spans="1:18" x14ac:dyDescent="0.2">
      <c r="A105" s="116" t="s">
        <v>68</v>
      </c>
      <c r="B105" s="260">
        <v>0</v>
      </c>
      <c r="C105" s="260">
        <v>0</v>
      </c>
      <c r="D105" s="260">
        <v>0</v>
      </c>
      <c r="E105" s="260">
        <v>0</v>
      </c>
      <c r="F105" s="260">
        <v>0</v>
      </c>
      <c r="G105" s="261">
        <v>0</v>
      </c>
      <c r="L105" s="116" t="s">
        <v>68</v>
      </c>
      <c r="M105" s="260">
        <v>0</v>
      </c>
      <c r="N105" s="260">
        <v>0</v>
      </c>
      <c r="O105" s="260">
        <v>0</v>
      </c>
      <c r="P105" s="260">
        <v>0</v>
      </c>
      <c r="Q105" s="260">
        <v>0</v>
      </c>
      <c r="R105" s="261">
        <v>0</v>
      </c>
    </row>
    <row r="106" spans="1:18" ht="25.5" x14ac:dyDescent="0.2">
      <c r="A106" s="116" t="s">
        <v>69</v>
      </c>
      <c r="B106" s="260">
        <v>0</v>
      </c>
      <c r="C106" s="260">
        <v>0</v>
      </c>
      <c r="D106" s="260">
        <v>0</v>
      </c>
      <c r="E106" s="260">
        <v>0</v>
      </c>
      <c r="F106" s="260">
        <v>0</v>
      </c>
      <c r="G106" s="261">
        <v>0</v>
      </c>
      <c r="L106" s="116" t="s">
        <v>69</v>
      </c>
      <c r="M106" s="260">
        <v>0</v>
      </c>
      <c r="N106" s="260">
        <v>0</v>
      </c>
      <c r="O106" s="260">
        <v>0</v>
      </c>
      <c r="P106" s="260">
        <v>0</v>
      </c>
      <c r="Q106" s="260">
        <v>0</v>
      </c>
      <c r="R106" s="261">
        <v>0</v>
      </c>
    </row>
    <row r="107" spans="1:18" ht="25.5" x14ac:dyDescent="0.2">
      <c r="A107" s="116" t="s">
        <v>70</v>
      </c>
      <c r="B107" s="260">
        <v>0</v>
      </c>
      <c r="C107" s="260">
        <v>0</v>
      </c>
      <c r="D107" s="260">
        <v>0</v>
      </c>
      <c r="E107" s="260">
        <v>0</v>
      </c>
      <c r="F107" s="260">
        <v>0</v>
      </c>
      <c r="G107" s="261">
        <v>0</v>
      </c>
      <c r="L107" s="116" t="s">
        <v>70</v>
      </c>
      <c r="M107" s="260">
        <v>0</v>
      </c>
      <c r="N107" s="260">
        <v>0</v>
      </c>
      <c r="O107" s="260">
        <v>0</v>
      </c>
      <c r="P107" s="260">
        <v>0</v>
      </c>
      <c r="Q107" s="260">
        <v>0</v>
      </c>
      <c r="R107" s="261">
        <v>0</v>
      </c>
    </row>
    <row r="108" spans="1:18" x14ac:dyDescent="0.2">
      <c r="A108" s="116" t="s">
        <v>71</v>
      </c>
      <c r="B108" s="260">
        <v>0</v>
      </c>
      <c r="C108" s="260">
        <v>0</v>
      </c>
      <c r="D108" s="260">
        <v>0</v>
      </c>
      <c r="E108" s="260">
        <v>0</v>
      </c>
      <c r="F108" s="260">
        <v>0</v>
      </c>
      <c r="G108" s="261">
        <v>0</v>
      </c>
      <c r="L108" s="116" t="s">
        <v>71</v>
      </c>
      <c r="M108" s="260">
        <v>0</v>
      </c>
      <c r="N108" s="260">
        <v>0</v>
      </c>
      <c r="O108" s="260">
        <v>0</v>
      </c>
      <c r="P108" s="260">
        <v>0</v>
      </c>
      <c r="Q108" s="260">
        <v>0</v>
      </c>
      <c r="R108" s="261">
        <v>0</v>
      </c>
    </row>
    <row r="109" spans="1:18" x14ac:dyDescent="0.2">
      <c r="A109" s="253" t="s">
        <v>72</v>
      </c>
      <c r="B109" s="262">
        <v>0</v>
      </c>
      <c r="C109" s="262">
        <v>0</v>
      </c>
      <c r="D109" s="262">
        <v>0</v>
      </c>
      <c r="E109" s="262">
        <v>0</v>
      </c>
      <c r="F109" s="262">
        <v>0</v>
      </c>
      <c r="G109" s="263">
        <v>0</v>
      </c>
      <c r="L109" s="253" t="s">
        <v>72</v>
      </c>
      <c r="M109" s="262">
        <v>0</v>
      </c>
      <c r="N109" s="262">
        <v>0</v>
      </c>
      <c r="O109" s="262">
        <v>0</v>
      </c>
      <c r="P109" s="262">
        <v>0</v>
      </c>
      <c r="Q109" s="262">
        <v>0</v>
      </c>
      <c r="R109" s="263">
        <v>0</v>
      </c>
    </row>
    <row r="110" spans="1:18" ht="15.75" x14ac:dyDescent="0.25">
      <c r="A110" s="252" t="s">
        <v>27</v>
      </c>
      <c r="B110" s="266">
        <v>0</v>
      </c>
      <c r="C110" s="266">
        <v>0</v>
      </c>
      <c r="D110" s="266">
        <v>0</v>
      </c>
      <c r="E110" s="266">
        <v>0</v>
      </c>
      <c r="F110" s="266">
        <v>0</v>
      </c>
      <c r="G110" s="267">
        <v>0</v>
      </c>
      <c r="L110" s="252" t="s">
        <v>27</v>
      </c>
      <c r="M110" s="266">
        <v>0</v>
      </c>
      <c r="N110" s="266">
        <v>0</v>
      </c>
      <c r="O110" s="266">
        <v>0</v>
      </c>
      <c r="P110" s="266">
        <v>0</v>
      </c>
      <c r="Q110" s="266">
        <v>0</v>
      </c>
      <c r="R110" s="267">
        <v>0</v>
      </c>
    </row>
    <row r="111" spans="1:18" x14ac:dyDescent="0.2">
      <c r="A111" s="116" t="s">
        <v>73</v>
      </c>
      <c r="B111" s="260">
        <v>0</v>
      </c>
      <c r="C111" s="260">
        <v>0</v>
      </c>
      <c r="D111" s="260">
        <v>0</v>
      </c>
      <c r="E111" s="260">
        <v>0</v>
      </c>
      <c r="F111" s="260">
        <v>0</v>
      </c>
      <c r="G111" s="261">
        <v>0</v>
      </c>
      <c r="L111" s="116" t="s">
        <v>73</v>
      </c>
      <c r="M111" s="260">
        <v>0</v>
      </c>
      <c r="N111" s="260">
        <v>0</v>
      </c>
      <c r="O111" s="260">
        <v>0</v>
      </c>
      <c r="P111" s="260">
        <v>0</v>
      </c>
      <c r="Q111" s="260">
        <v>0</v>
      </c>
      <c r="R111" s="261">
        <v>0</v>
      </c>
    </row>
    <row r="112" spans="1:18" x14ac:dyDescent="0.2">
      <c r="A112" s="253" t="s">
        <v>74</v>
      </c>
      <c r="B112" s="262">
        <v>0</v>
      </c>
      <c r="C112" s="262">
        <v>0</v>
      </c>
      <c r="D112" s="262">
        <v>0</v>
      </c>
      <c r="E112" s="262">
        <v>0</v>
      </c>
      <c r="F112" s="262">
        <v>0</v>
      </c>
      <c r="G112" s="263">
        <v>0</v>
      </c>
      <c r="L112" s="253" t="s">
        <v>74</v>
      </c>
      <c r="M112" s="262">
        <v>0</v>
      </c>
      <c r="N112" s="262">
        <v>0</v>
      </c>
      <c r="O112" s="262">
        <v>0</v>
      </c>
      <c r="P112" s="262">
        <v>0</v>
      </c>
      <c r="Q112" s="262">
        <v>0</v>
      </c>
      <c r="R112" s="263">
        <v>0</v>
      </c>
    </row>
    <row r="113" spans="1:18" ht="15.75" x14ac:dyDescent="0.25">
      <c r="A113" s="252" t="s">
        <v>28</v>
      </c>
      <c r="B113" s="258">
        <v>0</v>
      </c>
      <c r="C113" s="258">
        <v>0</v>
      </c>
      <c r="D113" s="258">
        <v>0</v>
      </c>
      <c r="E113" s="258">
        <v>0</v>
      </c>
      <c r="F113" s="258">
        <v>0</v>
      </c>
      <c r="G113" s="259">
        <v>0</v>
      </c>
      <c r="L113" s="252" t="s">
        <v>28</v>
      </c>
      <c r="M113" s="258">
        <v>0</v>
      </c>
      <c r="N113" s="258">
        <v>0</v>
      </c>
      <c r="O113" s="258">
        <v>0</v>
      </c>
      <c r="P113" s="258">
        <v>0</v>
      </c>
      <c r="Q113" s="258">
        <v>0</v>
      </c>
      <c r="R113" s="259">
        <v>0</v>
      </c>
    </row>
    <row r="114" spans="1:18" ht="25.5" x14ac:dyDescent="0.2">
      <c r="A114" s="116" t="s">
        <v>75</v>
      </c>
      <c r="B114" s="260">
        <v>0</v>
      </c>
      <c r="C114" s="260">
        <v>0</v>
      </c>
      <c r="D114" s="260">
        <v>0</v>
      </c>
      <c r="E114" s="260">
        <v>0</v>
      </c>
      <c r="F114" s="260">
        <v>0</v>
      </c>
      <c r="G114" s="261">
        <v>0</v>
      </c>
      <c r="L114" s="116" t="s">
        <v>75</v>
      </c>
      <c r="M114" s="260">
        <v>0</v>
      </c>
      <c r="N114" s="260">
        <v>0</v>
      </c>
      <c r="O114" s="260">
        <v>0</v>
      </c>
      <c r="P114" s="260">
        <v>0</v>
      </c>
      <c r="Q114" s="260">
        <v>0</v>
      </c>
      <c r="R114" s="261">
        <v>0</v>
      </c>
    </row>
    <row r="115" spans="1:18" ht="25.5" x14ac:dyDescent="0.2">
      <c r="A115" s="116" t="s">
        <v>76</v>
      </c>
      <c r="B115" s="260">
        <v>0</v>
      </c>
      <c r="C115" s="260">
        <v>0</v>
      </c>
      <c r="D115" s="260">
        <v>0</v>
      </c>
      <c r="E115" s="260">
        <v>0</v>
      </c>
      <c r="F115" s="260">
        <v>0</v>
      </c>
      <c r="G115" s="261">
        <v>0</v>
      </c>
      <c r="L115" s="116" t="s">
        <v>76</v>
      </c>
      <c r="M115" s="260">
        <v>0</v>
      </c>
      <c r="N115" s="260">
        <v>0</v>
      </c>
      <c r="O115" s="260">
        <v>0</v>
      </c>
      <c r="P115" s="260">
        <v>0</v>
      </c>
      <c r="Q115" s="260">
        <v>0</v>
      </c>
      <c r="R115" s="261">
        <v>0</v>
      </c>
    </row>
    <row r="116" spans="1:18" ht="25.5" x14ac:dyDescent="0.2">
      <c r="A116" s="116" t="s">
        <v>77</v>
      </c>
      <c r="B116" s="260">
        <v>0</v>
      </c>
      <c r="C116" s="260">
        <v>0</v>
      </c>
      <c r="D116" s="260">
        <v>0</v>
      </c>
      <c r="E116" s="260">
        <v>0</v>
      </c>
      <c r="F116" s="260">
        <v>0</v>
      </c>
      <c r="G116" s="261">
        <v>0</v>
      </c>
      <c r="L116" s="116" t="s">
        <v>77</v>
      </c>
      <c r="M116" s="260">
        <v>0</v>
      </c>
      <c r="N116" s="260">
        <v>0</v>
      </c>
      <c r="O116" s="260">
        <v>0</v>
      </c>
      <c r="P116" s="260">
        <v>0</v>
      </c>
      <c r="Q116" s="260">
        <v>0</v>
      </c>
      <c r="R116" s="261">
        <v>0</v>
      </c>
    </row>
    <row r="117" spans="1:18" ht="25.5" x14ac:dyDescent="0.2">
      <c r="A117" s="253" t="s">
        <v>78</v>
      </c>
      <c r="B117" s="262">
        <v>0</v>
      </c>
      <c r="C117" s="262">
        <v>0</v>
      </c>
      <c r="D117" s="262">
        <v>0</v>
      </c>
      <c r="E117" s="262">
        <v>0</v>
      </c>
      <c r="F117" s="262">
        <v>0</v>
      </c>
      <c r="G117" s="263">
        <v>0</v>
      </c>
      <c r="L117" s="253" t="s">
        <v>78</v>
      </c>
      <c r="M117" s="262">
        <v>0</v>
      </c>
      <c r="N117" s="262">
        <v>0</v>
      </c>
      <c r="O117" s="262">
        <v>0</v>
      </c>
      <c r="P117" s="262">
        <v>0</v>
      </c>
      <c r="Q117" s="262">
        <v>0</v>
      </c>
      <c r="R117" s="263">
        <v>0</v>
      </c>
    </row>
    <row r="118" spans="1:18" ht="15.75" x14ac:dyDescent="0.25">
      <c r="A118" s="252" t="s">
        <v>5</v>
      </c>
      <c r="B118" s="258">
        <v>0</v>
      </c>
      <c r="C118" s="258">
        <v>0</v>
      </c>
      <c r="D118" s="258">
        <v>0</v>
      </c>
      <c r="E118" s="258">
        <v>0</v>
      </c>
      <c r="F118" s="258">
        <v>0</v>
      </c>
      <c r="G118" s="259">
        <v>0</v>
      </c>
      <c r="L118" s="252" t="s">
        <v>5</v>
      </c>
      <c r="M118" s="258">
        <v>0</v>
      </c>
      <c r="N118" s="258">
        <v>0</v>
      </c>
      <c r="O118" s="258">
        <v>0</v>
      </c>
      <c r="P118" s="258">
        <v>0</v>
      </c>
      <c r="Q118" s="258">
        <v>0</v>
      </c>
      <c r="R118" s="259">
        <v>0</v>
      </c>
    </row>
    <row r="119" spans="1:18" x14ac:dyDescent="0.2">
      <c r="A119" s="122" t="s">
        <v>79</v>
      </c>
      <c r="B119" s="260">
        <v>0</v>
      </c>
      <c r="C119" s="260">
        <v>0</v>
      </c>
      <c r="D119" s="260">
        <v>0</v>
      </c>
      <c r="E119" s="260">
        <v>0</v>
      </c>
      <c r="F119" s="260">
        <v>0</v>
      </c>
      <c r="G119" s="261">
        <v>0</v>
      </c>
      <c r="L119" s="122" t="s">
        <v>79</v>
      </c>
      <c r="M119" s="260">
        <v>0</v>
      </c>
      <c r="N119" s="260">
        <v>0</v>
      </c>
      <c r="O119" s="260">
        <v>0</v>
      </c>
      <c r="P119" s="260">
        <v>0</v>
      </c>
      <c r="Q119" s="260">
        <v>0</v>
      </c>
      <c r="R119" s="261">
        <v>0</v>
      </c>
    </row>
    <row r="120" spans="1:18" x14ac:dyDescent="0.2">
      <c r="A120" s="256" t="s">
        <v>80</v>
      </c>
      <c r="B120" s="262">
        <v>0</v>
      </c>
      <c r="C120" s="262">
        <v>0</v>
      </c>
      <c r="D120" s="262">
        <v>0</v>
      </c>
      <c r="E120" s="262">
        <v>0</v>
      </c>
      <c r="F120" s="262">
        <v>0</v>
      </c>
      <c r="G120" s="263">
        <v>0</v>
      </c>
      <c r="L120" s="256" t="s">
        <v>80</v>
      </c>
      <c r="M120" s="262">
        <v>0</v>
      </c>
      <c r="N120" s="262">
        <v>0</v>
      </c>
      <c r="O120" s="262">
        <v>0</v>
      </c>
      <c r="P120" s="262">
        <v>0</v>
      </c>
      <c r="Q120" s="262">
        <v>0</v>
      </c>
      <c r="R120" s="263">
        <v>0</v>
      </c>
    </row>
    <row r="121" spans="1:18" ht="15.75" x14ac:dyDescent="0.25">
      <c r="A121" s="252" t="s">
        <v>51</v>
      </c>
      <c r="B121" s="258">
        <v>0</v>
      </c>
      <c r="C121" s="258">
        <v>0</v>
      </c>
      <c r="D121" s="258">
        <v>0</v>
      </c>
      <c r="E121" s="258">
        <v>0</v>
      </c>
      <c r="F121" s="258">
        <v>0</v>
      </c>
      <c r="G121" s="259">
        <v>0</v>
      </c>
      <c r="L121" s="252" t="s">
        <v>51</v>
      </c>
      <c r="M121" s="258">
        <v>0</v>
      </c>
      <c r="N121" s="258">
        <v>0</v>
      </c>
      <c r="O121" s="258">
        <v>0</v>
      </c>
      <c r="P121" s="258">
        <v>0</v>
      </c>
      <c r="Q121" s="258">
        <v>0</v>
      </c>
      <c r="R121" s="259">
        <v>0</v>
      </c>
    </row>
    <row r="122" spans="1:18" ht="25.5" x14ac:dyDescent="0.2">
      <c r="A122" s="122" t="s">
        <v>81</v>
      </c>
      <c r="B122" s="260">
        <v>0</v>
      </c>
      <c r="C122" s="260">
        <v>0</v>
      </c>
      <c r="D122" s="260">
        <v>0</v>
      </c>
      <c r="E122" s="260">
        <v>0</v>
      </c>
      <c r="F122" s="260">
        <v>0</v>
      </c>
      <c r="G122" s="261">
        <v>0</v>
      </c>
      <c r="L122" s="122" t="s">
        <v>81</v>
      </c>
      <c r="M122" s="260">
        <v>0</v>
      </c>
      <c r="N122" s="260">
        <v>0</v>
      </c>
      <c r="O122" s="260">
        <v>0</v>
      </c>
      <c r="P122" s="260">
        <v>0</v>
      </c>
      <c r="Q122" s="260">
        <v>0</v>
      </c>
      <c r="R122" s="261">
        <v>0</v>
      </c>
    </row>
    <row r="123" spans="1:18" ht="25.5" x14ac:dyDescent="0.2">
      <c r="A123" s="122" t="s">
        <v>82</v>
      </c>
      <c r="B123" s="260">
        <v>0</v>
      </c>
      <c r="C123" s="260">
        <v>0</v>
      </c>
      <c r="D123" s="260">
        <v>0</v>
      </c>
      <c r="E123" s="260">
        <v>0</v>
      </c>
      <c r="F123" s="260">
        <v>0</v>
      </c>
      <c r="G123" s="261">
        <v>0</v>
      </c>
      <c r="L123" s="122" t="s">
        <v>82</v>
      </c>
      <c r="M123" s="260">
        <v>0</v>
      </c>
      <c r="N123" s="260">
        <v>0</v>
      </c>
      <c r="O123" s="260">
        <v>0</v>
      </c>
      <c r="P123" s="260">
        <v>0</v>
      </c>
      <c r="Q123" s="260">
        <v>0</v>
      </c>
      <c r="R123" s="261">
        <v>0</v>
      </c>
    </row>
    <row r="124" spans="1:18" ht="25.5" x14ac:dyDescent="0.2">
      <c r="A124" s="122" t="s">
        <v>83</v>
      </c>
      <c r="B124" s="260">
        <v>0</v>
      </c>
      <c r="C124" s="260">
        <v>0</v>
      </c>
      <c r="D124" s="260">
        <v>0</v>
      </c>
      <c r="E124" s="260">
        <v>0</v>
      </c>
      <c r="F124" s="260">
        <v>0</v>
      </c>
      <c r="G124" s="261">
        <v>0</v>
      </c>
      <c r="L124" s="122" t="s">
        <v>83</v>
      </c>
      <c r="M124" s="260">
        <v>0</v>
      </c>
      <c r="N124" s="260">
        <v>0</v>
      </c>
      <c r="O124" s="260">
        <v>0</v>
      </c>
      <c r="P124" s="260">
        <v>0</v>
      </c>
      <c r="Q124" s="260">
        <v>0</v>
      </c>
      <c r="R124" s="261">
        <v>0</v>
      </c>
    </row>
    <row r="125" spans="1:18" ht="25.5" x14ac:dyDescent="0.2">
      <c r="A125" s="122" t="s">
        <v>84</v>
      </c>
      <c r="B125" s="260">
        <v>0</v>
      </c>
      <c r="C125" s="260">
        <v>0</v>
      </c>
      <c r="D125" s="260">
        <v>0</v>
      </c>
      <c r="E125" s="260">
        <v>0</v>
      </c>
      <c r="F125" s="260">
        <v>0</v>
      </c>
      <c r="G125" s="261">
        <v>0</v>
      </c>
      <c r="L125" s="122" t="s">
        <v>84</v>
      </c>
      <c r="M125" s="260">
        <v>0</v>
      </c>
      <c r="N125" s="260">
        <v>0</v>
      </c>
      <c r="O125" s="260">
        <v>0</v>
      </c>
      <c r="P125" s="260">
        <v>0</v>
      </c>
      <c r="Q125" s="260">
        <v>0</v>
      </c>
      <c r="R125" s="261">
        <v>0</v>
      </c>
    </row>
    <row r="126" spans="1:18" ht="25.5" x14ac:dyDescent="0.2">
      <c r="A126" s="122" t="s">
        <v>85</v>
      </c>
      <c r="B126" s="260">
        <v>0</v>
      </c>
      <c r="C126" s="260">
        <v>0</v>
      </c>
      <c r="D126" s="260">
        <v>0</v>
      </c>
      <c r="E126" s="260">
        <v>0</v>
      </c>
      <c r="F126" s="260">
        <v>0</v>
      </c>
      <c r="G126" s="261">
        <v>0</v>
      </c>
      <c r="L126" s="122" t="s">
        <v>85</v>
      </c>
      <c r="M126" s="260">
        <v>0</v>
      </c>
      <c r="N126" s="260">
        <v>0</v>
      </c>
      <c r="O126" s="260">
        <v>0</v>
      </c>
      <c r="P126" s="260">
        <v>0</v>
      </c>
      <c r="Q126" s="260">
        <v>0</v>
      </c>
      <c r="R126" s="261">
        <v>0</v>
      </c>
    </row>
    <row r="127" spans="1:18" ht="25.5" x14ac:dyDescent="0.2">
      <c r="A127" s="122" t="s">
        <v>86</v>
      </c>
      <c r="B127" s="260">
        <v>0</v>
      </c>
      <c r="C127" s="260">
        <v>0</v>
      </c>
      <c r="D127" s="260">
        <v>0</v>
      </c>
      <c r="E127" s="260">
        <v>0</v>
      </c>
      <c r="F127" s="260">
        <v>0</v>
      </c>
      <c r="G127" s="261">
        <v>0</v>
      </c>
      <c r="L127" s="122" t="s">
        <v>86</v>
      </c>
      <c r="M127" s="260">
        <v>0</v>
      </c>
      <c r="N127" s="260">
        <v>0</v>
      </c>
      <c r="O127" s="260">
        <v>0</v>
      </c>
      <c r="P127" s="260">
        <v>0</v>
      </c>
      <c r="Q127" s="260">
        <v>0</v>
      </c>
      <c r="R127" s="261">
        <v>0</v>
      </c>
    </row>
    <row r="128" spans="1:18" x14ac:dyDescent="0.2">
      <c r="A128" s="122" t="s">
        <v>87</v>
      </c>
      <c r="B128" s="260">
        <v>0</v>
      </c>
      <c r="C128" s="260">
        <v>0</v>
      </c>
      <c r="D128" s="260">
        <v>0</v>
      </c>
      <c r="E128" s="260">
        <v>0</v>
      </c>
      <c r="F128" s="260">
        <v>0</v>
      </c>
      <c r="G128" s="261">
        <v>0</v>
      </c>
      <c r="L128" s="122" t="s">
        <v>87</v>
      </c>
      <c r="M128" s="260">
        <v>0</v>
      </c>
      <c r="N128" s="260">
        <v>0</v>
      </c>
      <c r="O128" s="260">
        <v>0</v>
      </c>
      <c r="P128" s="260">
        <v>0</v>
      </c>
      <c r="Q128" s="260">
        <v>0</v>
      </c>
      <c r="R128" s="261">
        <v>0</v>
      </c>
    </row>
    <row r="129" spans="1:18" ht="25.5" x14ac:dyDescent="0.2">
      <c r="A129" s="122" t="s">
        <v>88</v>
      </c>
      <c r="B129" s="260">
        <v>0</v>
      </c>
      <c r="C129" s="260">
        <v>0</v>
      </c>
      <c r="D129" s="260">
        <v>0</v>
      </c>
      <c r="E129" s="260">
        <v>0</v>
      </c>
      <c r="F129" s="260">
        <v>0</v>
      </c>
      <c r="G129" s="261">
        <v>0</v>
      </c>
      <c r="L129" s="122" t="s">
        <v>88</v>
      </c>
      <c r="M129" s="260">
        <v>0</v>
      </c>
      <c r="N129" s="260">
        <v>0</v>
      </c>
      <c r="O129" s="260">
        <v>0</v>
      </c>
      <c r="P129" s="260">
        <v>0</v>
      </c>
      <c r="Q129" s="260">
        <v>0</v>
      </c>
      <c r="R129" s="261">
        <v>0</v>
      </c>
    </row>
    <row r="130" spans="1:18" ht="25.5" x14ac:dyDescent="0.2">
      <c r="A130" s="122" t="s">
        <v>89</v>
      </c>
      <c r="B130" s="260">
        <v>0</v>
      </c>
      <c r="C130" s="260">
        <v>0</v>
      </c>
      <c r="D130" s="260">
        <v>0</v>
      </c>
      <c r="E130" s="260">
        <v>0</v>
      </c>
      <c r="F130" s="260">
        <v>0</v>
      </c>
      <c r="G130" s="261">
        <v>0</v>
      </c>
      <c r="L130" s="122" t="s">
        <v>89</v>
      </c>
      <c r="M130" s="260">
        <v>0</v>
      </c>
      <c r="N130" s="260">
        <v>0</v>
      </c>
      <c r="O130" s="260">
        <v>0</v>
      </c>
      <c r="P130" s="260">
        <v>0</v>
      </c>
      <c r="Q130" s="260">
        <v>0</v>
      </c>
      <c r="R130" s="261">
        <v>0</v>
      </c>
    </row>
    <row r="131" spans="1:18" ht="25.5" x14ac:dyDescent="0.2">
      <c r="A131" s="122" t="s">
        <v>90</v>
      </c>
      <c r="B131" s="260">
        <v>0</v>
      </c>
      <c r="C131" s="260">
        <v>0</v>
      </c>
      <c r="D131" s="260">
        <v>0</v>
      </c>
      <c r="E131" s="260">
        <v>0</v>
      </c>
      <c r="F131" s="260">
        <v>0</v>
      </c>
      <c r="G131" s="261">
        <v>0</v>
      </c>
      <c r="L131" s="122" t="s">
        <v>90</v>
      </c>
      <c r="M131" s="260">
        <v>0</v>
      </c>
      <c r="N131" s="260">
        <v>0</v>
      </c>
      <c r="O131" s="260">
        <v>0</v>
      </c>
      <c r="P131" s="260">
        <v>0</v>
      </c>
      <c r="Q131" s="260">
        <v>0</v>
      </c>
      <c r="R131" s="261">
        <v>0</v>
      </c>
    </row>
    <row r="132" spans="1:18" ht="38.25" x14ac:dyDescent="0.2">
      <c r="A132" s="122" t="s">
        <v>91</v>
      </c>
      <c r="B132" s="260">
        <v>0</v>
      </c>
      <c r="C132" s="260">
        <v>0</v>
      </c>
      <c r="D132" s="260">
        <v>0</v>
      </c>
      <c r="E132" s="260">
        <v>0</v>
      </c>
      <c r="F132" s="260">
        <v>0</v>
      </c>
      <c r="G132" s="261">
        <v>0</v>
      </c>
      <c r="L132" s="122" t="s">
        <v>91</v>
      </c>
      <c r="M132" s="260">
        <v>0</v>
      </c>
      <c r="N132" s="260">
        <v>0</v>
      </c>
      <c r="O132" s="260">
        <v>0</v>
      </c>
      <c r="P132" s="260">
        <v>0</v>
      </c>
      <c r="Q132" s="260">
        <v>0</v>
      </c>
      <c r="R132" s="261">
        <v>0</v>
      </c>
    </row>
    <row r="133" spans="1:18" ht="25.5" x14ac:dyDescent="0.2">
      <c r="A133" s="122" t="s">
        <v>92</v>
      </c>
      <c r="B133" s="260">
        <v>0</v>
      </c>
      <c r="C133" s="260">
        <v>0</v>
      </c>
      <c r="D133" s="260">
        <v>0</v>
      </c>
      <c r="E133" s="260">
        <v>0</v>
      </c>
      <c r="F133" s="260">
        <v>0</v>
      </c>
      <c r="G133" s="261">
        <v>0</v>
      </c>
      <c r="L133" s="122" t="s">
        <v>92</v>
      </c>
      <c r="M133" s="260">
        <v>0</v>
      </c>
      <c r="N133" s="260">
        <v>0</v>
      </c>
      <c r="O133" s="260">
        <v>0</v>
      </c>
      <c r="P133" s="260">
        <v>0</v>
      </c>
      <c r="Q133" s="260">
        <v>0</v>
      </c>
      <c r="R133" s="261">
        <v>0</v>
      </c>
    </row>
    <row r="134" spans="1:18" ht="25.5" x14ac:dyDescent="0.2">
      <c r="A134" s="122" t="s">
        <v>93</v>
      </c>
      <c r="B134" s="260">
        <v>0</v>
      </c>
      <c r="C134" s="260">
        <v>0</v>
      </c>
      <c r="D134" s="260">
        <v>0</v>
      </c>
      <c r="E134" s="260">
        <v>0</v>
      </c>
      <c r="F134" s="260">
        <v>0</v>
      </c>
      <c r="G134" s="261">
        <v>0</v>
      </c>
      <c r="L134" s="122" t="s">
        <v>93</v>
      </c>
      <c r="M134" s="260">
        <v>0</v>
      </c>
      <c r="N134" s="260">
        <v>0</v>
      </c>
      <c r="O134" s="260">
        <v>0</v>
      </c>
      <c r="P134" s="260">
        <v>0</v>
      </c>
      <c r="Q134" s="260">
        <v>0</v>
      </c>
      <c r="R134" s="261">
        <v>0</v>
      </c>
    </row>
    <row r="135" spans="1:18" x14ac:dyDescent="0.2">
      <c r="A135" s="122" t="s">
        <v>94</v>
      </c>
      <c r="B135" s="260">
        <v>0</v>
      </c>
      <c r="C135" s="260">
        <v>0</v>
      </c>
      <c r="D135" s="260">
        <v>0</v>
      </c>
      <c r="E135" s="260">
        <v>0</v>
      </c>
      <c r="F135" s="260">
        <v>0</v>
      </c>
      <c r="G135" s="261">
        <v>0</v>
      </c>
      <c r="L135" s="122" t="s">
        <v>94</v>
      </c>
      <c r="M135" s="260">
        <v>0</v>
      </c>
      <c r="N135" s="260">
        <v>0</v>
      </c>
      <c r="O135" s="260">
        <v>0</v>
      </c>
      <c r="P135" s="260">
        <v>0</v>
      </c>
      <c r="Q135" s="260">
        <v>0</v>
      </c>
      <c r="R135" s="261">
        <v>0</v>
      </c>
    </row>
    <row r="136" spans="1:18" ht="25.5" x14ac:dyDescent="0.2">
      <c r="A136" s="122" t="s">
        <v>95</v>
      </c>
      <c r="B136" s="260">
        <v>0</v>
      </c>
      <c r="C136" s="260">
        <v>0</v>
      </c>
      <c r="D136" s="260">
        <v>0</v>
      </c>
      <c r="E136" s="260">
        <v>0</v>
      </c>
      <c r="F136" s="260">
        <v>0</v>
      </c>
      <c r="G136" s="261">
        <v>0</v>
      </c>
      <c r="L136" s="122" t="s">
        <v>95</v>
      </c>
      <c r="M136" s="260">
        <v>0</v>
      </c>
      <c r="N136" s="260">
        <v>0</v>
      </c>
      <c r="O136" s="260">
        <v>0</v>
      </c>
      <c r="P136" s="260">
        <v>0</v>
      </c>
      <c r="Q136" s="260">
        <v>0</v>
      </c>
      <c r="R136" s="261">
        <v>0</v>
      </c>
    </row>
    <row r="137" spans="1:18" x14ac:dyDescent="0.2">
      <c r="A137" s="122" t="s">
        <v>96</v>
      </c>
      <c r="B137" s="260">
        <v>0</v>
      </c>
      <c r="C137" s="260">
        <v>0</v>
      </c>
      <c r="D137" s="260">
        <v>0</v>
      </c>
      <c r="E137" s="260">
        <v>0</v>
      </c>
      <c r="F137" s="260">
        <v>0</v>
      </c>
      <c r="G137" s="261">
        <v>0</v>
      </c>
      <c r="L137" s="122" t="s">
        <v>96</v>
      </c>
      <c r="M137" s="260">
        <v>0</v>
      </c>
      <c r="N137" s="260">
        <v>0</v>
      </c>
      <c r="O137" s="260">
        <v>0</v>
      </c>
      <c r="P137" s="260">
        <v>0</v>
      </c>
      <c r="Q137" s="260">
        <v>0</v>
      </c>
      <c r="R137" s="261">
        <v>0</v>
      </c>
    </row>
    <row r="138" spans="1:18" x14ac:dyDescent="0.2">
      <c r="A138" s="122" t="s">
        <v>97</v>
      </c>
      <c r="B138" s="260">
        <v>0</v>
      </c>
      <c r="C138" s="260">
        <v>0</v>
      </c>
      <c r="D138" s="260">
        <v>0</v>
      </c>
      <c r="E138" s="260">
        <v>0</v>
      </c>
      <c r="F138" s="260">
        <v>0</v>
      </c>
      <c r="G138" s="261">
        <v>0</v>
      </c>
      <c r="L138" s="122" t="s">
        <v>97</v>
      </c>
      <c r="M138" s="260">
        <v>0</v>
      </c>
      <c r="N138" s="260">
        <v>0</v>
      </c>
      <c r="O138" s="260">
        <v>0</v>
      </c>
      <c r="P138" s="260">
        <v>0</v>
      </c>
      <c r="Q138" s="260">
        <v>0</v>
      </c>
      <c r="R138" s="261">
        <v>0</v>
      </c>
    </row>
    <row r="139" spans="1:18" ht="25.5" x14ac:dyDescent="0.2">
      <c r="A139" s="122" t="s">
        <v>98</v>
      </c>
      <c r="B139" s="260">
        <v>0</v>
      </c>
      <c r="C139" s="260">
        <v>0</v>
      </c>
      <c r="D139" s="260">
        <v>0</v>
      </c>
      <c r="E139" s="260">
        <v>0</v>
      </c>
      <c r="F139" s="260">
        <v>0</v>
      </c>
      <c r="G139" s="261">
        <v>0</v>
      </c>
      <c r="L139" s="122" t="s">
        <v>98</v>
      </c>
      <c r="M139" s="260">
        <v>0</v>
      </c>
      <c r="N139" s="260">
        <v>0</v>
      </c>
      <c r="O139" s="260">
        <v>0</v>
      </c>
      <c r="P139" s="260">
        <v>0</v>
      </c>
      <c r="Q139" s="260">
        <v>0</v>
      </c>
      <c r="R139" s="261">
        <v>0</v>
      </c>
    </row>
    <row r="140" spans="1:18" ht="25.5" x14ac:dyDescent="0.2">
      <c r="A140" s="122" t="s">
        <v>99</v>
      </c>
      <c r="B140" s="260">
        <v>0</v>
      </c>
      <c r="C140" s="260">
        <v>0</v>
      </c>
      <c r="D140" s="260">
        <v>0</v>
      </c>
      <c r="E140" s="260">
        <v>0</v>
      </c>
      <c r="F140" s="260">
        <v>0</v>
      </c>
      <c r="G140" s="261">
        <v>0</v>
      </c>
      <c r="L140" s="122" t="s">
        <v>99</v>
      </c>
      <c r="M140" s="260">
        <v>0</v>
      </c>
      <c r="N140" s="260">
        <v>0</v>
      </c>
      <c r="O140" s="260">
        <v>0</v>
      </c>
      <c r="P140" s="260">
        <v>0</v>
      </c>
      <c r="Q140" s="260">
        <v>0</v>
      </c>
      <c r="R140" s="261">
        <v>0</v>
      </c>
    </row>
    <row r="141" spans="1:18" x14ac:dyDescent="0.2">
      <c r="A141" s="122" t="s">
        <v>100</v>
      </c>
      <c r="B141" s="260">
        <v>0</v>
      </c>
      <c r="C141" s="260">
        <v>0</v>
      </c>
      <c r="D141" s="260">
        <v>0</v>
      </c>
      <c r="E141" s="260">
        <v>0</v>
      </c>
      <c r="F141" s="260">
        <v>0</v>
      </c>
      <c r="G141" s="261">
        <v>0</v>
      </c>
      <c r="L141" s="122" t="s">
        <v>100</v>
      </c>
      <c r="M141" s="260">
        <v>0</v>
      </c>
      <c r="N141" s="260">
        <v>0</v>
      </c>
      <c r="O141" s="260">
        <v>0</v>
      </c>
      <c r="P141" s="260">
        <v>0</v>
      </c>
      <c r="Q141" s="260">
        <v>0</v>
      </c>
      <c r="R141" s="261">
        <v>0</v>
      </c>
    </row>
    <row r="142" spans="1:18" ht="25.5" x14ac:dyDescent="0.2">
      <c r="A142" s="122" t="s">
        <v>101</v>
      </c>
      <c r="B142" s="260">
        <v>0</v>
      </c>
      <c r="C142" s="260">
        <v>0</v>
      </c>
      <c r="D142" s="260">
        <v>0</v>
      </c>
      <c r="E142" s="260">
        <v>0</v>
      </c>
      <c r="F142" s="260">
        <v>0</v>
      </c>
      <c r="G142" s="261">
        <v>0</v>
      </c>
      <c r="L142" s="122" t="s">
        <v>101</v>
      </c>
      <c r="M142" s="260">
        <v>0</v>
      </c>
      <c r="N142" s="260">
        <v>0</v>
      </c>
      <c r="O142" s="260">
        <v>0</v>
      </c>
      <c r="P142" s="260">
        <v>0</v>
      </c>
      <c r="Q142" s="260">
        <v>0</v>
      </c>
      <c r="R142" s="261">
        <v>0</v>
      </c>
    </row>
    <row r="143" spans="1:18" ht="25.5" x14ac:dyDescent="0.2">
      <c r="A143" s="122" t="s">
        <v>102</v>
      </c>
      <c r="B143" s="260">
        <v>0</v>
      </c>
      <c r="C143" s="260">
        <v>0</v>
      </c>
      <c r="D143" s="260">
        <v>0</v>
      </c>
      <c r="E143" s="260">
        <v>0</v>
      </c>
      <c r="F143" s="260">
        <v>0</v>
      </c>
      <c r="G143" s="261">
        <v>0</v>
      </c>
      <c r="L143" s="122" t="s">
        <v>102</v>
      </c>
      <c r="M143" s="260">
        <v>0</v>
      </c>
      <c r="N143" s="260">
        <v>0</v>
      </c>
      <c r="O143" s="260">
        <v>0</v>
      </c>
      <c r="P143" s="260">
        <v>0</v>
      </c>
      <c r="Q143" s="260">
        <v>0</v>
      </c>
      <c r="R143" s="261">
        <v>0</v>
      </c>
    </row>
    <row r="144" spans="1:18" ht="25.5" x14ac:dyDescent="0.2">
      <c r="A144" s="122" t="s">
        <v>103</v>
      </c>
      <c r="B144" s="260">
        <v>0</v>
      </c>
      <c r="C144" s="260">
        <v>0</v>
      </c>
      <c r="D144" s="260">
        <v>0</v>
      </c>
      <c r="E144" s="260">
        <v>0</v>
      </c>
      <c r="F144" s="260">
        <v>0</v>
      </c>
      <c r="G144" s="261">
        <v>0</v>
      </c>
      <c r="L144" s="122" t="s">
        <v>103</v>
      </c>
      <c r="M144" s="260">
        <v>0</v>
      </c>
      <c r="N144" s="260">
        <v>0</v>
      </c>
      <c r="O144" s="260">
        <v>0</v>
      </c>
      <c r="P144" s="260">
        <v>0</v>
      </c>
      <c r="Q144" s="260">
        <v>0</v>
      </c>
      <c r="R144" s="261">
        <v>0</v>
      </c>
    </row>
    <row r="145" spans="1:18" ht="25.5" x14ac:dyDescent="0.2">
      <c r="A145" s="122" t="s">
        <v>104</v>
      </c>
      <c r="B145" s="260">
        <v>0</v>
      </c>
      <c r="C145" s="260">
        <v>0</v>
      </c>
      <c r="D145" s="260">
        <v>0</v>
      </c>
      <c r="E145" s="260">
        <v>0</v>
      </c>
      <c r="F145" s="260">
        <v>0</v>
      </c>
      <c r="G145" s="261">
        <v>0</v>
      </c>
      <c r="L145" s="122" t="s">
        <v>104</v>
      </c>
      <c r="M145" s="260">
        <v>0</v>
      </c>
      <c r="N145" s="260">
        <v>0</v>
      </c>
      <c r="O145" s="260">
        <v>0</v>
      </c>
      <c r="P145" s="260">
        <v>0</v>
      </c>
      <c r="Q145" s="260">
        <v>0</v>
      </c>
      <c r="R145" s="261">
        <v>0</v>
      </c>
    </row>
    <row r="146" spans="1:18" ht="25.5" x14ac:dyDescent="0.2">
      <c r="A146" s="122" t="s">
        <v>105</v>
      </c>
      <c r="B146" s="260">
        <v>0</v>
      </c>
      <c r="C146" s="260">
        <v>0</v>
      </c>
      <c r="D146" s="260">
        <v>0</v>
      </c>
      <c r="E146" s="260">
        <v>0</v>
      </c>
      <c r="F146" s="260">
        <v>0</v>
      </c>
      <c r="G146" s="261">
        <v>0</v>
      </c>
      <c r="L146" s="122" t="s">
        <v>105</v>
      </c>
      <c r="M146" s="260">
        <v>0</v>
      </c>
      <c r="N146" s="260">
        <v>0</v>
      </c>
      <c r="O146" s="260">
        <v>0</v>
      </c>
      <c r="P146" s="260">
        <v>0</v>
      </c>
      <c r="Q146" s="260">
        <v>0</v>
      </c>
      <c r="R146" s="261">
        <v>0</v>
      </c>
    </row>
    <row r="147" spans="1:18" ht="25.5" x14ac:dyDescent="0.2">
      <c r="A147" s="122" t="s">
        <v>106</v>
      </c>
      <c r="B147" s="260">
        <v>0</v>
      </c>
      <c r="C147" s="260">
        <v>0</v>
      </c>
      <c r="D147" s="260">
        <v>0</v>
      </c>
      <c r="E147" s="260">
        <v>0</v>
      </c>
      <c r="F147" s="260">
        <v>0</v>
      </c>
      <c r="G147" s="261">
        <v>0</v>
      </c>
      <c r="L147" s="122" t="s">
        <v>106</v>
      </c>
      <c r="M147" s="260">
        <v>0</v>
      </c>
      <c r="N147" s="260">
        <v>0</v>
      </c>
      <c r="O147" s="260">
        <v>0</v>
      </c>
      <c r="P147" s="260">
        <v>0</v>
      </c>
      <c r="Q147" s="260">
        <v>0</v>
      </c>
      <c r="R147" s="261">
        <v>0</v>
      </c>
    </row>
    <row r="148" spans="1:18" ht="25.5" x14ac:dyDescent="0.2">
      <c r="A148" s="122" t="s">
        <v>107</v>
      </c>
      <c r="B148" s="260">
        <v>0</v>
      </c>
      <c r="C148" s="260">
        <v>0</v>
      </c>
      <c r="D148" s="260">
        <v>0</v>
      </c>
      <c r="E148" s="260">
        <v>0</v>
      </c>
      <c r="F148" s="260">
        <v>0</v>
      </c>
      <c r="G148" s="261">
        <v>0</v>
      </c>
      <c r="L148" s="122" t="s">
        <v>107</v>
      </c>
      <c r="M148" s="260">
        <v>0</v>
      </c>
      <c r="N148" s="260">
        <v>0</v>
      </c>
      <c r="O148" s="260">
        <v>0</v>
      </c>
      <c r="P148" s="260">
        <v>0</v>
      </c>
      <c r="Q148" s="260">
        <v>0</v>
      </c>
      <c r="R148" s="261">
        <v>0</v>
      </c>
    </row>
    <row r="149" spans="1:18" ht="25.5" x14ac:dyDescent="0.2">
      <c r="A149" s="122" t="s">
        <v>108</v>
      </c>
      <c r="B149" s="260">
        <v>0</v>
      </c>
      <c r="C149" s="260">
        <v>0</v>
      </c>
      <c r="D149" s="260">
        <v>0</v>
      </c>
      <c r="E149" s="260">
        <v>0</v>
      </c>
      <c r="F149" s="260">
        <v>0</v>
      </c>
      <c r="G149" s="261">
        <v>0</v>
      </c>
      <c r="L149" s="122" t="s">
        <v>108</v>
      </c>
      <c r="M149" s="260">
        <v>0</v>
      </c>
      <c r="N149" s="260">
        <v>0</v>
      </c>
      <c r="O149" s="260">
        <v>0</v>
      </c>
      <c r="P149" s="260">
        <v>0</v>
      </c>
      <c r="Q149" s="260">
        <v>0</v>
      </c>
      <c r="R149" s="261">
        <v>0</v>
      </c>
    </row>
    <row r="150" spans="1:18" x14ac:dyDescent="0.2">
      <c r="A150" s="122" t="s">
        <v>109</v>
      </c>
      <c r="B150" s="260">
        <v>0</v>
      </c>
      <c r="C150" s="260">
        <v>0</v>
      </c>
      <c r="D150" s="260">
        <v>0</v>
      </c>
      <c r="E150" s="260">
        <v>0</v>
      </c>
      <c r="F150" s="260">
        <v>0</v>
      </c>
      <c r="G150" s="261">
        <v>0</v>
      </c>
      <c r="L150" s="122" t="s">
        <v>109</v>
      </c>
      <c r="M150" s="260">
        <v>0</v>
      </c>
      <c r="N150" s="260">
        <v>0</v>
      </c>
      <c r="O150" s="260">
        <v>0</v>
      </c>
      <c r="P150" s="260">
        <v>0</v>
      </c>
      <c r="Q150" s="260">
        <v>0</v>
      </c>
      <c r="R150" s="261">
        <v>0</v>
      </c>
    </row>
    <row r="151" spans="1:18" ht="25.5" x14ac:dyDescent="0.2">
      <c r="A151" s="122" t="s">
        <v>110</v>
      </c>
      <c r="B151" s="260">
        <v>0</v>
      </c>
      <c r="C151" s="260">
        <v>0</v>
      </c>
      <c r="D151" s="260">
        <v>0</v>
      </c>
      <c r="E151" s="260">
        <v>0</v>
      </c>
      <c r="F151" s="260">
        <v>0</v>
      </c>
      <c r="G151" s="261">
        <v>0</v>
      </c>
      <c r="L151" s="122" t="s">
        <v>110</v>
      </c>
      <c r="M151" s="260">
        <v>0</v>
      </c>
      <c r="N151" s="260">
        <v>0</v>
      </c>
      <c r="O151" s="260">
        <v>0</v>
      </c>
      <c r="P151" s="260">
        <v>0</v>
      </c>
      <c r="Q151" s="260">
        <v>0</v>
      </c>
      <c r="R151" s="261">
        <v>0</v>
      </c>
    </row>
    <row r="152" spans="1:18" ht="26.25" thickBot="1" x14ac:dyDescent="0.25">
      <c r="A152" s="122" t="s">
        <v>111</v>
      </c>
      <c r="B152" s="260">
        <v>0</v>
      </c>
      <c r="C152" s="260">
        <v>0</v>
      </c>
      <c r="D152" s="260">
        <v>0</v>
      </c>
      <c r="E152" s="260">
        <v>0</v>
      </c>
      <c r="F152" s="260">
        <v>0</v>
      </c>
      <c r="G152" s="261">
        <v>0</v>
      </c>
      <c r="L152" s="122" t="s">
        <v>111</v>
      </c>
      <c r="M152" s="260">
        <v>0</v>
      </c>
      <c r="N152" s="260">
        <v>0</v>
      </c>
      <c r="O152" s="260">
        <v>0</v>
      </c>
      <c r="P152" s="260">
        <v>0</v>
      </c>
      <c r="Q152" s="260">
        <v>0</v>
      </c>
      <c r="R152" s="261">
        <v>0</v>
      </c>
    </row>
    <row r="153" spans="1:18" ht="15" thickBot="1" x14ac:dyDescent="0.3">
      <c r="A153" s="123" t="s">
        <v>15</v>
      </c>
      <c r="B153" s="257">
        <v>0</v>
      </c>
      <c r="C153" s="125">
        <v>0</v>
      </c>
      <c r="D153" s="125">
        <v>0</v>
      </c>
      <c r="E153" s="125">
        <v>0</v>
      </c>
      <c r="F153" s="125">
        <v>0</v>
      </c>
      <c r="G153" s="133">
        <v>0</v>
      </c>
      <c r="L153" s="123" t="s">
        <v>15</v>
      </c>
      <c r="M153" s="257">
        <v>0</v>
      </c>
      <c r="N153" s="125">
        <v>0</v>
      </c>
      <c r="O153" s="125">
        <v>0</v>
      </c>
      <c r="P153" s="125">
        <v>0</v>
      </c>
      <c r="Q153" s="125">
        <v>0</v>
      </c>
      <c r="R153" s="133">
        <v>0</v>
      </c>
    </row>
  </sheetData>
  <mergeCells count="4">
    <mergeCell ref="M4:R5"/>
    <mergeCell ref="A5:A6"/>
    <mergeCell ref="M81:R82"/>
    <mergeCell ref="B81:G82"/>
  </mergeCells>
  <pageMargins left="0.25" right="0.25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zoomScaleNormal="100" workbookViewId="0"/>
  </sheetViews>
  <sheetFormatPr defaultColWidth="11.42578125" defaultRowHeight="12.75" x14ac:dyDescent="0.2"/>
  <cols>
    <col min="1" max="1" width="22" style="372" customWidth="1"/>
    <col min="2" max="2" width="37" style="372" bestFit="1" customWidth="1"/>
    <col min="3" max="11" width="11.42578125" style="372" customWidth="1"/>
    <col min="12" max="16384" width="11.42578125" style="372"/>
  </cols>
  <sheetData>
    <row r="1" spans="1:17" s="104" customFormat="1" ht="26.25" x14ac:dyDescent="0.4">
      <c r="A1" s="104" t="s">
        <v>382</v>
      </c>
    </row>
    <row r="3" spans="1:17" ht="13.5" thickBot="1" x14ac:dyDescent="0.25">
      <c r="A3" s="373"/>
      <c r="B3" s="373"/>
      <c r="C3" s="373"/>
      <c r="D3" s="373"/>
      <c r="E3" s="373"/>
      <c r="F3" s="373"/>
      <c r="G3" s="373"/>
      <c r="H3" s="373"/>
      <c r="I3" s="373"/>
    </row>
    <row r="4" spans="1:17" ht="15" x14ac:dyDescent="0.25">
      <c r="B4" s="418" t="s">
        <v>383</v>
      </c>
      <c r="C4" s="419"/>
      <c r="D4" s="420"/>
    </row>
    <row r="5" spans="1:17" ht="15" x14ac:dyDescent="0.25">
      <c r="A5" s="371"/>
      <c r="B5" s="212" t="s">
        <v>389</v>
      </c>
      <c r="C5" s="315">
        <v>2301</v>
      </c>
      <c r="D5" s="406" t="s">
        <v>394</v>
      </c>
      <c r="E5" s="374"/>
      <c r="F5" s="374"/>
      <c r="G5" s="374"/>
      <c r="H5" s="375"/>
      <c r="I5" s="375"/>
      <c r="J5" s="371"/>
      <c r="K5" s="371"/>
    </row>
    <row r="6" spans="1:17" ht="15" x14ac:dyDescent="0.25">
      <c r="A6" s="370"/>
      <c r="B6" s="212" t="s">
        <v>390</v>
      </c>
      <c r="C6" s="315">
        <v>3282</v>
      </c>
      <c r="D6" s="406" t="s">
        <v>394</v>
      </c>
      <c r="E6" s="376"/>
      <c r="F6" s="376"/>
      <c r="G6" s="376"/>
      <c r="H6" s="376"/>
      <c r="I6" s="376"/>
      <c r="J6" s="371"/>
      <c r="K6" s="371"/>
      <c r="O6" s="377"/>
    </row>
    <row r="7" spans="1:17" ht="15" x14ac:dyDescent="0.25">
      <c r="A7" s="370"/>
      <c r="B7" s="212" t="s">
        <v>391</v>
      </c>
      <c r="C7" s="315">
        <v>10547</v>
      </c>
      <c r="D7" s="406" t="s">
        <v>394</v>
      </c>
      <c r="E7" s="376"/>
      <c r="F7" s="376"/>
      <c r="G7" s="376"/>
      <c r="H7" s="376"/>
      <c r="I7" s="376"/>
      <c r="J7" s="371"/>
      <c r="K7" s="371"/>
      <c r="N7" s="378"/>
      <c r="O7" s="379"/>
    </row>
    <row r="8" spans="1:17" ht="15" x14ac:dyDescent="0.25">
      <c r="A8" s="370"/>
      <c r="B8" s="212" t="s">
        <v>392</v>
      </c>
      <c r="C8" s="315">
        <v>16225.45</v>
      </c>
      <c r="D8" s="406" t="s">
        <v>394</v>
      </c>
      <c r="E8" s="376"/>
      <c r="F8" s="376"/>
      <c r="G8" s="376"/>
      <c r="H8" s="376"/>
      <c r="I8" s="376"/>
      <c r="J8" s="371"/>
      <c r="K8" s="371"/>
      <c r="N8" s="378"/>
      <c r="O8" s="379"/>
    </row>
    <row r="9" spans="1:17" ht="15" x14ac:dyDescent="0.25">
      <c r="A9" s="370"/>
      <c r="B9" s="212" t="s">
        <v>393</v>
      </c>
      <c r="C9" s="315">
        <v>18653.260000000002</v>
      </c>
      <c r="D9" s="406" t="s">
        <v>394</v>
      </c>
      <c r="E9" s="376"/>
      <c r="F9" s="376"/>
      <c r="G9" s="376"/>
      <c r="H9" s="376"/>
      <c r="I9" s="376"/>
      <c r="J9" s="371"/>
      <c r="K9" s="371"/>
      <c r="N9" s="378"/>
      <c r="O9" s="379"/>
    </row>
    <row r="10" spans="1:17" ht="15" x14ac:dyDescent="0.25">
      <c r="A10" s="370"/>
      <c r="B10" s="212" t="s">
        <v>398</v>
      </c>
      <c r="C10" s="315">
        <v>2142.69</v>
      </c>
      <c r="D10" s="406" t="s">
        <v>394</v>
      </c>
      <c r="E10" s="376"/>
      <c r="F10" s="376"/>
      <c r="G10" s="376"/>
      <c r="H10" s="376"/>
      <c r="I10" s="376"/>
      <c r="J10" s="371"/>
      <c r="K10" s="371"/>
      <c r="N10" s="378"/>
      <c r="O10" s="379"/>
    </row>
    <row r="11" spans="1:17" ht="15.75" thickBot="1" x14ac:dyDescent="0.3">
      <c r="A11" s="370"/>
      <c r="B11" s="413" t="s">
        <v>396</v>
      </c>
      <c r="C11" s="414">
        <f>SUM(C5:C10)</f>
        <v>53151.400000000009</v>
      </c>
      <c r="D11" s="412" t="s">
        <v>394</v>
      </c>
      <c r="E11" s="376"/>
      <c r="F11" s="376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5">
      <c r="A12" s="370"/>
      <c r="B12" s="418" t="s">
        <v>395</v>
      </c>
      <c r="C12" s="419"/>
      <c r="D12" s="420"/>
      <c r="E12" s="376"/>
      <c r="F12" s="376"/>
      <c r="G12"/>
      <c r="H12"/>
      <c r="I12"/>
      <c r="J12"/>
      <c r="K12"/>
      <c r="L12"/>
      <c r="M12"/>
      <c r="Q12"/>
    </row>
    <row r="13" spans="1:17" ht="15" x14ac:dyDescent="0.25">
      <c r="A13" s="370"/>
      <c r="B13" s="407" t="s">
        <v>389</v>
      </c>
      <c r="C13" s="494">
        <f>C5/$C$11</f>
        <v>4.329142788336713E-2</v>
      </c>
      <c r="D13" s="406"/>
      <c r="E13" s="376"/>
      <c r="F13" s="376"/>
      <c r="G13"/>
      <c r="H13"/>
      <c r="I13"/>
      <c r="J13"/>
      <c r="K13"/>
      <c r="L13"/>
      <c r="M13"/>
      <c r="Q13"/>
    </row>
    <row r="14" spans="1:17" ht="12.75" customHeight="1" x14ac:dyDescent="0.25">
      <c r="A14" s="370"/>
      <c r="B14" s="212" t="s">
        <v>390</v>
      </c>
      <c r="C14" s="494">
        <f t="shared" ref="C14:C19" si="0">C6/$C$11</f>
        <v>6.1748138336901744E-2</v>
      </c>
      <c r="D14" s="406"/>
      <c r="E14" s="376"/>
      <c r="F14" s="376"/>
      <c r="G14" s="376"/>
      <c r="H14" s="376"/>
      <c r="I14" s="376"/>
      <c r="J14" s="371"/>
      <c r="K14" s="371"/>
    </row>
    <row r="15" spans="1:17" ht="12.75" customHeight="1" x14ac:dyDescent="0.25">
      <c r="A15" s="370"/>
      <c r="B15" s="212" t="s">
        <v>391</v>
      </c>
      <c r="C15" s="494">
        <f t="shared" si="0"/>
        <v>0.19843315510033599</v>
      </c>
      <c r="D15" s="406"/>
      <c r="E15" s="376"/>
      <c r="F15" s="376"/>
      <c r="G15" s="376"/>
      <c r="H15" s="376"/>
      <c r="I15" s="376"/>
      <c r="J15" s="371"/>
      <c r="K15" s="380"/>
    </row>
    <row r="16" spans="1:17" ht="12.75" customHeight="1" x14ac:dyDescent="0.25">
      <c r="A16" s="370"/>
      <c r="B16" s="212" t="s">
        <v>392</v>
      </c>
      <c r="C16" s="494">
        <f t="shared" si="0"/>
        <v>0.30526853478929994</v>
      </c>
      <c r="D16" s="406"/>
      <c r="E16" s="376"/>
      <c r="F16" s="376"/>
      <c r="G16" s="376"/>
      <c r="H16" s="376"/>
      <c r="I16" s="376"/>
      <c r="J16" s="371"/>
      <c r="K16" s="371"/>
    </row>
    <row r="17" spans="1:11" ht="12.75" customHeight="1" x14ac:dyDescent="0.25">
      <c r="A17" s="370"/>
      <c r="B17" s="212" t="s">
        <v>393</v>
      </c>
      <c r="C17" s="494">
        <f t="shared" si="0"/>
        <v>0.35094578882211941</v>
      </c>
      <c r="D17" s="406"/>
      <c r="E17" s="376"/>
      <c r="F17" s="376"/>
      <c r="G17" s="376"/>
      <c r="H17" s="376"/>
      <c r="I17" s="376"/>
      <c r="J17" s="371"/>
      <c r="K17" s="371"/>
    </row>
    <row r="18" spans="1:11" ht="12.75" customHeight="1" x14ac:dyDescent="0.25">
      <c r="A18" s="370"/>
      <c r="B18" s="212" t="s">
        <v>398</v>
      </c>
      <c r="C18" s="494">
        <f t="shared" si="0"/>
        <v>4.031295506797563E-2</v>
      </c>
      <c r="D18" s="406"/>
      <c r="E18" s="376"/>
      <c r="F18" s="376"/>
      <c r="G18" s="376"/>
      <c r="H18" s="376"/>
      <c r="I18" s="376"/>
      <c r="J18" s="371"/>
      <c r="K18" s="371"/>
    </row>
    <row r="19" spans="1:11" ht="12.75" customHeight="1" thickBot="1" x14ac:dyDescent="0.3">
      <c r="A19" s="370"/>
      <c r="B19" s="495" t="s">
        <v>330</v>
      </c>
      <c r="C19" s="496">
        <f>SUM(C13:C18)</f>
        <v>0.99999999999999989</v>
      </c>
      <c r="D19" s="417"/>
      <c r="E19" s="376"/>
      <c r="F19" s="376"/>
      <c r="G19" s="376"/>
      <c r="H19" s="376"/>
      <c r="I19" s="376"/>
      <c r="J19" s="371"/>
      <c r="K19" s="371"/>
    </row>
    <row r="20" spans="1:11" ht="12.75" customHeight="1" x14ac:dyDescent="0.2">
      <c r="A20" s="370"/>
      <c r="B20" s="370"/>
      <c r="C20" s="370"/>
      <c r="D20" s="371"/>
      <c r="E20" s="376"/>
      <c r="F20" s="376"/>
      <c r="G20" s="376"/>
      <c r="H20" s="376"/>
      <c r="I20" s="376"/>
      <c r="J20" s="371"/>
      <c r="K20" s="371"/>
    </row>
    <row r="21" spans="1:11" ht="12.75" customHeight="1" x14ac:dyDescent="0.2">
      <c r="A21" s="370"/>
      <c r="B21" s="373" t="s">
        <v>388</v>
      </c>
      <c r="C21" s="382"/>
      <c r="D21" s="382"/>
      <c r="E21" s="376"/>
      <c r="F21" s="376"/>
      <c r="G21" s="376"/>
      <c r="H21" s="376"/>
      <c r="I21" s="376"/>
      <c r="J21" s="371"/>
      <c r="K21" s="371"/>
    </row>
    <row r="22" spans="1:11" ht="12.75" customHeight="1" x14ac:dyDescent="0.2">
      <c r="A22" s="370"/>
      <c r="B22" s="493" t="s">
        <v>387</v>
      </c>
      <c r="C22" s="376"/>
      <c r="D22" s="376"/>
      <c r="E22" s="376"/>
      <c r="F22" s="376"/>
      <c r="G22" s="376"/>
      <c r="H22" s="376"/>
      <c r="I22" s="376"/>
      <c r="J22" s="371"/>
      <c r="K22" s="371"/>
    </row>
    <row r="23" spans="1:11" ht="12.75" customHeight="1" x14ac:dyDescent="0.2">
      <c r="A23" s="370"/>
      <c r="B23" s="493" t="s">
        <v>397</v>
      </c>
      <c r="C23" s="376"/>
      <c r="D23" s="376"/>
      <c r="E23" s="376"/>
      <c r="F23" s="376"/>
      <c r="G23" s="376"/>
      <c r="H23" s="376"/>
      <c r="I23" s="376"/>
      <c r="J23" s="371"/>
      <c r="K23" s="371"/>
    </row>
    <row r="24" spans="1:11" ht="12.75" customHeight="1" x14ac:dyDescent="0.2">
      <c r="A24" s="370"/>
      <c r="B24" s="493"/>
      <c r="C24" s="384"/>
      <c r="D24" s="384"/>
      <c r="E24" s="376"/>
      <c r="F24" s="376"/>
      <c r="G24" s="376"/>
      <c r="H24" s="376"/>
      <c r="I24" s="376"/>
      <c r="J24" s="371"/>
      <c r="K24" s="371"/>
    </row>
    <row r="25" spans="1:11" ht="12.75" customHeight="1" x14ac:dyDescent="0.2">
      <c r="A25" s="370"/>
      <c r="B25" s="493"/>
      <c r="C25" s="371"/>
      <c r="D25" s="385"/>
      <c r="E25" s="376"/>
      <c r="F25" s="376"/>
      <c r="G25" s="376"/>
      <c r="H25" s="376"/>
      <c r="I25" s="376"/>
      <c r="J25" s="371"/>
      <c r="K25" s="371"/>
    </row>
    <row r="26" spans="1:11" ht="12.75" customHeight="1" x14ac:dyDescent="0.2">
      <c r="A26" s="370"/>
      <c r="B26" s="371"/>
      <c r="C26" s="371"/>
      <c r="D26" s="371"/>
      <c r="E26" s="376"/>
      <c r="F26" s="376"/>
      <c r="G26" s="376"/>
      <c r="H26" s="376"/>
      <c r="I26" s="376"/>
      <c r="J26" s="371"/>
      <c r="K26" s="371"/>
    </row>
    <row r="27" spans="1:11" ht="12.75" customHeight="1" x14ac:dyDescent="0.2">
      <c r="A27" s="371"/>
      <c r="B27" s="370"/>
      <c r="C27" s="370"/>
      <c r="D27" s="370"/>
      <c r="E27" s="381"/>
      <c r="F27" s="381"/>
      <c r="G27" s="381"/>
      <c r="H27" s="381"/>
      <c r="I27" s="371"/>
      <c r="J27" s="371"/>
      <c r="K27" s="371"/>
    </row>
    <row r="28" spans="1:11" ht="12.75" customHeight="1" x14ac:dyDescent="0.2">
      <c r="A28" s="371"/>
      <c r="B28" s="374"/>
      <c r="C28" s="374"/>
      <c r="D28" s="374"/>
      <c r="E28" s="371"/>
      <c r="F28" s="371"/>
      <c r="G28" s="371"/>
      <c r="H28" s="371"/>
      <c r="I28" s="371"/>
      <c r="J28" s="371"/>
      <c r="K28" s="371"/>
    </row>
    <row r="29" spans="1:11" ht="12.75" customHeight="1" x14ac:dyDescent="0.2">
      <c r="A29" s="370"/>
      <c r="B29" s="389"/>
      <c r="C29" s="389"/>
      <c r="D29" s="390"/>
      <c r="E29" s="371"/>
      <c r="F29" s="371"/>
      <c r="G29" s="371"/>
      <c r="H29" s="371"/>
      <c r="I29" s="371"/>
      <c r="J29" s="371"/>
      <c r="K29" s="371"/>
    </row>
    <row r="30" spans="1:11" ht="12.75" customHeight="1" x14ac:dyDescent="0.2">
      <c r="A30" s="371"/>
      <c r="B30" s="389"/>
      <c r="C30" s="389"/>
      <c r="D30" s="390"/>
      <c r="E30" s="382"/>
      <c r="F30" s="382"/>
      <c r="G30" s="382"/>
      <c r="H30" s="382"/>
      <c r="I30" s="383"/>
      <c r="J30" s="371"/>
      <c r="K30" s="371"/>
    </row>
    <row r="31" spans="1:11" ht="12.75" customHeight="1" x14ac:dyDescent="0.2">
      <c r="A31" s="370"/>
      <c r="B31" s="389"/>
      <c r="C31" s="389"/>
      <c r="D31" s="390"/>
      <c r="E31" s="376"/>
      <c r="F31" s="376"/>
      <c r="G31" s="376"/>
      <c r="H31" s="376"/>
      <c r="I31" s="376"/>
      <c r="J31" s="371"/>
      <c r="K31" s="371"/>
    </row>
    <row r="32" spans="1:11" ht="12.75" customHeight="1" x14ac:dyDescent="0.2">
      <c r="A32" s="370"/>
      <c r="B32" s="389"/>
      <c r="C32" s="389"/>
      <c r="D32" s="390"/>
      <c r="E32" s="376"/>
      <c r="F32" s="376"/>
      <c r="G32" s="376"/>
      <c r="H32" s="376"/>
      <c r="I32" s="376"/>
      <c r="J32" s="371"/>
      <c r="K32" s="371"/>
    </row>
    <row r="33" spans="1:17" ht="12.75" customHeight="1" x14ac:dyDescent="0.2">
      <c r="A33" s="371"/>
      <c r="B33" s="389"/>
      <c r="C33" s="389"/>
      <c r="D33" s="390"/>
      <c r="E33" s="384"/>
      <c r="F33" s="384"/>
      <c r="G33" s="384"/>
      <c r="H33" s="384"/>
      <c r="I33" s="384"/>
      <c r="J33" s="371"/>
      <c r="K33" s="371"/>
    </row>
    <row r="34" spans="1:17" ht="12.75" customHeight="1" x14ac:dyDescent="0.2">
      <c r="A34" s="371"/>
      <c r="B34" s="389"/>
      <c r="C34" s="389"/>
      <c r="D34" s="390"/>
      <c r="E34" s="371"/>
      <c r="F34" s="371"/>
      <c r="G34" s="371"/>
      <c r="H34" s="371"/>
      <c r="I34" s="371"/>
      <c r="J34" s="371"/>
      <c r="K34" s="371"/>
    </row>
    <row r="35" spans="1:17" ht="12.75" customHeight="1" x14ac:dyDescent="0.2">
      <c r="A35" s="371"/>
      <c r="B35" s="389"/>
      <c r="C35" s="389"/>
      <c r="D35" s="390"/>
      <c r="E35" s="371"/>
      <c r="F35" s="371"/>
      <c r="G35" s="371"/>
      <c r="H35" s="371"/>
      <c r="I35" s="371"/>
      <c r="J35" s="371"/>
      <c r="K35" s="371"/>
    </row>
    <row r="36" spans="1:17" ht="12.75" customHeight="1" x14ac:dyDescent="0.2">
      <c r="A36" s="370"/>
      <c r="B36" s="389"/>
      <c r="C36" s="389"/>
      <c r="D36" s="390"/>
      <c r="E36" s="370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</row>
    <row r="37" spans="1:17" ht="12.75" customHeight="1" x14ac:dyDescent="0.25">
      <c r="A37" s="371"/>
      <c r="B37" s="389"/>
      <c r="C37" s="389"/>
      <c r="D37" s="390"/>
      <c r="E37" s="374"/>
      <c r="F37" s="374"/>
      <c r="G37" s="374"/>
      <c r="H37" s="386"/>
      <c r="I37" s="386"/>
      <c r="J37" s="387"/>
      <c r="K37" s="387"/>
      <c r="M37" s="371"/>
      <c r="N37" s="387"/>
      <c r="O37" s="388"/>
      <c r="P37" s="388"/>
      <c r="Q37" s="388"/>
    </row>
    <row r="38" spans="1:17" ht="12.75" customHeight="1" x14ac:dyDescent="0.25">
      <c r="A38" s="370"/>
      <c r="B38" s="389"/>
      <c r="C38" s="389"/>
      <c r="D38" s="390"/>
      <c r="E38" s="390"/>
      <c r="F38" s="391"/>
      <c r="G38" s="391"/>
      <c r="H38" s="391"/>
      <c r="I38" s="391"/>
      <c r="J38" s="392"/>
      <c r="K38" s="387"/>
      <c r="M38" s="371"/>
      <c r="N38" s="392"/>
      <c r="O38" s="393"/>
      <c r="P38" s="393"/>
      <c r="Q38" s="393"/>
    </row>
    <row r="39" spans="1:17" ht="12.75" customHeight="1" x14ac:dyDescent="0.25">
      <c r="A39" s="370"/>
      <c r="B39" s="389"/>
      <c r="C39" s="389"/>
      <c r="D39" s="390"/>
      <c r="E39" s="390"/>
      <c r="F39" s="391"/>
      <c r="G39" s="391"/>
      <c r="H39" s="391"/>
      <c r="I39" s="391"/>
      <c r="J39" s="392"/>
      <c r="K39" s="387"/>
      <c r="M39" s="371"/>
      <c r="N39" s="392"/>
      <c r="O39" s="393"/>
      <c r="P39" s="393"/>
      <c r="Q39" s="393"/>
    </row>
    <row r="40" spans="1:17" ht="12.75" customHeight="1" x14ac:dyDescent="0.25">
      <c r="A40" s="370"/>
      <c r="B40" s="389"/>
      <c r="C40" s="389"/>
      <c r="D40" s="390"/>
      <c r="E40" s="390"/>
      <c r="F40" s="391"/>
      <c r="G40" s="391"/>
      <c r="H40" s="391"/>
      <c r="I40" s="391"/>
      <c r="J40" s="392"/>
      <c r="K40" s="387"/>
      <c r="M40" s="371"/>
      <c r="N40" s="392"/>
      <c r="O40" s="393"/>
      <c r="P40" s="393"/>
      <c r="Q40" s="393"/>
    </row>
    <row r="41" spans="1:17" ht="12.75" customHeight="1" x14ac:dyDescent="0.25">
      <c r="A41" s="370"/>
      <c r="B41" s="389"/>
      <c r="C41" s="389"/>
      <c r="D41" s="390"/>
      <c r="E41" s="390"/>
      <c r="F41" s="391"/>
      <c r="G41" s="391"/>
      <c r="H41" s="391"/>
      <c r="I41" s="391"/>
      <c r="J41" s="392"/>
      <c r="K41" s="387"/>
      <c r="M41" s="371"/>
      <c r="N41" s="392"/>
      <c r="O41" s="393"/>
      <c r="P41" s="393"/>
      <c r="Q41" s="393"/>
    </row>
    <row r="42" spans="1:17" ht="12.75" customHeight="1" x14ac:dyDescent="0.25">
      <c r="A42" s="370"/>
      <c r="B42" s="389"/>
      <c r="C42" s="389"/>
      <c r="D42" s="390"/>
      <c r="E42" s="390"/>
      <c r="F42" s="391"/>
      <c r="G42" s="391"/>
      <c r="H42" s="391"/>
      <c r="I42" s="391"/>
      <c r="J42" s="392"/>
      <c r="K42" s="394"/>
      <c r="M42" s="371"/>
      <c r="N42" s="371"/>
      <c r="O42" s="393"/>
      <c r="P42" s="393"/>
      <c r="Q42" s="393"/>
    </row>
    <row r="43" spans="1:17" ht="12.75" customHeight="1" x14ac:dyDescent="0.25">
      <c r="A43" s="370"/>
      <c r="B43" s="389"/>
      <c r="C43" s="389"/>
      <c r="D43" s="390"/>
      <c r="E43" s="390"/>
      <c r="F43" s="391"/>
      <c r="G43" s="391"/>
      <c r="H43" s="391"/>
      <c r="I43" s="391"/>
      <c r="J43" s="392"/>
      <c r="K43" s="394"/>
      <c r="O43" s="393"/>
      <c r="P43" s="393"/>
      <c r="Q43" s="393"/>
    </row>
    <row r="44" spans="1:17" ht="12.75" customHeight="1" x14ac:dyDescent="0.25">
      <c r="A44" s="370"/>
      <c r="B44" s="389"/>
      <c r="C44" s="389"/>
      <c r="D44" s="390"/>
      <c r="E44" s="390"/>
      <c r="F44" s="391"/>
      <c r="G44" s="391"/>
      <c r="H44" s="391"/>
      <c r="I44" s="391"/>
      <c r="J44" s="392"/>
      <c r="K44" s="387"/>
      <c r="M44" s="371"/>
      <c r="N44" s="392"/>
      <c r="O44" s="393"/>
      <c r="P44" s="393"/>
      <c r="Q44" s="393"/>
    </row>
    <row r="45" spans="1:17" ht="12.75" customHeight="1" x14ac:dyDescent="0.25">
      <c r="A45" s="370"/>
      <c r="B45" s="389"/>
      <c r="C45" s="389"/>
      <c r="D45" s="390"/>
      <c r="E45" s="390"/>
      <c r="F45" s="391"/>
      <c r="G45" s="391"/>
      <c r="H45" s="391"/>
      <c r="I45" s="391"/>
      <c r="J45" s="392"/>
      <c r="K45" s="394"/>
      <c r="O45" s="393"/>
      <c r="P45" s="393"/>
      <c r="Q45" s="393"/>
    </row>
    <row r="46" spans="1:17" ht="12.75" customHeight="1" x14ac:dyDescent="0.25">
      <c r="A46" s="370"/>
      <c r="B46" s="389"/>
      <c r="C46" s="389"/>
      <c r="D46" s="390"/>
      <c r="E46" s="390"/>
      <c r="F46" s="391"/>
      <c r="G46" s="391"/>
      <c r="H46" s="391"/>
      <c r="I46" s="391"/>
      <c r="J46" s="392"/>
      <c r="K46" s="394"/>
      <c r="O46" s="393"/>
      <c r="P46" s="393"/>
      <c r="Q46" s="393"/>
    </row>
    <row r="47" spans="1:17" ht="12.75" customHeight="1" x14ac:dyDescent="0.25">
      <c r="A47" s="370"/>
      <c r="B47" s="389"/>
      <c r="C47" s="389"/>
      <c r="D47" s="390"/>
      <c r="E47" s="390"/>
      <c r="F47" s="391"/>
      <c r="G47" s="391"/>
      <c r="H47" s="391"/>
      <c r="I47" s="391"/>
      <c r="J47" s="392"/>
      <c r="K47" s="387"/>
      <c r="M47" s="371"/>
      <c r="N47" s="392"/>
      <c r="O47" s="393"/>
      <c r="P47" s="393"/>
      <c r="Q47" s="393"/>
    </row>
    <row r="48" spans="1:17" ht="12.75" customHeight="1" x14ac:dyDescent="0.25">
      <c r="A48" s="370"/>
      <c r="B48" s="389"/>
      <c r="C48" s="389"/>
      <c r="D48" s="390"/>
      <c r="E48" s="390"/>
      <c r="F48" s="391"/>
      <c r="G48" s="391"/>
      <c r="H48" s="391"/>
      <c r="I48" s="391"/>
      <c r="J48" s="392"/>
      <c r="K48" s="387"/>
      <c r="M48" s="371"/>
      <c r="N48" s="392"/>
      <c r="O48" s="393"/>
      <c r="P48" s="393"/>
      <c r="Q48" s="393"/>
    </row>
    <row r="49" spans="1:17" ht="12.75" customHeight="1" x14ac:dyDescent="0.25">
      <c r="A49" s="370"/>
      <c r="B49" s="389"/>
      <c r="C49" s="389"/>
      <c r="D49" s="390"/>
      <c r="E49" s="390"/>
      <c r="F49" s="391"/>
      <c r="G49" s="391"/>
      <c r="H49" s="391"/>
      <c r="I49" s="391"/>
      <c r="J49" s="392"/>
      <c r="K49" s="387"/>
      <c r="M49" s="371"/>
      <c r="N49" s="392"/>
      <c r="O49" s="393"/>
      <c r="P49" s="393"/>
      <c r="Q49" s="393"/>
    </row>
    <row r="50" spans="1:17" ht="12.75" customHeight="1" x14ac:dyDescent="0.25">
      <c r="A50" s="370"/>
      <c r="B50" s="395"/>
      <c r="C50" s="395"/>
      <c r="D50" s="391"/>
      <c r="E50" s="390"/>
      <c r="F50" s="391"/>
      <c r="G50" s="391"/>
      <c r="H50" s="391"/>
      <c r="I50" s="391"/>
      <c r="J50" s="392"/>
      <c r="K50" s="394"/>
      <c r="O50" s="393"/>
      <c r="P50" s="393"/>
      <c r="Q50" s="393"/>
    </row>
    <row r="51" spans="1:17" ht="12.75" customHeight="1" x14ac:dyDescent="0.2">
      <c r="A51" s="370"/>
      <c r="B51" s="395"/>
      <c r="C51" s="395"/>
      <c r="D51" s="391"/>
      <c r="E51" s="390"/>
      <c r="F51" s="391"/>
      <c r="G51" s="391"/>
      <c r="H51" s="391"/>
      <c r="I51" s="391"/>
      <c r="J51" s="371"/>
      <c r="K51" s="387"/>
      <c r="M51" s="371"/>
      <c r="N51" s="392"/>
      <c r="O51" s="371"/>
      <c r="P51" s="371"/>
    </row>
    <row r="52" spans="1:17" ht="12.75" customHeight="1" x14ac:dyDescent="0.2">
      <c r="A52" s="370"/>
      <c r="B52" s="395"/>
      <c r="C52" s="395"/>
      <c r="D52" s="391"/>
      <c r="E52" s="390"/>
      <c r="F52" s="391"/>
      <c r="G52" s="391"/>
      <c r="H52" s="391"/>
      <c r="I52" s="391"/>
      <c r="J52" s="371"/>
      <c r="K52" s="387"/>
      <c r="M52" s="371"/>
      <c r="N52" s="392"/>
    </row>
    <row r="53" spans="1:17" ht="12.75" customHeight="1" x14ac:dyDescent="0.2">
      <c r="A53" s="370"/>
      <c r="B53" s="395"/>
      <c r="C53" s="395"/>
      <c r="D53" s="391"/>
      <c r="E53" s="390"/>
      <c r="F53" s="391"/>
      <c r="G53" s="391"/>
      <c r="H53" s="391"/>
      <c r="I53" s="391"/>
      <c r="J53" s="371"/>
      <c r="K53" s="387"/>
      <c r="M53" s="371"/>
      <c r="N53" s="392"/>
    </row>
    <row r="54" spans="1:17" ht="12.75" customHeight="1" x14ac:dyDescent="0.2">
      <c r="A54" s="370"/>
      <c r="B54" s="395"/>
      <c r="C54" s="395"/>
      <c r="D54" s="391"/>
      <c r="E54" s="390"/>
      <c r="F54" s="391"/>
      <c r="G54" s="391"/>
      <c r="H54" s="391"/>
      <c r="I54" s="391"/>
      <c r="J54" s="371"/>
      <c r="K54" s="394"/>
    </row>
    <row r="55" spans="1:17" ht="12.75" customHeight="1" x14ac:dyDescent="0.2">
      <c r="A55" s="370"/>
      <c r="B55" s="395"/>
      <c r="C55" s="395"/>
      <c r="D55" s="391"/>
      <c r="E55" s="390"/>
      <c r="F55" s="391"/>
      <c r="G55" s="391"/>
      <c r="H55" s="391"/>
      <c r="I55" s="391"/>
      <c r="J55" s="371"/>
      <c r="K55" s="394"/>
    </row>
    <row r="56" spans="1:17" ht="12.75" customHeight="1" x14ac:dyDescent="0.2">
      <c r="A56" s="370"/>
      <c r="B56" s="396"/>
      <c r="C56" s="396"/>
      <c r="D56" s="391"/>
      <c r="E56" s="390"/>
      <c r="F56" s="391"/>
      <c r="G56" s="391"/>
      <c r="H56" s="391"/>
      <c r="I56" s="391"/>
      <c r="J56" s="371"/>
      <c r="K56" s="387"/>
      <c r="M56" s="371"/>
      <c r="N56" s="392"/>
    </row>
    <row r="57" spans="1:17" ht="12.75" customHeight="1" x14ac:dyDescent="0.2">
      <c r="A57" s="370"/>
      <c r="B57" s="396"/>
      <c r="C57" s="396"/>
      <c r="D57" s="391"/>
      <c r="E57" s="390"/>
      <c r="F57" s="391"/>
      <c r="G57" s="391"/>
      <c r="H57" s="391"/>
      <c r="I57" s="391"/>
      <c r="J57" s="371"/>
      <c r="K57" s="394"/>
    </row>
    <row r="58" spans="1:17" ht="12.75" customHeight="1" x14ac:dyDescent="0.25">
      <c r="A58" s="370"/>
      <c r="B58" s="397"/>
      <c r="C58" s="397"/>
      <c r="D58" s="398"/>
      <c r="E58" s="390"/>
      <c r="F58" s="391"/>
      <c r="G58" s="391"/>
      <c r="H58" s="391"/>
      <c r="I58" s="391"/>
      <c r="J58" s="371"/>
      <c r="K58" s="387"/>
      <c r="M58" s="371"/>
      <c r="N58" s="392"/>
    </row>
    <row r="59" spans="1:17" ht="12.75" customHeight="1" x14ac:dyDescent="0.25">
      <c r="A59" s="395"/>
      <c r="B59" s="397"/>
      <c r="C59" s="397"/>
      <c r="D59" s="398"/>
      <c r="E59" s="391"/>
      <c r="F59" s="371"/>
      <c r="G59" s="371"/>
      <c r="H59" s="371"/>
      <c r="I59" s="371"/>
      <c r="J59" s="371"/>
    </row>
    <row r="60" spans="1:17" ht="12.75" customHeight="1" x14ac:dyDescent="0.25">
      <c r="A60" s="395"/>
      <c r="B60" s="397"/>
      <c r="C60" s="397"/>
      <c r="D60" s="398"/>
      <c r="E60" s="391"/>
      <c r="F60" s="371"/>
      <c r="G60" s="371"/>
      <c r="H60" s="371"/>
      <c r="I60" s="371"/>
      <c r="J60" s="371"/>
      <c r="K60" s="371"/>
    </row>
    <row r="61" spans="1:17" ht="12.75" customHeight="1" x14ac:dyDescent="0.25">
      <c r="A61" s="395"/>
      <c r="B61" s="397"/>
      <c r="C61" s="397"/>
      <c r="D61" s="398"/>
      <c r="E61" s="391"/>
      <c r="F61" s="371"/>
      <c r="G61" s="371"/>
      <c r="H61" s="371"/>
      <c r="I61" s="371"/>
      <c r="J61" s="371"/>
    </row>
    <row r="62" spans="1:17" ht="12.75" customHeight="1" x14ac:dyDescent="0.25">
      <c r="A62" s="395"/>
      <c r="B62" s="397"/>
      <c r="C62" s="397"/>
      <c r="D62" s="398"/>
      <c r="E62" s="391"/>
      <c r="F62" s="371"/>
      <c r="G62" s="371"/>
      <c r="H62" s="371"/>
      <c r="I62" s="371"/>
      <c r="J62" s="371"/>
      <c r="K62" s="371"/>
    </row>
    <row r="63" spans="1:17" ht="12.75" customHeight="1" x14ac:dyDescent="0.25">
      <c r="A63" s="395"/>
      <c r="B63" s="397"/>
      <c r="C63" s="397"/>
      <c r="D63" s="398"/>
      <c r="E63" s="391"/>
      <c r="F63" s="371"/>
      <c r="G63" s="371"/>
      <c r="H63" s="371"/>
      <c r="I63" s="371"/>
      <c r="J63" s="371"/>
      <c r="K63" s="371"/>
    </row>
    <row r="64" spans="1:17" ht="12.75" customHeight="1" x14ac:dyDescent="0.2">
      <c r="A64" s="395"/>
      <c r="E64" s="391"/>
      <c r="F64" s="371"/>
      <c r="G64" s="371"/>
      <c r="H64" s="371"/>
      <c r="I64" s="371"/>
      <c r="J64" s="371"/>
      <c r="K64" s="371"/>
    </row>
    <row r="65" spans="1:11" ht="12.75" customHeight="1" x14ac:dyDescent="0.2">
      <c r="A65" s="396"/>
      <c r="E65" s="391"/>
      <c r="F65" s="371"/>
      <c r="G65" s="371"/>
      <c r="H65" s="371"/>
      <c r="I65" s="371"/>
      <c r="J65" s="371"/>
      <c r="K65" s="371"/>
    </row>
    <row r="66" spans="1:11" ht="12.75" customHeight="1" x14ac:dyDescent="0.2">
      <c r="A66" s="396"/>
      <c r="E66" s="391"/>
      <c r="F66" s="371"/>
      <c r="G66" s="371"/>
      <c r="H66" s="371"/>
      <c r="I66" s="371"/>
      <c r="J66" s="371"/>
      <c r="K66" s="371"/>
    </row>
    <row r="67" spans="1:11" ht="12.75" customHeight="1" x14ac:dyDescent="0.25">
      <c r="A67" s="397"/>
      <c r="E67" s="398"/>
    </row>
    <row r="68" spans="1:11" ht="12.75" customHeight="1" x14ac:dyDescent="0.25">
      <c r="A68" s="397"/>
      <c r="E68" s="398"/>
    </row>
    <row r="69" spans="1:11" ht="12.75" customHeight="1" x14ac:dyDescent="0.25">
      <c r="A69" s="397"/>
      <c r="E69" s="398"/>
    </row>
    <row r="70" spans="1:11" ht="12.75" customHeight="1" x14ac:dyDescent="0.25">
      <c r="A70" s="397"/>
      <c r="E70" s="398"/>
    </row>
    <row r="71" spans="1:11" ht="12.75" customHeight="1" x14ac:dyDescent="0.25">
      <c r="A71" s="397"/>
      <c r="E71" s="398"/>
    </row>
    <row r="72" spans="1:11" ht="12.75" customHeight="1" x14ac:dyDescent="0.25">
      <c r="A72" s="397"/>
      <c r="E72" s="398"/>
    </row>
  </sheetData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3"/>
  <sheetViews>
    <sheetView zoomScale="85" zoomScaleNormal="85" workbookViewId="0"/>
  </sheetViews>
  <sheetFormatPr defaultRowHeight="14.25" x14ac:dyDescent="0.25"/>
  <cols>
    <col min="1" max="1" width="56.5703125" style="1" customWidth="1"/>
    <col min="2" max="2" width="11.28515625" style="4" customWidth="1"/>
    <col min="3" max="3" width="10.5703125" style="5" customWidth="1"/>
    <col min="4" max="4" width="11.5703125" style="1" customWidth="1"/>
    <col min="5" max="5" width="13.28515625" style="1" customWidth="1"/>
    <col min="6" max="7" width="19.28515625" style="1" customWidth="1"/>
    <col min="8" max="8" width="52.140625" style="1" customWidth="1"/>
    <col min="9" max="13" width="13" style="1" bestFit="1" customWidth="1"/>
    <col min="14" max="14" width="12.85546875" style="1" bestFit="1" customWidth="1"/>
    <col min="15" max="16384" width="9.140625" style="1"/>
  </cols>
  <sheetData>
    <row r="1" spans="1:14" s="104" customFormat="1" ht="26.25" x14ac:dyDescent="0.4">
      <c r="A1" s="104" t="s">
        <v>379</v>
      </c>
    </row>
    <row r="2" spans="1:14" s="6" customFormat="1" ht="15" x14ac:dyDescent="0.25">
      <c r="A2" s="107"/>
      <c r="B2" s="108"/>
      <c r="C2" s="109"/>
      <c r="D2" s="107"/>
      <c r="E2" s="107"/>
      <c r="F2" s="107"/>
      <c r="G2" s="107"/>
    </row>
    <row r="3" spans="1:14" s="7" customFormat="1" ht="13.5" thickBot="1" x14ac:dyDescent="0.3">
      <c r="A3" s="105" t="s">
        <v>20</v>
      </c>
      <c r="B3" s="106"/>
      <c r="C3" s="106">
        <v>6393</v>
      </c>
      <c r="D3" s="105"/>
      <c r="E3" s="105"/>
      <c r="F3" s="105"/>
      <c r="G3" s="105"/>
    </row>
    <row r="4" spans="1:14" ht="15.75" customHeight="1" thickBot="1" x14ac:dyDescent="0.3">
      <c r="A4" s="105"/>
      <c r="B4" s="110"/>
      <c r="C4" s="110"/>
      <c r="D4" s="105"/>
      <c r="E4" s="105"/>
      <c r="F4" s="105"/>
      <c r="G4" s="105"/>
      <c r="H4" s="225"/>
      <c r="I4" s="480" t="s">
        <v>240</v>
      </c>
      <c r="J4" s="481"/>
      <c r="K4" s="481"/>
      <c r="L4" s="481"/>
      <c r="M4" s="481"/>
      <c r="N4" s="482"/>
    </row>
    <row r="5" spans="1:14" ht="25.5" customHeight="1" thickBot="1" x14ac:dyDescent="0.3">
      <c r="A5" s="486" t="s">
        <v>52</v>
      </c>
      <c r="B5" s="202"/>
      <c r="C5" s="203" t="s">
        <v>18</v>
      </c>
      <c r="D5" s="202"/>
      <c r="E5" s="203" t="s">
        <v>6</v>
      </c>
      <c r="F5" s="210" t="s">
        <v>42</v>
      </c>
      <c r="G5" s="219" t="s">
        <v>45</v>
      </c>
      <c r="H5" s="226"/>
      <c r="I5" s="483"/>
      <c r="J5" s="484"/>
      <c r="K5" s="484"/>
      <c r="L5" s="484"/>
      <c r="M5" s="484"/>
      <c r="N5" s="485"/>
    </row>
    <row r="6" spans="1:14" ht="15.75" customHeight="1" thickBot="1" x14ac:dyDescent="0.3">
      <c r="A6" s="487"/>
      <c r="B6" s="204"/>
      <c r="C6" s="205" t="s">
        <v>29</v>
      </c>
      <c r="D6" s="204"/>
      <c r="E6" s="205" t="s">
        <v>16</v>
      </c>
      <c r="F6" s="211" t="s">
        <v>41</v>
      </c>
      <c r="G6" s="221" t="s">
        <v>46</v>
      </c>
      <c r="H6" s="225"/>
      <c r="I6" s="227">
        <v>2008</v>
      </c>
      <c r="J6" s="228">
        <v>2010</v>
      </c>
      <c r="K6" s="228">
        <v>2011</v>
      </c>
      <c r="L6" s="228">
        <v>2012</v>
      </c>
      <c r="M6" s="228">
        <v>2013</v>
      </c>
      <c r="N6" s="499">
        <v>2014</v>
      </c>
    </row>
    <row r="7" spans="1:14" s="220" customFormat="1" ht="15.75" x14ac:dyDescent="0.25">
      <c r="A7" s="111" t="s">
        <v>23</v>
      </c>
      <c r="B7" s="112"/>
      <c r="C7" s="113">
        <v>5539</v>
      </c>
      <c r="D7" s="112"/>
      <c r="E7" s="113">
        <v>55284</v>
      </c>
      <c r="F7" s="115">
        <v>0</v>
      </c>
      <c r="G7" s="222">
        <v>0</v>
      </c>
      <c r="H7" s="232" t="s">
        <v>23</v>
      </c>
      <c r="I7" s="508">
        <v>117420</v>
      </c>
      <c r="J7" s="233">
        <v>135718</v>
      </c>
      <c r="K7" s="233">
        <v>153163</v>
      </c>
      <c r="L7" s="233">
        <v>155427</v>
      </c>
      <c r="M7" s="233">
        <v>146956</v>
      </c>
      <c r="N7" s="500">
        <v>55284</v>
      </c>
    </row>
    <row r="8" spans="1:14" x14ac:dyDescent="0.2">
      <c r="A8" s="116" t="s">
        <v>53</v>
      </c>
      <c r="B8" s="117">
        <v>3366</v>
      </c>
      <c r="C8" s="118"/>
      <c r="D8" s="117">
        <v>39293</v>
      </c>
      <c r="E8" s="118"/>
      <c r="F8" s="110"/>
      <c r="G8" s="223"/>
      <c r="H8" s="234" t="s">
        <v>53</v>
      </c>
      <c r="I8" s="509">
        <v>85150</v>
      </c>
      <c r="J8" s="229">
        <v>107056</v>
      </c>
      <c r="K8" s="229">
        <v>121413</v>
      </c>
      <c r="L8" s="229">
        <v>116411</v>
      </c>
      <c r="M8" s="229">
        <v>109501</v>
      </c>
      <c r="N8" s="501">
        <v>39293</v>
      </c>
    </row>
    <row r="9" spans="1:14" x14ac:dyDescent="0.2">
      <c r="A9" s="116" t="s">
        <v>54</v>
      </c>
      <c r="B9" s="117">
        <v>1620</v>
      </c>
      <c r="C9" s="118"/>
      <c r="D9" s="117">
        <v>11488</v>
      </c>
      <c r="E9" s="118"/>
      <c r="F9" s="110"/>
      <c r="G9" s="223"/>
      <c r="H9" s="234" t="s">
        <v>54</v>
      </c>
      <c r="I9" s="509">
        <v>32270</v>
      </c>
      <c r="J9" s="229">
        <v>28662</v>
      </c>
      <c r="K9" s="229">
        <v>31750</v>
      </c>
      <c r="L9" s="229">
        <v>39016</v>
      </c>
      <c r="M9" s="229">
        <v>37455</v>
      </c>
      <c r="N9" s="501">
        <v>11488</v>
      </c>
    </row>
    <row r="10" spans="1:14" x14ac:dyDescent="0.2">
      <c r="A10" s="116" t="s">
        <v>55</v>
      </c>
      <c r="B10" s="117">
        <v>201</v>
      </c>
      <c r="C10" s="118"/>
      <c r="D10" s="117">
        <v>4503</v>
      </c>
      <c r="E10" s="118"/>
      <c r="F10" s="110"/>
      <c r="G10" s="223"/>
      <c r="H10" s="234" t="s">
        <v>55</v>
      </c>
      <c r="I10" s="509"/>
      <c r="J10" s="229"/>
      <c r="K10" s="229"/>
      <c r="L10" s="229"/>
      <c r="M10" s="229"/>
      <c r="N10" s="501">
        <v>4503</v>
      </c>
    </row>
    <row r="11" spans="1:14" x14ac:dyDescent="0.2">
      <c r="A11" s="116" t="s">
        <v>56</v>
      </c>
      <c r="B11" s="117">
        <v>352</v>
      </c>
      <c r="C11" s="118"/>
      <c r="D11" s="117"/>
      <c r="E11" s="118"/>
      <c r="F11" s="110"/>
      <c r="G11" s="223"/>
      <c r="H11" s="235" t="s">
        <v>56</v>
      </c>
      <c r="I11" s="510"/>
      <c r="J11" s="236"/>
      <c r="K11" s="236"/>
      <c r="L11" s="236"/>
      <c r="M11" s="236"/>
      <c r="N11" s="502"/>
    </row>
    <row r="12" spans="1:14" s="220" customFormat="1" ht="15.75" x14ac:dyDescent="0.25">
      <c r="A12" s="111" t="s">
        <v>24</v>
      </c>
      <c r="B12" s="112"/>
      <c r="C12" s="113">
        <v>17533</v>
      </c>
      <c r="D12" s="112"/>
      <c r="E12" s="113">
        <v>371351</v>
      </c>
      <c r="F12" s="115">
        <v>0</v>
      </c>
      <c r="G12" s="112">
        <v>0</v>
      </c>
      <c r="H12" s="232" t="s">
        <v>24</v>
      </c>
      <c r="I12" s="508">
        <v>143252</v>
      </c>
      <c r="J12" s="233">
        <v>143476</v>
      </c>
      <c r="K12" s="233">
        <v>207468</v>
      </c>
      <c r="L12" s="233">
        <v>235104</v>
      </c>
      <c r="M12" s="233">
        <v>268523</v>
      </c>
      <c r="N12" s="500">
        <v>371351</v>
      </c>
    </row>
    <row r="13" spans="1:14" x14ac:dyDescent="0.2">
      <c r="A13" s="116" t="s">
        <v>57</v>
      </c>
      <c r="B13" s="117">
        <v>5413</v>
      </c>
      <c r="C13" s="118"/>
      <c r="D13" s="117">
        <v>73641</v>
      </c>
      <c r="E13" s="118"/>
      <c r="F13" s="110"/>
      <c r="G13" s="223"/>
      <c r="H13" s="234" t="s">
        <v>57</v>
      </c>
      <c r="I13" s="509">
        <v>68336</v>
      </c>
      <c r="J13" s="229">
        <v>69811</v>
      </c>
      <c r="K13" s="229">
        <v>64133</v>
      </c>
      <c r="L13" s="229">
        <v>72180</v>
      </c>
      <c r="M13" s="229">
        <v>67456</v>
      </c>
      <c r="N13" s="501">
        <v>73641</v>
      </c>
    </row>
    <row r="14" spans="1:14" x14ac:dyDescent="0.2">
      <c r="A14" s="116" t="s">
        <v>58</v>
      </c>
      <c r="B14" s="117">
        <v>3214</v>
      </c>
      <c r="C14" s="118"/>
      <c r="D14" s="117">
        <v>34043</v>
      </c>
      <c r="E14" s="118"/>
      <c r="F14" s="110"/>
      <c r="G14" s="223"/>
      <c r="H14" s="234" t="s">
        <v>58</v>
      </c>
      <c r="I14" s="509"/>
      <c r="J14" s="229"/>
      <c r="K14" s="229"/>
      <c r="L14" s="229"/>
      <c r="M14" s="229"/>
      <c r="N14" s="501">
        <v>34043</v>
      </c>
    </row>
    <row r="15" spans="1:14" x14ac:dyDescent="0.2">
      <c r="A15" s="116" t="s">
        <v>59</v>
      </c>
      <c r="B15" s="117">
        <v>2855</v>
      </c>
      <c r="C15" s="118"/>
      <c r="D15" s="117">
        <v>29875</v>
      </c>
      <c r="E15" s="118"/>
      <c r="F15" s="110"/>
      <c r="G15" s="223"/>
      <c r="H15" s="234" t="s">
        <v>59</v>
      </c>
      <c r="I15" s="509">
        <v>48723</v>
      </c>
      <c r="J15" s="229">
        <v>45066</v>
      </c>
      <c r="K15" s="229">
        <v>40617</v>
      </c>
      <c r="L15" s="229">
        <v>43811</v>
      </c>
      <c r="M15" s="229">
        <v>34063</v>
      </c>
      <c r="N15" s="501">
        <v>29875</v>
      </c>
    </row>
    <row r="16" spans="1:14" x14ac:dyDescent="0.2">
      <c r="A16" s="116" t="s">
        <v>60</v>
      </c>
      <c r="B16" s="117">
        <v>2608</v>
      </c>
      <c r="C16" s="118"/>
      <c r="D16" s="117">
        <v>55433</v>
      </c>
      <c r="E16" s="118"/>
      <c r="F16" s="110"/>
      <c r="G16" s="223"/>
      <c r="H16" s="234" t="s">
        <v>60</v>
      </c>
      <c r="I16" s="509">
        <v>26193</v>
      </c>
      <c r="J16" s="229">
        <v>28599</v>
      </c>
      <c r="K16" s="229">
        <v>102718</v>
      </c>
      <c r="L16" s="229">
        <v>119113</v>
      </c>
      <c r="M16" s="229">
        <v>167004</v>
      </c>
      <c r="N16" s="501">
        <v>55433</v>
      </c>
    </row>
    <row r="17" spans="1:14" x14ac:dyDescent="0.2">
      <c r="A17" s="116" t="s">
        <v>61</v>
      </c>
      <c r="B17" s="117">
        <v>3443</v>
      </c>
      <c r="C17" s="118"/>
      <c r="D17" s="117">
        <v>178359</v>
      </c>
      <c r="E17" s="118"/>
      <c r="F17" s="110"/>
      <c r="G17" s="223"/>
      <c r="H17" s="235" t="s">
        <v>61</v>
      </c>
      <c r="I17" s="510"/>
      <c r="J17" s="236"/>
      <c r="K17" s="236"/>
      <c r="L17" s="236"/>
      <c r="M17" s="236"/>
      <c r="N17" s="502">
        <v>178359</v>
      </c>
    </row>
    <row r="18" spans="1:14" s="220" customFormat="1" ht="15.75" x14ac:dyDescent="0.25">
      <c r="A18" s="111" t="s">
        <v>25</v>
      </c>
      <c r="B18" s="112"/>
      <c r="C18" s="113">
        <v>2061</v>
      </c>
      <c r="D18" s="112"/>
      <c r="E18" s="113">
        <v>45318</v>
      </c>
      <c r="F18" s="115">
        <v>0</v>
      </c>
      <c r="G18" s="112">
        <v>0</v>
      </c>
      <c r="H18" s="232" t="s">
        <v>25</v>
      </c>
      <c r="I18" s="508">
        <v>48116</v>
      </c>
      <c r="J18" s="233">
        <v>50485</v>
      </c>
      <c r="K18" s="233">
        <v>60997</v>
      </c>
      <c r="L18" s="233">
        <v>47391</v>
      </c>
      <c r="M18" s="233">
        <v>46185</v>
      </c>
      <c r="N18" s="500">
        <v>45318</v>
      </c>
    </row>
    <row r="19" spans="1:14" ht="25.5" x14ac:dyDescent="0.2">
      <c r="A19" s="116" t="s">
        <v>62</v>
      </c>
      <c r="B19" s="117">
        <v>465</v>
      </c>
      <c r="C19" s="118"/>
      <c r="D19" s="117">
        <v>9567</v>
      </c>
      <c r="E19" s="118"/>
      <c r="F19" s="110"/>
      <c r="G19" s="223"/>
      <c r="H19" s="234" t="s">
        <v>62</v>
      </c>
      <c r="I19" s="509">
        <v>13484</v>
      </c>
      <c r="J19" s="229">
        <v>13798</v>
      </c>
      <c r="K19" s="229">
        <v>13056</v>
      </c>
      <c r="L19" s="229">
        <v>12472</v>
      </c>
      <c r="M19" s="229">
        <v>9691</v>
      </c>
      <c r="N19" s="501">
        <v>9567</v>
      </c>
    </row>
    <row r="20" spans="1:14" x14ac:dyDescent="0.2">
      <c r="A20" s="116" t="s">
        <v>63</v>
      </c>
      <c r="B20" s="117">
        <v>114</v>
      </c>
      <c r="C20" s="118"/>
      <c r="D20" s="117">
        <v>0</v>
      </c>
      <c r="E20" s="118"/>
      <c r="F20" s="110"/>
      <c r="G20" s="223"/>
      <c r="H20" s="234" t="s">
        <v>63</v>
      </c>
      <c r="I20" s="509"/>
      <c r="J20" s="229"/>
      <c r="K20" s="229"/>
      <c r="L20" s="229"/>
      <c r="M20" s="229"/>
      <c r="N20" s="501">
        <v>0</v>
      </c>
    </row>
    <row r="21" spans="1:14" x14ac:dyDescent="0.2">
      <c r="A21" s="116" t="s">
        <v>64</v>
      </c>
      <c r="B21" s="117">
        <v>349</v>
      </c>
      <c r="C21" s="118"/>
      <c r="D21" s="117">
        <v>9228</v>
      </c>
      <c r="E21" s="118"/>
      <c r="F21" s="110"/>
      <c r="G21" s="223"/>
      <c r="H21" s="234" t="s">
        <v>64</v>
      </c>
      <c r="I21" s="509">
        <v>15210</v>
      </c>
      <c r="J21" s="229">
        <v>10061</v>
      </c>
      <c r="K21" s="229">
        <v>10928</v>
      </c>
      <c r="L21" s="229">
        <v>9989</v>
      </c>
      <c r="M21" s="229">
        <v>9526</v>
      </c>
      <c r="N21" s="501">
        <v>9228</v>
      </c>
    </row>
    <row r="22" spans="1:14" x14ac:dyDescent="0.2">
      <c r="A22" s="116" t="s">
        <v>65</v>
      </c>
      <c r="B22" s="117">
        <v>544</v>
      </c>
      <c r="C22" s="118"/>
      <c r="D22" s="117">
        <v>20436</v>
      </c>
      <c r="E22" s="118"/>
      <c r="F22" s="110"/>
      <c r="G22" s="223"/>
      <c r="H22" s="234" t="s">
        <v>65</v>
      </c>
      <c r="I22" s="509">
        <v>13411</v>
      </c>
      <c r="J22" s="229">
        <v>19045</v>
      </c>
      <c r="K22" s="229">
        <v>18584</v>
      </c>
      <c r="L22" s="229">
        <v>19000</v>
      </c>
      <c r="M22" s="229">
        <v>20436</v>
      </c>
      <c r="N22" s="501">
        <v>20436</v>
      </c>
    </row>
    <row r="23" spans="1:14" x14ac:dyDescent="0.2">
      <c r="A23" s="116" t="s">
        <v>66</v>
      </c>
      <c r="B23" s="117">
        <v>332</v>
      </c>
      <c r="C23" s="118"/>
      <c r="D23" s="117">
        <v>3225</v>
      </c>
      <c r="E23" s="118"/>
      <c r="F23" s="110"/>
      <c r="G23" s="223"/>
      <c r="H23" s="234" t="s">
        <v>66</v>
      </c>
      <c r="I23" s="509">
        <v>2753</v>
      </c>
      <c r="J23" s="229">
        <v>4323</v>
      </c>
      <c r="K23" s="229">
        <v>14645</v>
      </c>
      <c r="L23" s="229">
        <v>2860</v>
      </c>
      <c r="M23" s="229">
        <v>3730</v>
      </c>
      <c r="N23" s="501">
        <v>3225</v>
      </c>
    </row>
    <row r="24" spans="1:14" x14ac:dyDescent="0.2">
      <c r="A24" s="116" t="s">
        <v>67</v>
      </c>
      <c r="B24" s="117">
        <v>257</v>
      </c>
      <c r="C24" s="118"/>
      <c r="D24" s="117">
        <v>2862</v>
      </c>
      <c r="E24" s="118"/>
      <c r="F24" s="110"/>
      <c r="G24" s="223"/>
      <c r="H24" s="235" t="s">
        <v>67</v>
      </c>
      <c r="I24" s="510">
        <v>3258</v>
      </c>
      <c r="J24" s="236">
        <v>3258</v>
      </c>
      <c r="K24" s="236">
        <v>3784</v>
      </c>
      <c r="L24" s="236">
        <v>3070</v>
      </c>
      <c r="M24" s="236">
        <v>2802</v>
      </c>
      <c r="N24" s="502">
        <v>2862</v>
      </c>
    </row>
    <row r="25" spans="1:14" ht="15.75" x14ac:dyDescent="0.25">
      <c r="A25" s="120" t="s">
        <v>26</v>
      </c>
      <c r="B25" s="112"/>
      <c r="C25" s="113">
        <v>0</v>
      </c>
      <c r="D25" s="112"/>
      <c r="E25" s="113">
        <v>0</v>
      </c>
      <c r="F25" s="115">
        <v>0</v>
      </c>
      <c r="G25" s="112"/>
      <c r="H25" s="237" t="s">
        <v>26</v>
      </c>
      <c r="I25" s="511"/>
      <c r="J25" s="238"/>
      <c r="K25" s="238"/>
      <c r="L25" s="238"/>
      <c r="M25" s="238"/>
      <c r="N25" s="503">
        <v>0</v>
      </c>
    </row>
    <row r="26" spans="1:14" x14ac:dyDescent="0.2">
      <c r="A26" s="121"/>
      <c r="B26" s="117"/>
      <c r="C26" s="118"/>
      <c r="D26" s="117"/>
      <c r="E26" s="118"/>
      <c r="F26" s="110"/>
      <c r="G26" s="223"/>
      <c r="H26" s="239"/>
      <c r="I26" s="510"/>
      <c r="J26" s="236"/>
      <c r="K26" s="236"/>
      <c r="L26" s="236"/>
      <c r="M26" s="236"/>
      <c r="N26" s="502"/>
    </row>
    <row r="27" spans="1:14" s="220" customFormat="1" ht="15.75" x14ac:dyDescent="0.25">
      <c r="A27" s="111" t="s">
        <v>30</v>
      </c>
      <c r="B27" s="112"/>
      <c r="C27" s="113">
        <v>7490</v>
      </c>
      <c r="D27" s="112"/>
      <c r="E27" s="113">
        <v>192122</v>
      </c>
      <c r="F27" s="115">
        <v>0</v>
      </c>
      <c r="G27" s="112">
        <v>0</v>
      </c>
      <c r="H27" s="232" t="s">
        <v>30</v>
      </c>
      <c r="I27" s="508">
        <v>249735</v>
      </c>
      <c r="J27" s="233">
        <v>324244</v>
      </c>
      <c r="K27" s="233">
        <v>235382</v>
      </c>
      <c r="L27" s="233">
        <v>255013</v>
      </c>
      <c r="M27" s="233">
        <v>232426</v>
      </c>
      <c r="N27" s="500">
        <v>192122</v>
      </c>
    </row>
    <row r="28" spans="1:14" x14ac:dyDescent="0.2">
      <c r="A28" s="116" t="s">
        <v>68</v>
      </c>
      <c r="B28" s="117">
        <v>1248</v>
      </c>
      <c r="C28" s="118"/>
      <c r="D28" s="117">
        <v>9456</v>
      </c>
      <c r="E28" s="118"/>
      <c r="F28" s="110"/>
      <c r="G28" s="223"/>
      <c r="H28" s="234" t="s">
        <v>68</v>
      </c>
      <c r="I28" s="509">
        <v>30294</v>
      </c>
      <c r="J28" s="229">
        <v>49352</v>
      </c>
      <c r="K28" s="229">
        <v>44548</v>
      </c>
      <c r="L28" s="229">
        <v>37605</v>
      </c>
      <c r="M28" s="229">
        <v>31323</v>
      </c>
      <c r="N28" s="501">
        <v>9456</v>
      </c>
    </row>
    <row r="29" spans="1:14" ht="25.5" x14ac:dyDescent="0.2">
      <c r="A29" s="116" t="s">
        <v>69</v>
      </c>
      <c r="B29" s="117">
        <v>1936</v>
      </c>
      <c r="C29" s="118"/>
      <c r="D29" s="117">
        <v>122567</v>
      </c>
      <c r="E29" s="118"/>
      <c r="F29" s="110"/>
      <c r="G29" s="223"/>
      <c r="H29" s="234" t="s">
        <v>69</v>
      </c>
      <c r="I29" s="509">
        <v>109911</v>
      </c>
      <c r="J29" s="229">
        <v>109911</v>
      </c>
      <c r="K29" s="229">
        <v>41743</v>
      </c>
      <c r="L29" s="229">
        <v>117389</v>
      </c>
      <c r="M29" s="229">
        <v>112020</v>
      </c>
      <c r="N29" s="501">
        <v>122567</v>
      </c>
    </row>
    <row r="30" spans="1:14" x14ac:dyDescent="0.2">
      <c r="A30" s="116" t="s">
        <v>70</v>
      </c>
      <c r="B30" s="117">
        <v>645</v>
      </c>
      <c r="C30" s="118"/>
      <c r="D30" s="117">
        <v>5862</v>
      </c>
      <c r="E30" s="118"/>
      <c r="F30" s="110"/>
      <c r="G30" s="223"/>
      <c r="H30" s="234" t="s">
        <v>70</v>
      </c>
      <c r="I30" s="509">
        <v>22005</v>
      </c>
      <c r="J30" s="229">
        <v>77456</v>
      </c>
      <c r="K30" s="229">
        <v>72317</v>
      </c>
      <c r="L30" s="229">
        <v>28766</v>
      </c>
      <c r="M30" s="229">
        <v>23007</v>
      </c>
      <c r="N30" s="501">
        <v>5862</v>
      </c>
    </row>
    <row r="31" spans="1:14" x14ac:dyDescent="0.2">
      <c r="A31" s="116" t="s">
        <v>71</v>
      </c>
      <c r="B31" s="117">
        <v>2911</v>
      </c>
      <c r="C31" s="118"/>
      <c r="D31" s="117">
        <v>52887</v>
      </c>
      <c r="E31" s="118"/>
      <c r="F31" s="110"/>
      <c r="G31" s="223"/>
      <c r="H31" s="234" t="s">
        <v>71</v>
      </c>
      <c r="I31" s="509">
        <v>87525</v>
      </c>
      <c r="J31" s="229">
        <v>87525</v>
      </c>
      <c r="K31" s="229">
        <v>76774</v>
      </c>
      <c r="L31" s="229">
        <v>71253</v>
      </c>
      <c r="M31" s="229">
        <v>66076</v>
      </c>
      <c r="N31" s="501">
        <v>52887</v>
      </c>
    </row>
    <row r="32" spans="1:14" x14ac:dyDescent="0.2">
      <c r="A32" s="116" t="s">
        <v>72</v>
      </c>
      <c r="B32" s="117">
        <v>750</v>
      </c>
      <c r="C32" s="118"/>
      <c r="D32" s="117">
        <v>1350</v>
      </c>
      <c r="E32" s="118"/>
      <c r="F32" s="110"/>
      <c r="G32" s="223"/>
      <c r="H32" s="235" t="s">
        <v>72</v>
      </c>
      <c r="I32" s="510"/>
      <c r="J32" s="236"/>
      <c r="K32" s="236"/>
      <c r="L32" s="236"/>
      <c r="M32" s="236"/>
      <c r="N32" s="502">
        <v>1350</v>
      </c>
    </row>
    <row r="33" spans="1:14" s="220" customFormat="1" ht="15.75" x14ac:dyDescent="0.25">
      <c r="A33" s="111" t="s">
        <v>27</v>
      </c>
      <c r="B33" s="112"/>
      <c r="C33" s="113">
        <v>1019</v>
      </c>
      <c r="D33" s="112"/>
      <c r="E33" s="113">
        <v>6726</v>
      </c>
      <c r="F33" s="115">
        <v>0</v>
      </c>
      <c r="G33" s="112">
        <v>0</v>
      </c>
      <c r="H33" s="232" t="s">
        <v>27</v>
      </c>
      <c r="I33" s="512"/>
      <c r="J33" s="240"/>
      <c r="K33" s="240"/>
      <c r="L33" s="240"/>
      <c r="M33" s="240"/>
      <c r="N33" s="504">
        <v>6726</v>
      </c>
    </row>
    <row r="34" spans="1:14" x14ac:dyDescent="0.2">
      <c r="A34" s="116" t="s">
        <v>73</v>
      </c>
      <c r="B34" s="117">
        <v>573</v>
      </c>
      <c r="C34" s="118"/>
      <c r="D34" s="117">
        <v>5016</v>
      </c>
      <c r="E34" s="118"/>
      <c r="F34" s="110"/>
      <c r="G34" s="223"/>
      <c r="H34" s="234" t="s">
        <v>73</v>
      </c>
      <c r="I34" s="509"/>
      <c r="J34" s="229"/>
      <c r="K34" s="229"/>
      <c r="L34" s="229"/>
      <c r="M34" s="229"/>
      <c r="N34" s="501">
        <v>5016</v>
      </c>
    </row>
    <row r="35" spans="1:14" x14ac:dyDescent="0.2">
      <c r="A35" s="116" t="s">
        <v>74</v>
      </c>
      <c r="B35" s="117">
        <v>446</v>
      </c>
      <c r="C35" s="118"/>
      <c r="D35" s="117">
        <v>1710</v>
      </c>
      <c r="E35" s="118"/>
      <c r="F35" s="110"/>
      <c r="G35" s="223"/>
      <c r="H35" s="235" t="s">
        <v>74</v>
      </c>
      <c r="I35" s="510"/>
      <c r="J35" s="236"/>
      <c r="K35" s="236"/>
      <c r="L35" s="236"/>
      <c r="M35" s="236"/>
      <c r="N35" s="502">
        <v>1710</v>
      </c>
    </row>
    <row r="36" spans="1:14" s="220" customFormat="1" ht="15.75" x14ac:dyDescent="0.25">
      <c r="A36" s="111" t="s">
        <v>28</v>
      </c>
      <c r="B36" s="112"/>
      <c r="C36" s="113">
        <v>2084</v>
      </c>
      <c r="D36" s="112"/>
      <c r="E36" s="113">
        <v>38576</v>
      </c>
      <c r="F36" s="115">
        <v>0</v>
      </c>
      <c r="G36" s="112">
        <v>0</v>
      </c>
      <c r="H36" s="232" t="s">
        <v>28</v>
      </c>
      <c r="I36" s="508">
        <v>40473</v>
      </c>
      <c r="J36" s="233">
        <v>37155</v>
      </c>
      <c r="K36" s="233">
        <v>37713</v>
      </c>
      <c r="L36" s="233">
        <v>30522</v>
      </c>
      <c r="M36" s="233">
        <v>39561</v>
      </c>
      <c r="N36" s="500">
        <v>38576</v>
      </c>
    </row>
    <row r="37" spans="1:14" x14ac:dyDescent="0.2">
      <c r="A37" s="116" t="s">
        <v>75</v>
      </c>
      <c r="B37" s="117">
        <v>686</v>
      </c>
      <c r="C37" s="118"/>
      <c r="D37" s="117">
        <v>24141</v>
      </c>
      <c r="E37" s="118"/>
      <c r="F37" s="110"/>
      <c r="G37" s="223"/>
      <c r="H37" s="234" t="s">
        <v>75</v>
      </c>
      <c r="I37" s="509">
        <v>13503</v>
      </c>
      <c r="J37" s="229">
        <v>10979</v>
      </c>
      <c r="K37" s="229">
        <v>11398</v>
      </c>
      <c r="L37" s="229">
        <v>8963</v>
      </c>
      <c r="M37" s="229">
        <v>18370</v>
      </c>
      <c r="N37" s="501">
        <v>24141</v>
      </c>
    </row>
    <row r="38" spans="1:14" x14ac:dyDescent="0.2">
      <c r="A38" s="116" t="s">
        <v>76</v>
      </c>
      <c r="B38" s="117">
        <v>539</v>
      </c>
      <c r="C38" s="118"/>
      <c r="D38" s="117">
        <v>8967</v>
      </c>
      <c r="E38" s="118"/>
      <c r="F38" s="110"/>
      <c r="G38" s="223"/>
      <c r="H38" s="234" t="s">
        <v>76</v>
      </c>
      <c r="I38" s="509">
        <v>12601</v>
      </c>
      <c r="J38" s="229">
        <v>11225</v>
      </c>
      <c r="K38" s="229">
        <v>11898</v>
      </c>
      <c r="L38" s="229">
        <v>8579</v>
      </c>
      <c r="M38" s="229">
        <v>8592</v>
      </c>
      <c r="N38" s="501">
        <v>8967</v>
      </c>
    </row>
    <row r="39" spans="1:14" ht="25.5" x14ac:dyDescent="0.2">
      <c r="A39" s="116" t="s">
        <v>77</v>
      </c>
      <c r="B39" s="117">
        <v>718</v>
      </c>
      <c r="C39" s="118"/>
      <c r="D39" s="117">
        <v>3020</v>
      </c>
      <c r="E39" s="118"/>
      <c r="F39" s="110"/>
      <c r="G39" s="223"/>
      <c r="H39" s="234" t="s">
        <v>77</v>
      </c>
      <c r="I39" s="509">
        <v>11312</v>
      </c>
      <c r="J39" s="229">
        <v>11713</v>
      </c>
      <c r="K39" s="229">
        <v>11201</v>
      </c>
      <c r="L39" s="229">
        <v>10308</v>
      </c>
      <c r="M39" s="229">
        <v>9898</v>
      </c>
      <c r="N39" s="501">
        <v>3020</v>
      </c>
    </row>
    <row r="40" spans="1:14" x14ac:dyDescent="0.2">
      <c r="A40" s="116" t="s">
        <v>78</v>
      </c>
      <c r="B40" s="117">
        <v>141</v>
      </c>
      <c r="C40" s="118"/>
      <c r="D40" s="117">
        <v>2448</v>
      </c>
      <c r="E40" s="118"/>
      <c r="F40" s="110"/>
      <c r="G40" s="223"/>
      <c r="H40" s="235" t="s">
        <v>78</v>
      </c>
      <c r="I40" s="510">
        <v>3057</v>
      </c>
      <c r="J40" s="236">
        <v>3238</v>
      </c>
      <c r="K40" s="236">
        <v>3216</v>
      </c>
      <c r="L40" s="236">
        <v>2672</v>
      </c>
      <c r="M40" s="236">
        <v>2701</v>
      </c>
      <c r="N40" s="502">
        <v>2448</v>
      </c>
    </row>
    <row r="41" spans="1:14" s="220" customFormat="1" ht="15.75" x14ac:dyDescent="0.25">
      <c r="A41" s="111" t="s">
        <v>5</v>
      </c>
      <c r="B41" s="112"/>
      <c r="C41" s="113">
        <v>4941</v>
      </c>
      <c r="D41" s="112"/>
      <c r="E41" s="113">
        <v>115033</v>
      </c>
      <c r="F41" s="115">
        <v>0</v>
      </c>
      <c r="G41" s="112">
        <v>0</v>
      </c>
      <c r="H41" s="232" t="s">
        <v>5</v>
      </c>
      <c r="I41" s="508">
        <v>106670</v>
      </c>
      <c r="J41" s="233">
        <v>98716</v>
      </c>
      <c r="K41" s="233">
        <v>96155</v>
      </c>
      <c r="L41" s="233">
        <v>96155</v>
      </c>
      <c r="M41" s="233">
        <v>96155</v>
      </c>
      <c r="N41" s="500">
        <v>115033</v>
      </c>
    </row>
    <row r="42" spans="1:14" x14ac:dyDescent="0.2">
      <c r="A42" s="122" t="s">
        <v>79</v>
      </c>
      <c r="B42" s="117">
        <v>2808</v>
      </c>
      <c r="C42" s="118"/>
      <c r="D42" s="117">
        <v>85352</v>
      </c>
      <c r="E42" s="118"/>
      <c r="F42" s="110"/>
      <c r="G42" s="223"/>
      <c r="H42" s="241" t="s">
        <v>79</v>
      </c>
      <c r="I42" s="509">
        <v>106670</v>
      </c>
      <c r="J42" s="229">
        <v>98716</v>
      </c>
      <c r="K42" s="229">
        <v>96155</v>
      </c>
      <c r="L42" s="229">
        <v>96155</v>
      </c>
      <c r="M42" s="229">
        <v>96155</v>
      </c>
      <c r="N42" s="501">
        <v>85352</v>
      </c>
    </row>
    <row r="43" spans="1:14" x14ac:dyDescent="0.2">
      <c r="A43" s="122" t="s">
        <v>80</v>
      </c>
      <c r="B43" s="117">
        <v>2133</v>
      </c>
      <c r="C43" s="118"/>
      <c r="D43" s="117">
        <v>29681</v>
      </c>
      <c r="E43" s="118"/>
      <c r="F43" s="110"/>
      <c r="G43" s="223"/>
      <c r="H43" s="242" t="s">
        <v>80</v>
      </c>
      <c r="I43" s="510"/>
      <c r="J43" s="236"/>
      <c r="K43" s="236"/>
      <c r="L43" s="236"/>
      <c r="M43" s="236"/>
      <c r="N43" s="502">
        <v>29681</v>
      </c>
    </row>
    <row r="44" spans="1:14" s="220" customFormat="1" ht="15.75" x14ac:dyDescent="0.25">
      <c r="A44" s="111" t="s">
        <v>51</v>
      </c>
      <c r="B44" s="112"/>
      <c r="C44" s="113">
        <v>7236</v>
      </c>
      <c r="D44" s="112"/>
      <c r="E44" s="113">
        <v>140387</v>
      </c>
      <c r="F44" s="115">
        <v>0</v>
      </c>
      <c r="G44" s="112">
        <v>0</v>
      </c>
      <c r="H44" s="232" t="s">
        <v>51</v>
      </c>
      <c r="I44" s="508">
        <v>66923</v>
      </c>
      <c r="J44" s="233">
        <v>84761</v>
      </c>
      <c r="K44" s="233">
        <v>69794</v>
      </c>
      <c r="L44" s="233">
        <v>60236</v>
      </c>
      <c r="M44" s="233">
        <v>70915</v>
      </c>
      <c r="N44" s="500">
        <v>140387</v>
      </c>
    </row>
    <row r="45" spans="1:14" x14ac:dyDescent="0.2">
      <c r="A45" s="122" t="s">
        <v>81</v>
      </c>
      <c r="B45" s="117" t="s">
        <v>112</v>
      </c>
      <c r="C45" s="118"/>
      <c r="D45" s="117">
        <v>854</v>
      </c>
      <c r="E45" s="118"/>
      <c r="F45" s="110"/>
      <c r="G45" s="112"/>
      <c r="H45" s="241" t="s">
        <v>81</v>
      </c>
      <c r="I45" s="509"/>
      <c r="J45" s="229"/>
      <c r="K45" s="229"/>
      <c r="L45" s="229"/>
      <c r="M45" s="229"/>
      <c r="N45" s="501">
        <v>854</v>
      </c>
    </row>
    <row r="46" spans="1:14" x14ac:dyDescent="0.2">
      <c r="A46" s="122" t="s">
        <v>82</v>
      </c>
      <c r="B46" s="117" t="s">
        <v>112</v>
      </c>
      <c r="C46" s="118"/>
      <c r="D46" s="117">
        <v>9653</v>
      </c>
      <c r="E46" s="118"/>
      <c r="F46" s="110"/>
      <c r="G46" s="112"/>
      <c r="H46" s="241" t="s">
        <v>82</v>
      </c>
      <c r="I46" s="509">
        <v>34029</v>
      </c>
      <c r="J46" s="229">
        <v>40167</v>
      </c>
      <c r="K46" s="229">
        <v>44406</v>
      </c>
      <c r="L46" s="229">
        <v>43636</v>
      </c>
      <c r="M46" s="229">
        <v>44895</v>
      </c>
      <c r="N46" s="501">
        <v>9653</v>
      </c>
    </row>
    <row r="47" spans="1:14" x14ac:dyDescent="0.2">
      <c r="A47" s="122" t="s">
        <v>83</v>
      </c>
      <c r="B47" s="117">
        <v>153</v>
      </c>
      <c r="C47" s="118"/>
      <c r="D47" s="117">
        <v>21349</v>
      </c>
      <c r="E47" s="118"/>
      <c r="F47" s="110"/>
      <c r="G47" s="112"/>
      <c r="H47" s="241" t="s">
        <v>83</v>
      </c>
      <c r="I47" s="509">
        <v>17684</v>
      </c>
      <c r="J47" s="229">
        <v>22671</v>
      </c>
      <c r="K47" s="229">
        <v>16971</v>
      </c>
      <c r="L47" s="229">
        <v>9207</v>
      </c>
      <c r="M47" s="229">
        <v>17543</v>
      </c>
      <c r="N47" s="501">
        <v>21349</v>
      </c>
    </row>
    <row r="48" spans="1:14" x14ac:dyDescent="0.2">
      <c r="A48" s="122" t="s">
        <v>84</v>
      </c>
      <c r="B48" s="117">
        <v>53</v>
      </c>
      <c r="C48" s="118"/>
      <c r="D48" s="117"/>
      <c r="E48" s="118"/>
      <c r="F48" s="110"/>
      <c r="G48" s="112"/>
      <c r="H48" s="241" t="s">
        <v>84</v>
      </c>
      <c r="I48" s="509"/>
      <c r="J48" s="229"/>
      <c r="K48" s="229"/>
      <c r="L48" s="229"/>
      <c r="M48" s="229"/>
      <c r="N48" s="501"/>
    </row>
    <row r="49" spans="1:14" s="3" customFormat="1" ht="14.25" customHeight="1" x14ac:dyDescent="0.2">
      <c r="A49" s="122" t="s">
        <v>85</v>
      </c>
      <c r="B49" s="117">
        <v>38</v>
      </c>
      <c r="C49" s="118"/>
      <c r="D49" s="117">
        <v>5102</v>
      </c>
      <c r="E49" s="118"/>
      <c r="F49" s="110"/>
      <c r="G49" s="112"/>
      <c r="H49" s="241" t="s">
        <v>85</v>
      </c>
      <c r="I49" s="509"/>
      <c r="J49" s="229"/>
      <c r="K49" s="229"/>
      <c r="L49" s="229"/>
      <c r="M49" s="229"/>
      <c r="N49" s="501">
        <v>5102</v>
      </c>
    </row>
    <row r="50" spans="1:14" s="3" customFormat="1" ht="14.25" customHeight="1" x14ac:dyDescent="0.2">
      <c r="A50" s="122" t="s">
        <v>86</v>
      </c>
      <c r="B50" s="117">
        <v>67</v>
      </c>
      <c r="C50" s="118"/>
      <c r="D50" s="117">
        <v>154</v>
      </c>
      <c r="E50" s="118"/>
      <c r="F50" s="110"/>
      <c r="G50" s="112"/>
      <c r="H50" s="241" t="s">
        <v>86</v>
      </c>
      <c r="I50" s="509"/>
      <c r="J50" s="229"/>
      <c r="K50" s="229"/>
      <c r="L50" s="229"/>
      <c r="M50" s="229"/>
      <c r="N50" s="501">
        <v>154</v>
      </c>
    </row>
    <row r="51" spans="1:14" s="3" customFormat="1" ht="14.25" customHeight="1" x14ac:dyDescent="0.2">
      <c r="A51" s="122" t="s">
        <v>87</v>
      </c>
      <c r="B51" s="117">
        <v>17</v>
      </c>
      <c r="C51" s="118"/>
      <c r="D51" s="117">
        <v>2026</v>
      </c>
      <c r="E51" s="118"/>
      <c r="F51" s="110"/>
      <c r="G51" s="112"/>
      <c r="H51" s="241" t="s">
        <v>87</v>
      </c>
      <c r="I51" s="509"/>
      <c r="J51" s="229"/>
      <c r="K51" s="229"/>
      <c r="L51" s="229"/>
      <c r="M51" s="229"/>
      <c r="N51" s="501">
        <v>2026</v>
      </c>
    </row>
    <row r="52" spans="1:14" s="3" customFormat="1" ht="14.25" customHeight="1" x14ac:dyDescent="0.2">
      <c r="A52" s="122" t="s">
        <v>88</v>
      </c>
      <c r="B52" s="117">
        <v>105</v>
      </c>
      <c r="C52" s="118"/>
      <c r="D52" s="117">
        <v>6208</v>
      </c>
      <c r="E52" s="118"/>
      <c r="F52" s="110"/>
      <c r="G52" s="112"/>
      <c r="H52" s="241" t="s">
        <v>88</v>
      </c>
      <c r="I52" s="509">
        <v>15210</v>
      </c>
      <c r="J52" s="229">
        <v>21923</v>
      </c>
      <c r="K52" s="229">
        <v>8417</v>
      </c>
      <c r="L52" s="229">
        <v>7393</v>
      </c>
      <c r="M52" s="229">
        <v>8477</v>
      </c>
      <c r="N52" s="505">
        <v>6208</v>
      </c>
    </row>
    <row r="53" spans="1:14" x14ac:dyDescent="0.2">
      <c r="A53" s="122" t="s">
        <v>89</v>
      </c>
      <c r="B53" s="117">
        <v>27</v>
      </c>
      <c r="C53" s="118"/>
      <c r="D53" s="117">
        <v>3577</v>
      </c>
      <c r="E53" s="118"/>
      <c r="F53" s="110"/>
      <c r="G53" s="112"/>
      <c r="H53" s="241" t="s">
        <v>89</v>
      </c>
      <c r="I53" s="509"/>
      <c r="J53" s="229"/>
      <c r="K53" s="229"/>
      <c r="L53" s="229"/>
      <c r="M53" s="229"/>
      <c r="N53" s="505">
        <v>3577</v>
      </c>
    </row>
    <row r="54" spans="1:14" x14ac:dyDescent="0.2">
      <c r="A54" s="122" t="s">
        <v>90</v>
      </c>
      <c r="B54" s="117">
        <v>58</v>
      </c>
      <c r="C54" s="118"/>
      <c r="D54" s="117">
        <v>3831</v>
      </c>
      <c r="E54" s="118"/>
      <c r="F54" s="110"/>
      <c r="G54" s="112"/>
      <c r="H54" s="241" t="s">
        <v>90</v>
      </c>
      <c r="I54" s="509"/>
      <c r="J54" s="229"/>
      <c r="K54" s="229"/>
      <c r="L54" s="229"/>
      <c r="M54" s="229"/>
      <c r="N54" s="505">
        <v>3831</v>
      </c>
    </row>
    <row r="55" spans="1:14" ht="25.5" x14ac:dyDescent="0.2">
      <c r="A55" s="122" t="s">
        <v>91</v>
      </c>
      <c r="B55" s="117">
        <v>149</v>
      </c>
      <c r="C55" s="118"/>
      <c r="D55" s="117">
        <v>8800</v>
      </c>
      <c r="E55" s="118"/>
      <c r="F55" s="110"/>
      <c r="G55" s="112"/>
      <c r="H55" s="241" t="s">
        <v>91</v>
      </c>
      <c r="I55" s="509"/>
      <c r="J55" s="229"/>
      <c r="K55" s="229"/>
      <c r="L55" s="229"/>
      <c r="M55" s="229"/>
      <c r="N55" s="505">
        <v>8800</v>
      </c>
    </row>
    <row r="56" spans="1:14" ht="25.5" x14ac:dyDescent="0.2">
      <c r="A56" s="122" t="s">
        <v>92</v>
      </c>
      <c r="B56" s="117">
        <v>109</v>
      </c>
      <c r="C56" s="118"/>
      <c r="D56" s="117">
        <v>1239</v>
      </c>
      <c r="E56" s="118"/>
      <c r="F56" s="110"/>
      <c r="G56" s="112"/>
      <c r="H56" s="241" t="s">
        <v>92</v>
      </c>
      <c r="I56" s="509"/>
      <c r="J56" s="229"/>
      <c r="K56" s="229"/>
      <c r="L56" s="229"/>
      <c r="M56" s="229"/>
      <c r="N56" s="505">
        <v>1239</v>
      </c>
    </row>
    <row r="57" spans="1:14" x14ac:dyDescent="0.2">
      <c r="A57" s="122" t="s">
        <v>93</v>
      </c>
      <c r="B57" s="117">
        <v>28</v>
      </c>
      <c r="C57" s="118"/>
      <c r="D57" s="117">
        <v>857</v>
      </c>
      <c r="E57" s="118"/>
      <c r="F57" s="110"/>
      <c r="G57" s="112"/>
      <c r="H57" s="241" t="s">
        <v>93</v>
      </c>
      <c r="I57" s="509"/>
      <c r="J57" s="229"/>
      <c r="K57" s="229"/>
      <c r="L57" s="229"/>
      <c r="M57" s="229"/>
      <c r="N57" s="505">
        <v>857</v>
      </c>
    </row>
    <row r="58" spans="1:14" x14ac:dyDescent="0.2">
      <c r="A58" s="122" t="s">
        <v>94</v>
      </c>
      <c r="B58" s="117">
        <v>42</v>
      </c>
      <c r="C58" s="118"/>
      <c r="D58" s="117">
        <v>1278</v>
      </c>
      <c r="E58" s="118"/>
      <c r="F58" s="110"/>
      <c r="G58" s="112"/>
      <c r="H58" s="241" t="s">
        <v>94</v>
      </c>
      <c r="I58" s="509"/>
      <c r="J58" s="229"/>
      <c r="K58" s="229"/>
      <c r="L58" s="229"/>
      <c r="M58" s="229"/>
      <c r="N58" s="505">
        <v>1278</v>
      </c>
    </row>
    <row r="59" spans="1:14" x14ac:dyDescent="0.2">
      <c r="A59" s="122" t="s">
        <v>95</v>
      </c>
      <c r="B59" s="117">
        <v>185</v>
      </c>
      <c r="C59" s="118"/>
      <c r="D59" s="117">
        <v>14359</v>
      </c>
      <c r="E59" s="118"/>
      <c r="F59" s="110"/>
      <c r="G59" s="112"/>
      <c r="H59" s="241" t="s">
        <v>95</v>
      </c>
      <c r="I59" s="509"/>
      <c r="J59" s="229"/>
      <c r="K59" s="229"/>
      <c r="L59" s="229"/>
      <c r="M59" s="229"/>
      <c r="N59" s="505">
        <v>14359</v>
      </c>
    </row>
    <row r="60" spans="1:14" x14ac:dyDescent="0.2">
      <c r="A60" s="122" t="s">
        <v>96</v>
      </c>
      <c r="B60" s="117">
        <v>93</v>
      </c>
      <c r="C60" s="118"/>
      <c r="D60" s="117">
        <v>1497</v>
      </c>
      <c r="E60" s="118"/>
      <c r="F60" s="110"/>
      <c r="G60" s="112"/>
      <c r="H60" s="241" t="s">
        <v>96</v>
      </c>
      <c r="I60" s="509"/>
      <c r="J60" s="229"/>
      <c r="K60" s="229"/>
      <c r="L60" s="229"/>
      <c r="M60" s="229"/>
      <c r="N60" s="505">
        <v>1497</v>
      </c>
    </row>
    <row r="61" spans="1:14" x14ac:dyDescent="0.2">
      <c r="A61" s="122" t="s">
        <v>97</v>
      </c>
      <c r="B61" s="117">
        <v>33</v>
      </c>
      <c r="C61" s="118"/>
      <c r="D61" s="117">
        <v>15930</v>
      </c>
      <c r="E61" s="118"/>
      <c r="F61" s="110"/>
      <c r="G61" s="112"/>
      <c r="H61" s="241" t="s">
        <v>97</v>
      </c>
      <c r="I61" s="509"/>
      <c r="J61" s="229"/>
      <c r="K61" s="229"/>
      <c r="L61" s="229"/>
      <c r="M61" s="229"/>
      <c r="N61" s="505">
        <v>15930</v>
      </c>
    </row>
    <row r="62" spans="1:14" x14ac:dyDescent="0.2">
      <c r="A62" s="122" t="s">
        <v>98</v>
      </c>
      <c r="B62" s="117">
        <v>127</v>
      </c>
      <c r="C62" s="118"/>
      <c r="D62" s="117">
        <v>8774</v>
      </c>
      <c r="E62" s="118"/>
      <c r="F62" s="110"/>
      <c r="G62" s="112"/>
      <c r="H62" s="241" t="s">
        <v>98</v>
      </c>
      <c r="I62" s="509"/>
      <c r="J62" s="229"/>
      <c r="K62" s="229"/>
      <c r="L62" s="229"/>
      <c r="M62" s="229"/>
      <c r="N62" s="505">
        <v>8774</v>
      </c>
    </row>
    <row r="63" spans="1:14" x14ac:dyDescent="0.2">
      <c r="A63" s="122" t="s">
        <v>99</v>
      </c>
      <c r="B63" s="117">
        <v>136</v>
      </c>
      <c r="C63" s="118"/>
      <c r="D63" s="117">
        <v>6055</v>
      </c>
      <c r="E63" s="118"/>
      <c r="F63" s="110"/>
      <c r="G63" s="112"/>
      <c r="H63" s="241" t="s">
        <v>99</v>
      </c>
      <c r="I63" s="509"/>
      <c r="J63" s="229"/>
      <c r="K63" s="229"/>
      <c r="L63" s="229"/>
      <c r="M63" s="229"/>
      <c r="N63" s="505">
        <v>6055</v>
      </c>
    </row>
    <row r="64" spans="1:14" x14ac:dyDescent="0.2">
      <c r="A64" s="122" t="s">
        <v>100</v>
      </c>
      <c r="B64" s="117">
        <v>30</v>
      </c>
      <c r="C64" s="118"/>
      <c r="D64" s="117">
        <v>1793</v>
      </c>
      <c r="E64" s="118"/>
      <c r="F64" s="110"/>
      <c r="G64" s="112"/>
      <c r="H64" s="241" t="s">
        <v>100</v>
      </c>
      <c r="I64" s="509"/>
      <c r="J64" s="229"/>
      <c r="K64" s="229"/>
      <c r="L64" s="229"/>
      <c r="M64" s="229"/>
      <c r="N64" s="505">
        <v>1793</v>
      </c>
    </row>
    <row r="65" spans="1:14" x14ac:dyDescent="0.2">
      <c r="A65" s="122" t="s">
        <v>101</v>
      </c>
      <c r="B65" s="117">
        <v>922</v>
      </c>
      <c r="C65" s="118"/>
      <c r="D65" s="117">
        <v>4424</v>
      </c>
      <c r="E65" s="118"/>
      <c r="F65" s="110"/>
      <c r="G65" s="112"/>
      <c r="H65" s="241" t="s">
        <v>101</v>
      </c>
      <c r="I65" s="509"/>
      <c r="J65" s="229"/>
      <c r="K65" s="229"/>
      <c r="L65" s="229"/>
      <c r="M65" s="229"/>
      <c r="N65" s="505">
        <v>4424</v>
      </c>
    </row>
    <row r="66" spans="1:14" x14ac:dyDescent="0.2">
      <c r="A66" s="122" t="s">
        <v>102</v>
      </c>
      <c r="B66" s="117">
        <v>343</v>
      </c>
      <c r="C66" s="118"/>
      <c r="D66" s="117"/>
      <c r="E66" s="118"/>
      <c r="F66" s="110"/>
      <c r="G66" s="112"/>
      <c r="H66" s="241" t="s">
        <v>102</v>
      </c>
      <c r="I66" s="509"/>
      <c r="J66" s="229"/>
      <c r="K66" s="229"/>
      <c r="L66" s="229"/>
      <c r="M66" s="229"/>
      <c r="N66" s="505"/>
    </row>
    <row r="67" spans="1:14" x14ac:dyDescent="0.2">
      <c r="A67" s="122" t="s">
        <v>103</v>
      </c>
      <c r="B67" s="117">
        <v>374</v>
      </c>
      <c r="C67" s="118"/>
      <c r="D67" s="117">
        <v>189</v>
      </c>
      <c r="E67" s="118"/>
      <c r="F67" s="110"/>
      <c r="G67" s="112"/>
      <c r="H67" s="241" t="s">
        <v>103</v>
      </c>
      <c r="I67" s="509"/>
      <c r="J67" s="229"/>
      <c r="K67" s="229"/>
      <c r="L67" s="229"/>
      <c r="M67" s="229"/>
      <c r="N67" s="505">
        <v>189</v>
      </c>
    </row>
    <row r="68" spans="1:14" x14ac:dyDescent="0.2">
      <c r="A68" s="122" t="s">
        <v>104</v>
      </c>
      <c r="B68" s="117">
        <v>470</v>
      </c>
      <c r="C68" s="118"/>
      <c r="D68" s="117"/>
      <c r="E68" s="118"/>
      <c r="F68" s="110"/>
      <c r="G68" s="112"/>
      <c r="H68" s="241" t="s">
        <v>104</v>
      </c>
      <c r="I68" s="509"/>
      <c r="J68" s="229"/>
      <c r="K68" s="229"/>
      <c r="L68" s="229"/>
      <c r="M68" s="229"/>
      <c r="N68" s="505"/>
    </row>
    <row r="69" spans="1:14" x14ac:dyDescent="0.2">
      <c r="A69" s="122" t="s">
        <v>105</v>
      </c>
      <c r="B69" s="117">
        <v>644</v>
      </c>
      <c r="C69" s="118"/>
      <c r="D69" s="117">
        <v>4080</v>
      </c>
      <c r="E69" s="118"/>
      <c r="F69" s="110"/>
      <c r="G69" s="112"/>
      <c r="H69" s="241" t="s">
        <v>105</v>
      </c>
      <c r="I69" s="509"/>
      <c r="J69" s="229"/>
      <c r="K69" s="229"/>
      <c r="L69" s="229"/>
      <c r="M69" s="229"/>
      <c r="N69" s="505">
        <v>4080</v>
      </c>
    </row>
    <row r="70" spans="1:14" x14ac:dyDescent="0.2">
      <c r="A70" s="122" t="s">
        <v>106</v>
      </c>
      <c r="B70" s="117">
        <v>238</v>
      </c>
      <c r="C70" s="118"/>
      <c r="D70" s="117"/>
      <c r="E70" s="118"/>
      <c r="F70" s="110"/>
      <c r="G70" s="112"/>
      <c r="H70" s="241" t="s">
        <v>106</v>
      </c>
      <c r="I70" s="509"/>
      <c r="J70" s="229"/>
      <c r="K70" s="229"/>
      <c r="L70" s="229"/>
      <c r="M70" s="229"/>
      <c r="N70" s="505"/>
    </row>
    <row r="71" spans="1:14" x14ac:dyDescent="0.2">
      <c r="A71" s="122" t="s">
        <v>107</v>
      </c>
      <c r="B71" s="117">
        <v>491</v>
      </c>
      <c r="C71" s="118"/>
      <c r="D71" s="117"/>
      <c r="E71" s="118"/>
      <c r="F71" s="110"/>
      <c r="G71" s="112"/>
      <c r="H71" s="241" t="s">
        <v>107</v>
      </c>
      <c r="I71" s="509"/>
      <c r="J71" s="229"/>
      <c r="K71" s="229"/>
      <c r="L71" s="229"/>
      <c r="M71" s="229"/>
      <c r="N71" s="505"/>
    </row>
    <row r="72" spans="1:14" x14ac:dyDescent="0.2">
      <c r="A72" s="122" t="s">
        <v>108</v>
      </c>
      <c r="B72" s="117">
        <v>979</v>
      </c>
      <c r="C72" s="118"/>
      <c r="D72" s="117">
        <v>14721</v>
      </c>
      <c r="E72" s="118"/>
      <c r="F72" s="110"/>
      <c r="G72" s="112"/>
      <c r="H72" s="241" t="s">
        <v>108</v>
      </c>
      <c r="I72" s="509"/>
      <c r="J72" s="229"/>
      <c r="K72" s="229"/>
      <c r="L72" s="229"/>
      <c r="M72" s="229"/>
      <c r="N72" s="505">
        <v>14721</v>
      </c>
    </row>
    <row r="73" spans="1:14" x14ac:dyDescent="0.2">
      <c r="A73" s="122" t="s">
        <v>109</v>
      </c>
      <c r="B73" s="117">
        <v>128</v>
      </c>
      <c r="C73" s="118"/>
      <c r="D73" s="117">
        <v>3637</v>
      </c>
      <c r="E73" s="118"/>
      <c r="F73" s="110"/>
      <c r="G73" s="112"/>
      <c r="H73" s="241" t="s">
        <v>109</v>
      </c>
      <c r="I73" s="509"/>
      <c r="J73" s="229"/>
      <c r="K73" s="229"/>
      <c r="L73" s="229"/>
      <c r="M73" s="229"/>
      <c r="N73" s="505">
        <v>3637</v>
      </c>
    </row>
    <row r="74" spans="1:14" x14ac:dyDescent="0.2">
      <c r="A74" s="122" t="s">
        <v>110</v>
      </c>
      <c r="B74" s="117">
        <v>206</v>
      </c>
      <c r="C74" s="118"/>
      <c r="D74" s="117"/>
      <c r="E74" s="118"/>
      <c r="F74" s="110"/>
      <c r="G74" s="112"/>
      <c r="H74" s="241" t="s">
        <v>110</v>
      </c>
      <c r="I74" s="509"/>
      <c r="J74" s="229"/>
      <c r="K74" s="229"/>
      <c r="L74" s="229"/>
      <c r="M74" s="229"/>
      <c r="N74" s="505"/>
    </row>
    <row r="75" spans="1:14" ht="26.25" thickBot="1" x14ac:dyDescent="0.25">
      <c r="A75" s="122" t="s">
        <v>111</v>
      </c>
      <c r="B75" s="117">
        <v>991</v>
      </c>
      <c r="C75" s="118"/>
      <c r="D75" s="117"/>
      <c r="E75" s="118"/>
      <c r="F75" s="110"/>
      <c r="G75" s="224"/>
      <c r="H75" s="242" t="s">
        <v>111</v>
      </c>
      <c r="I75" s="510"/>
      <c r="J75" s="236"/>
      <c r="K75" s="236"/>
      <c r="L75" s="236"/>
      <c r="M75" s="236"/>
      <c r="N75" s="506"/>
    </row>
    <row r="76" spans="1:14" ht="15" thickBot="1" x14ac:dyDescent="0.3">
      <c r="A76" s="123" t="s">
        <v>15</v>
      </c>
      <c r="B76" s="124"/>
      <c r="C76" s="125">
        <v>47903</v>
      </c>
      <c r="D76" s="124"/>
      <c r="E76" s="125">
        <v>964797</v>
      </c>
      <c r="F76" s="128" t="s">
        <v>15</v>
      </c>
      <c r="G76" s="115"/>
      <c r="H76" s="230" t="s">
        <v>15</v>
      </c>
      <c r="I76" s="513">
        <v>772589</v>
      </c>
      <c r="J76" s="231">
        <v>874555</v>
      </c>
      <c r="K76" s="231">
        <v>860672</v>
      </c>
      <c r="L76" s="231">
        <v>879848</v>
      </c>
      <c r="M76" s="231">
        <v>900721</v>
      </c>
      <c r="N76" s="507">
        <v>964797</v>
      </c>
    </row>
    <row r="77" spans="1:14" ht="15" thickBot="1" x14ac:dyDescent="0.3">
      <c r="A77" s="123" t="s">
        <v>38</v>
      </c>
      <c r="B77" s="124"/>
      <c r="C77" s="129"/>
      <c r="D77" s="126"/>
      <c r="E77" s="492">
        <v>0</v>
      </c>
      <c r="F77" s="130">
        <v>0</v>
      </c>
      <c r="G77" s="131"/>
    </row>
    <row r="78" spans="1:14" ht="15" thickBot="1" x14ac:dyDescent="0.3">
      <c r="A78" s="123" t="s">
        <v>232</v>
      </c>
      <c r="B78" s="132"/>
      <c r="C78" s="125"/>
      <c r="D78" s="127"/>
      <c r="E78" s="133">
        <v>386.88359700000001</v>
      </c>
      <c r="F78" s="130">
        <v>386.88359700000001</v>
      </c>
      <c r="G78" s="107"/>
    </row>
    <row r="80" spans="1:14" ht="15" thickBot="1" x14ac:dyDescent="0.3"/>
    <row r="81" spans="1:14" x14ac:dyDescent="0.25">
      <c r="A81" s="225"/>
      <c r="B81" s="480" t="s">
        <v>245</v>
      </c>
      <c r="C81" s="481"/>
      <c r="D81" s="481"/>
      <c r="E81" s="481"/>
      <c r="F81" s="481"/>
      <c r="G81" s="482"/>
      <c r="H81" s="225"/>
      <c r="I81" s="480" t="s">
        <v>246</v>
      </c>
      <c r="J81" s="481"/>
      <c r="K81" s="481"/>
      <c r="L81" s="481"/>
      <c r="M81" s="481"/>
      <c r="N81" s="482"/>
    </row>
    <row r="82" spans="1:14" ht="15" thickBot="1" x14ac:dyDescent="0.3">
      <c r="A82" s="249"/>
      <c r="B82" s="488"/>
      <c r="C82" s="489"/>
      <c r="D82" s="489"/>
      <c r="E82" s="489"/>
      <c r="F82" s="489"/>
      <c r="G82" s="490"/>
      <c r="H82" s="249"/>
      <c r="I82" s="488"/>
      <c r="J82" s="489"/>
      <c r="K82" s="489"/>
      <c r="L82" s="489"/>
      <c r="M82" s="489"/>
      <c r="N82" s="490"/>
    </row>
    <row r="83" spans="1:14" x14ac:dyDescent="0.25">
      <c r="A83" s="250"/>
      <c r="B83" s="248">
        <v>2008</v>
      </c>
      <c r="C83" s="248">
        <v>2010</v>
      </c>
      <c r="D83" s="248">
        <v>2011</v>
      </c>
      <c r="E83" s="248">
        <v>2012</v>
      </c>
      <c r="F83" s="248">
        <v>2013</v>
      </c>
      <c r="G83" s="251">
        <v>2014</v>
      </c>
      <c r="H83" s="250"/>
      <c r="I83" s="248">
        <v>2008</v>
      </c>
      <c r="J83" s="248">
        <v>2010</v>
      </c>
      <c r="K83" s="248">
        <v>2011</v>
      </c>
      <c r="L83" s="248">
        <v>2012</v>
      </c>
      <c r="M83" s="248">
        <v>2013</v>
      </c>
      <c r="N83" s="251">
        <v>2014</v>
      </c>
    </row>
    <row r="84" spans="1:14" ht="15.75" x14ac:dyDescent="0.25">
      <c r="A84" s="252" t="s">
        <v>23</v>
      </c>
      <c r="B84" s="258">
        <v>25.8324</v>
      </c>
      <c r="C84" s="258">
        <v>46.551273999999999</v>
      </c>
      <c r="D84" s="258">
        <v>19.604863999999999</v>
      </c>
      <c r="E84" s="258">
        <v>0</v>
      </c>
      <c r="F84" s="258">
        <v>0</v>
      </c>
      <c r="G84" s="259">
        <v>0</v>
      </c>
      <c r="H84" s="252" t="s">
        <v>23</v>
      </c>
      <c r="I84" s="258">
        <v>38.044080000000001</v>
      </c>
      <c r="J84" s="258">
        <v>43.972631999999997</v>
      </c>
      <c r="K84" s="258">
        <v>49.624811999999999</v>
      </c>
      <c r="L84" s="258">
        <v>50.358347999999999</v>
      </c>
      <c r="M84" s="258">
        <v>47.613743999999997</v>
      </c>
      <c r="N84" s="259">
        <v>17.912016000000001</v>
      </c>
    </row>
    <row r="85" spans="1:14" x14ac:dyDescent="0.2">
      <c r="A85" s="116" t="s">
        <v>53</v>
      </c>
      <c r="B85" s="260">
        <v>18.733000000000001</v>
      </c>
      <c r="C85" s="260">
        <v>36.720208</v>
      </c>
      <c r="D85" s="260">
        <v>15.540863999999999</v>
      </c>
      <c r="E85" s="260">
        <v>0</v>
      </c>
      <c r="F85" s="260">
        <v>0</v>
      </c>
      <c r="G85" s="261">
        <v>0</v>
      </c>
      <c r="H85" s="116" t="s">
        <v>53</v>
      </c>
      <c r="I85" s="260">
        <v>27.5886</v>
      </c>
      <c r="J85" s="260">
        <v>34.686143999999999</v>
      </c>
      <c r="K85" s="260">
        <v>39.337812</v>
      </c>
      <c r="L85" s="260">
        <v>37.717163999999997</v>
      </c>
      <c r="M85" s="260">
        <v>35.478324000000001</v>
      </c>
      <c r="N85" s="261">
        <v>12.730931999999999</v>
      </c>
    </row>
    <row r="86" spans="1:14" x14ac:dyDescent="0.2">
      <c r="A86" s="116" t="s">
        <v>54</v>
      </c>
      <c r="B86" s="260">
        <v>7.0994000000000002</v>
      </c>
      <c r="C86" s="260">
        <v>9.8310659999999999</v>
      </c>
      <c r="D86" s="260">
        <v>4.0640000000000001</v>
      </c>
      <c r="E86" s="260">
        <v>0</v>
      </c>
      <c r="F86" s="260">
        <v>0</v>
      </c>
      <c r="G86" s="261">
        <v>0</v>
      </c>
      <c r="H86" s="116" t="s">
        <v>54</v>
      </c>
      <c r="I86" s="260">
        <v>10.45548</v>
      </c>
      <c r="J86" s="260">
        <v>9.2864880000000003</v>
      </c>
      <c r="K86" s="260">
        <v>10.287000000000001</v>
      </c>
      <c r="L86" s="260">
        <v>12.641184000000001</v>
      </c>
      <c r="M86" s="260">
        <v>12.13542</v>
      </c>
      <c r="N86" s="261">
        <v>3.7221120000000001</v>
      </c>
    </row>
    <row r="87" spans="1:14" x14ac:dyDescent="0.2">
      <c r="A87" s="116" t="s">
        <v>55</v>
      </c>
      <c r="B87" s="260">
        <v>0</v>
      </c>
      <c r="C87" s="260">
        <v>0</v>
      </c>
      <c r="D87" s="260">
        <v>0</v>
      </c>
      <c r="E87" s="260">
        <v>0</v>
      </c>
      <c r="F87" s="260">
        <v>0</v>
      </c>
      <c r="G87" s="261">
        <v>0</v>
      </c>
      <c r="H87" s="116" t="s">
        <v>55</v>
      </c>
      <c r="I87" s="260">
        <v>0</v>
      </c>
      <c r="J87" s="260">
        <v>0</v>
      </c>
      <c r="K87" s="260">
        <v>0</v>
      </c>
      <c r="L87" s="260">
        <v>0</v>
      </c>
      <c r="M87" s="260">
        <v>0</v>
      </c>
      <c r="N87" s="261">
        <v>1.4589719999999999</v>
      </c>
    </row>
    <row r="88" spans="1:14" x14ac:dyDescent="0.2">
      <c r="A88" s="253" t="s">
        <v>56</v>
      </c>
      <c r="B88" s="262">
        <v>0</v>
      </c>
      <c r="C88" s="262">
        <v>0</v>
      </c>
      <c r="D88" s="262">
        <v>0</v>
      </c>
      <c r="E88" s="262">
        <v>0</v>
      </c>
      <c r="F88" s="262">
        <v>0</v>
      </c>
      <c r="G88" s="263">
        <v>0</v>
      </c>
      <c r="H88" s="253" t="s">
        <v>56</v>
      </c>
      <c r="I88" s="262">
        <v>0</v>
      </c>
      <c r="J88" s="262">
        <v>0</v>
      </c>
      <c r="K88" s="262">
        <v>0</v>
      </c>
      <c r="L88" s="262">
        <v>0</v>
      </c>
      <c r="M88" s="262">
        <v>0</v>
      </c>
      <c r="N88" s="263">
        <v>0</v>
      </c>
    </row>
    <row r="89" spans="1:14" ht="15.75" x14ac:dyDescent="0.25">
      <c r="A89" s="252" t="s">
        <v>24</v>
      </c>
      <c r="B89" s="258">
        <v>31.515440000000002</v>
      </c>
      <c r="C89" s="258">
        <v>49.212268000000002</v>
      </c>
      <c r="D89" s="258">
        <v>26.555904000000002</v>
      </c>
      <c r="E89" s="258">
        <v>0</v>
      </c>
      <c r="F89" s="258">
        <v>0</v>
      </c>
      <c r="G89" s="259">
        <v>0</v>
      </c>
      <c r="H89" s="252" t="s">
        <v>24</v>
      </c>
      <c r="I89" s="258">
        <v>46.413648000000002</v>
      </c>
      <c r="J89" s="258">
        <v>46.486224</v>
      </c>
      <c r="K89" s="258">
        <v>67.219632000000004</v>
      </c>
      <c r="L89" s="258">
        <v>76.173696000000007</v>
      </c>
      <c r="M89" s="258">
        <v>87.001452</v>
      </c>
      <c r="N89" s="259">
        <v>120.317724</v>
      </c>
    </row>
    <row r="90" spans="1:14" x14ac:dyDescent="0.2">
      <c r="A90" s="116" t="s">
        <v>57</v>
      </c>
      <c r="B90" s="260">
        <v>15.03392</v>
      </c>
      <c r="C90" s="260">
        <v>23.945173</v>
      </c>
      <c r="D90" s="260">
        <v>8.2090239999999994</v>
      </c>
      <c r="E90" s="260">
        <v>0</v>
      </c>
      <c r="F90" s="260">
        <v>0</v>
      </c>
      <c r="G90" s="261">
        <v>0</v>
      </c>
      <c r="H90" s="116" t="s">
        <v>57</v>
      </c>
      <c r="I90" s="260">
        <v>22.140864000000001</v>
      </c>
      <c r="J90" s="260">
        <v>22.618763999999999</v>
      </c>
      <c r="K90" s="260">
        <v>20.779091999999999</v>
      </c>
      <c r="L90" s="260">
        <v>23.386320000000001</v>
      </c>
      <c r="M90" s="260">
        <v>21.855744000000001</v>
      </c>
      <c r="N90" s="261">
        <v>23.859684000000001</v>
      </c>
    </row>
    <row r="91" spans="1:14" x14ac:dyDescent="0.2">
      <c r="A91" s="116" t="s">
        <v>58</v>
      </c>
      <c r="B91" s="260">
        <v>0</v>
      </c>
      <c r="C91" s="260">
        <v>0</v>
      </c>
      <c r="D91" s="260">
        <v>0</v>
      </c>
      <c r="E91" s="260">
        <v>0</v>
      </c>
      <c r="F91" s="260">
        <v>0</v>
      </c>
      <c r="G91" s="261">
        <v>0</v>
      </c>
      <c r="H91" s="116" t="s">
        <v>58</v>
      </c>
      <c r="I91" s="260">
        <v>0</v>
      </c>
      <c r="J91" s="260">
        <v>0</v>
      </c>
      <c r="K91" s="260">
        <v>0</v>
      </c>
      <c r="L91" s="260">
        <v>0</v>
      </c>
      <c r="M91" s="260">
        <v>0</v>
      </c>
      <c r="N91" s="261">
        <v>11.029932000000001</v>
      </c>
    </row>
    <row r="92" spans="1:14" x14ac:dyDescent="0.2">
      <c r="A92" s="116" t="s">
        <v>59</v>
      </c>
      <c r="B92" s="260">
        <v>10.719060000000001</v>
      </c>
      <c r="C92" s="260">
        <v>15.457637999999999</v>
      </c>
      <c r="D92" s="260">
        <v>5.198976</v>
      </c>
      <c r="E92" s="260">
        <v>0</v>
      </c>
      <c r="F92" s="260">
        <v>0</v>
      </c>
      <c r="G92" s="261">
        <v>0</v>
      </c>
      <c r="H92" s="116" t="s">
        <v>59</v>
      </c>
      <c r="I92" s="260">
        <v>15.786251999999999</v>
      </c>
      <c r="J92" s="260">
        <v>14.601383999999999</v>
      </c>
      <c r="K92" s="260">
        <v>13.159908</v>
      </c>
      <c r="L92" s="260">
        <v>14.194763999999999</v>
      </c>
      <c r="M92" s="260">
        <v>11.036412</v>
      </c>
      <c r="N92" s="261">
        <v>9.6795000000000009</v>
      </c>
    </row>
    <row r="93" spans="1:14" x14ac:dyDescent="0.2">
      <c r="A93" s="116" t="s">
        <v>60</v>
      </c>
      <c r="B93" s="260">
        <v>5.7624599999999999</v>
      </c>
      <c r="C93" s="260">
        <v>9.8094570000000001</v>
      </c>
      <c r="D93" s="260">
        <v>13.147904</v>
      </c>
      <c r="E93" s="260">
        <v>0</v>
      </c>
      <c r="F93" s="260">
        <v>0</v>
      </c>
      <c r="G93" s="261">
        <v>0</v>
      </c>
      <c r="H93" s="116" t="s">
        <v>60</v>
      </c>
      <c r="I93" s="260">
        <v>8.4865320000000004</v>
      </c>
      <c r="J93" s="260">
        <v>9.266076</v>
      </c>
      <c r="K93" s="260">
        <v>33.280631999999997</v>
      </c>
      <c r="L93" s="260">
        <v>38.592612000000003</v>
      </c>
      <c r="M93" s="260">
        <v>54.109296000000001</v>
      </c>
      <c r="N93" s="261">
        <v>17.960291999999999</v>
      </c>
    </row>
    <row r="94" spans="1:14" x14ac:dyDescent="0.2">
      <c r="A94" s="253" t="s">
        <v>61</v>
      </c>
      <c r="B94" s="262">
        <v>0</v>
      </c>
      <c r="C94" s="262">
        <v>0</v>
      </c>
      <c r="D94" s="262">
        <v>0</v>
      </c>
      <c r="E94" s="262">
        <v>0</v>
      </c>
      <c r="F94" s="262">
        <v>0</v>
      </c>
      <c r="G94" s="263">
        <v>0</v>
      </c>
      <c r="H94" s="253" t="s">
        <v>61</v>
      </c>
      <c r="I94" s="262">
        <v>0</v>
      </c>
      <c r="J94" s="262">
        <v>0</v>
      </c>
      <c r="K94" s="262">
        <v>0</v>
      </c>
      <c r="L94" s="262">
        <v>0</v>
      </c>
      <c r="M94" s="262">
        <v>0</v>
      </c>
      <c r="N94" s="263">
        <v>57.788316000000002</v>
      </c>
    </row>
    <row r="95" spans="1:14" ht="15.75" x14ac:dyDescent="0.25">
      <c r="A95" s="252" t="s">
        <v>25</v>
      </c>
      <c r="B95" s="258">
        <v>10.585520000000001</v>
      </c>
      <c r="C95" s="258">
        <v>17.316355000000001</v>
      </c>
      <c r="D95" s="258">
        <v>7.8076160000000003</v>
      </c>
      <c r="E95" s="258">
        <v>0</v>
      </c>
      <c r="F95" s="258">
        <v>0</v>
      </c>
      <c r="G95" s="259">
        <v>0</v>
      </c>
      <c r="H95" s="252" t="s">
        <v>25</v>
      </c>
      <c r="I95" s="258">
        <v>15.589584</v>
      </c>
      <c r="J95" s="258">
        <v>16.357140000000001</v>
      </c>
      <c r="K95" s="258">
        <v>19.763027999999998</v>
      </c>
      <c r="L95" s="258">
        <v>15.354684000000001</v>
      </c>
      <c r="M95" s="258">
        <v>14.963939999999999</v>
      </c>
      <c r="N95" s="259">
        <v>14.683032000000001</v>
      </c>
    </row>
    <row r="96" spans="1:14" ht="25.5" x14ac:dyDescent="0.2">
      <c r="A96" s="116" t="s">
        <v>62</v>
      </c>
      <c r="B96" s="260">
        <v>2.9664799999999998</v>
      </c>
      <c r="C96" s="260">
        <v>4.7327139999999996</v>
      </c>
      <c r="D96" s="260">
        <v>1.671168</v>
      </c>
      <c r="E96" s="260">
        <v>0</v>
      </c>
      <c r="F96" s="260">
        <v>0</v>
      </c>
      <c r="G96" s="261">
        <v>0</v>
      </c>
      <c r="H96" s="116" t="s">
        <v>62</v>
      </c>
      <c r="I96" s="260">
        <v>4.3688159999999998</v>
      </c>
      <c r="J96" s="260">
        <v>4.4705519999999996</v>
      </c>
      <c r="K96" s="260">
        <v>4.2301440000000001</v>
      </c>
      <c r="L96" s="260">
        <v>4.0409280000000001</v>
      </c>
      <c r="M96" s="260">
        <v>3.1398839999999999</v>
      </c>
      <c r="N96" s="261">
        <v>3.0997080000000001</v>
      </c>
    </row>
    <row r="97" spans="1:14" x14ac:dyDescent="0.2">
      <c r="A97" s="116" t="s">
        <v>63</v>
      </c>
      <c r="B97" s="260">
        <v>0</v>
      </c>
      <c r="C97" s="260">
        <v>0</v>
      </c>
      <c r="D97" s="260">
        <v>0</v>
      </c>
      <c r="E97" s="260">
        <v>0</v>
      </c>
      <c r="F97" s="260">
        <v>0</v>
      </c>
      <c r="G97" s="261">
        <v>0</v>
      </c>
      <c r="H97" s="116" t="s">
        <v>63</v>
      </c>
      <c r="I97" s="260">
        <v>0</v>
      </c>
      <c r="J97" s="260">
        <v>0</v>
      </c>
      <c r="K97" s="260">
        <v>0</v>
      </c>
      <c r="L97" s="260">
        <v>0</v>
      </c>
      <c r="M97" s="260">
        <v>0</v>
      </c>
      <c r="N97" s="261">
        <v>0</v>
      </c>
    </row>
    <row r="98" spans="1:14" x14ac:dyDescent="0.2">
      <c r="A98" s="116" t="s">
        <v>64</v>
      </c>
      <c r="B98" s="260">
        <v>3.3462000000000001</v>
      </c>
      <c r="C98" s="260">
        <v>3.450923</v>
      </c>
      <c r="D98" s="260">
        <v>1.398784</v>
      </c>
      <c r="E98" s="260">
        <v>0</v>
      </c>
      <c r="F98" s="260">
        <v>0</v>
      </c>
      <c r="G98" s="261">
        <v>0</v>
      </c>
      <c r="H98" s="116" t="s">
        <v>64</v>
      </c>
      <c r="I98" s="260">
        <v>4.9280400000000002</v>
      </c>
      <c r="J98" s="260">
        <v>3.2597640000000001</v>
      </c>
      <c r="K98" s="260">
        <v>3.5406719999999998</v>
      </c>
      <c r="L98" s="260">
        <v>3.2364359999999999</v>
      </c>
      <c r="M98" s="260">
        <v>3.0864240000000001</v>
      </c>
      <c r="N98" s="261">
        <v>2.9898720000000001</v>
      </c>
    </row>
    <row r="99" spans="1:14" x14ac:dyDescent="0.2">
      <c r="A99" s="116" t="s">
        <v>65</v>
      </c>
      <c r="B99" s="260">
        <v>2.9504199999999998</v>
      </c>
      <c r="C99" s="260">
        <v>6.5324350000000004</v>
      </c>
      <c r="D99" s="260">
        <v>2.378752</v>
      </c>
      <c r="E99" s="260">
        <v>0</v>
      </c>
      <c r="F99" s="260">
        <v>0</v>
      </c>
      <c r="G99" s="261">
        <v>0</v>
      </c>
      <c r="H99" s="116" t="s">
        <v>65</v>
      </c>
      <c r="I99" s="260">
        <v>4.3451639999999996</v>
      </c>
      <c r="J99" s="260">
        <v>6.1705800000000002</v>
      </c>
      <c r="K99" s="260">
        <v>6.0212159999999999</v>
      </c>
      <c r="L99" s="260">
        <v>6.1559999999999997</v>
      </c>
      <c r="M99" s="260">
        <v>6.621264</v>
      </c>
      <c r="N99" s="261">
        <v>6.621264</v>
      </c>
    </row>
    <row r="100" spans="1:14" x14ac:dyDescent="0.2">
      <c r="A100" s="116" t="s">
        <v>66</v>
      </c>
      <c r="B100" s="260">
        <v>0.60565999999999998</v>
      </c>
      <c r="C100" s="260">
        <v>1.4827889999999999</v>
      </c>
      <c r="D100" s="260">
        <v>1.87456</v>
      </c>
      <c r="E100" s="260">
        <v>0</v>
      </c>
      <c r="F100" s="260">
        <v>0</v>
      </c>
      <c r="G100" s="261">
        <v>0</v>
      </c>
      <c r="H100" s="116" t="s">
        <v>66</v>
      </c>
      <c r="I100" s="260">
        <v>0.89197199999999999</v>
      </c>
      <c r="J100" s="260">
        <v>1.400652</v>
      </c>
      <c r="K100" s="260">
        <v>4.74498</v>
      </c>
      <c r="L100" s="260">
        <v>0.92664000000000002</v>
      </c>
      <c r="M100" s="260">
        <v>1.20852</v>
      </c>
      <c r="N100" s="261">
        <v>1.0448999999999999</v>
      </c>
    </row>
    <row r="101" spans="1:14" x14ac:dyDescent="0.2">
      <c r="A101" s="253" t="s">
        <v>67</v>
      </c>
      <c r="B101" s="262">
        <v>0.71675999999999995</v>
      </c>
      <c r="C101" s="262">
        <v>1.117494</v>
      </c>
      <c r="D101" s="262">
        <v>0.484352</v>
      </c>
      <c r="E101" s="262">
        <v>0</v>
      </c>
      <c r="F101" s="262">
        <v>0</v>
      </c>
      <c r="G101" s="263">
        <v>0</v>
      </c>
      <c r="H101" s="253" t="s">
        <v>67</v>
      </c>
      <c r="I101" s="262">
        <v>1.0555920000000001</v>
      </c>
      <c r="J101" s="262">
        <v>1.0555920000000001</v>
      </c>
      <c r="K101" s="262">
        <v>1.226016</v>
      </c>
      <c r="L101" s="262">
        <v>0.99468000000000001</v>
      </c>
      <c r="M101" s="262">
        <v>0.90784799999999999</v>
      </c>
      <c r="N101" s="263">
        <v>0.927288</v>
      </c>
    </row>
    <row r="102" spans="1:14" ht="15.75" x14ac:dyDescent="0.25">
      <c r="A102" s="254" t="s">
        <v>26</v>
      </c>
      <c r="B102" s="264">
        <v>0</v>
      </c>
      <c r="C102" s="264">
        <v>0</v>
      </c>
      <c r="D102" s="264">
        <v>0</v>
      </c>
      <c r="E102" s="264">
        <v>0</v>
      </c>
      <c r="F102" s="264">
        <v>0</v>
      </c>
      <c r="G102" s="265">
        <v>0</v>
      </c>
      <c r="H102" s="254" t="s">
        <v>26</v>
      </c>
      <c r="I102" s="264">
        <v>0</v>
      </c>
      <c r="J102" s="264">
        <v>0</v>
      </c>
      <c r="K102" s="264">
        <v>0</v>
      </c>
      <c r="L102" s="264">
        <v>0</v>
      </c>
      <c r="M102" s="264">
        <v>0</v>
      </c>
      <c r="N102" s="265">
        <v>0</v>
      </c>
    </row>
    <row r="103" spans="1:14" x14ac:dyDescent="0.2">
      <c r="A103" s="255"/>
      <c r="B103" s="262">
        <v>0</v>
      </c>
      <c r="C103" s="262">
        <v>0</v>
      </c>
      <c r="D103" s="262">
        <v>0</v>
      </c>
      <c r="E103" s="262">
        <v>0</v>
      </c>
      <c r="F103" s="262">
        <v>0</v>
      </c>
      <c r="G103" s="263">
        <v>0</v>
      </c>
      <c r="H103" s="255"/>
      <c r="I103" s="262">
        <v>0</v>
      </c>
      <c r="J103" s="262">
        <v>0</v>
      </c>
      <c r="K103" s="262">
        <v>0</v>
      </c>
      <c r="L103" s="262">
        <v>0</v>
      </c>
      <c r="M103" s="262">
        <v>0</v>
      </c>
      <c r="N103" s="263">
        <v>0</v>
      </c>
    </row>
    <row r="104" spans="1:14" ht="15.75" x14ac:dyDescent="0.25">
      <c r="A104" s="252" t="s">
        <v>30</v>
      </c>
      <c r="B104" s="258">
        <v>54.941699999999997</v>
      </c>
      <c r="C104" s="258">
        <v>111.215692</v>
      </c>
      <c r="D104" s="258">
        <v>30.128896000000001</v>
      </c>
      <c r="E104" s="258">
        <v>0</v>
      </c>
      <c r="F104" s="258">
        <v>0</v>
      </c>
      <c r="G104" s="259">
        <v>0</v>
      </c>
      <c r="H104" s="252" t="s">
        <v>30</v>
      </c>
      <c r="I104" s="258">
        <v>80.914140000000003</v>
      </c>
      <c r="J104" s="258">
        <v>105.05505599999999</v>
      </c>
      <c r="K104" s="258">
        <v>76.263767999999999</v>
      </c>
      <c r="L104" s="258">
        <v>82.624212</v>
      </c>
      <c r="M104" s="258">
        <v>75.306023999999994</v>
      </c>
      <c r="N104" s="259">
        <v>62.247528000000003</v>
      </c>
    </row>
    <row r="105" spans="1:14" x14ac:dyDescent="0.2">
      <c r="A105" s="116" t="s">
        <v>68</v>
      </c>
      <c r="B105" s="260">
        <v>6.6646799999999997</v>
      </c>
      <c r="C105" s="260">
        <v>16.927735999999999</v>
      </c>
      <c r="D105" s="260">
        <v>5.7021439999999997</v>
      </c>
      <c r="E105" s="260">
        <v>0</v>
      </c>
      <c r="F105" s="260">
        <v>0</v>
      </c>
      <c r="G105" s="261">
        <v>0</v>
      </c>
      <c r="H105" s="116" t="s">
        <v>68</v>
      </c>
      <c r="I105" s="260">
        <v>9.8152559999999998</v>
      </c>
      <c r="J105" s="260">
        <v>15.990048</v>
      </c>
      <c r="K105" s="260">
        <v>14.433552000000001</v>
      </c>
      <c r="L105" s="260">
        <v>12.18402</v>
      </c>
      <c r="M105" s="260">
        <v>10.148652</v>
      </c>
      <c r="N105" s="261">
        <v>3.0637439999999998</v>
      </c>
    </row>
    <row r="106" spans="1:14" ht="25.5" x14ac:dyDescent="0.2">
      <c r="A106" s="116" t="s">
        <v>69</v>
      </c>
      <c r="B106" s="260">
        <v>24.180420000000002</v>
      </c>
      <c r="C106" s="260">
        <v>37.699472999999998</v>
      </c>
      <c r="D106" s="260">
        <v>5.3431040000000003</v>
      </c>
      <c r="E106" s="260">
        <v>0</v>
      </c>
      <c r="F106" s="260">
        <v>0</v>
      </c>
      <c r="G106" s="261">
        <v>0</v>
      </c>
      <c r="H106" s="116" t="s">
        <v>69</v>
      </c>
      <c r="I106" s="260">
        <v>35.611164000000002</v>
      </c>
      <c r="J106" s="260">
        <v>35.611164000000002</v>
      </c>
      <c r="K106" s="260">
        <v>13.524732</v>
      </c>
      <c r="L106" s="260">
        <v>38.034036</v>
      </c>
      <c r="M106" s="260">
        <v>36.29448</v>
      </c>
      <c r="N106" s="261">
        <v>39.711708000000002</v>
      </c>
    </row>
    <row r="107" spans="1:14" x14ac:dyDescent="0.2">
      <c r="A107" s="116" t="s">
        <v>70</v>
      </c>
      <c r="B107" s="260">
        <v>4.8411</v>
      </c>
      <c r="C107" s="260">
        <v>26.567408</v>
      </c>
      <c r="D107" s="260">
        <v>9.2565760000000008</v>
      </c>
      <c r="E107" s="260">
        <v>0</v>
      </c>
      <c r="F107" s="260">
        <v>0</v>
      </c>
      <c r="G107" s="261">
        <v>0</v>
      </c>
      <c r="H107" s="116" t="s">
        <v>70</v>
      </c>
      <c r="I107" s="260">
        <v>7.1296200000000001</v>
      </c>
      <c r="J107" s="260">
        <v>25.095744</v>
      </c>
      <c r="K107" s="260">
        <v>23.430707999999999</v>
      </c>
      <c r="L107" s="260">
        <v>9.3201839999999994</v>
      </c>
      <c r="M107" s="260">
        <v>7.4542679999999999</v>
      </c>
      <c r="N107" s="261">
        <v>1.8992880000000001</v>
      </c>
    </row>
    <row r="108" spans="1:14" x14ac:dyDescent="0.2">
      <c r="A108" s="116" t="s">
        <v>71</v>
      </c>
      <c r="B108" s="260">
        <v>19.255500000000001</v>
      </c>
      <c r="C108" s="260">
        <v>30.021075</v>
      </c>
      <c r="D108" s="260">
        <v>9.8270719999999994</v>
      </c>
      <c r="E108" s="260">
        <v>0</v>
      </c>
      <c r="F108" s="260">
        <v>0</v>
      </c>
      <c r="G108" s="261">
        <v>0</v>
      </c>
      <c r="H108" s="116" t="s">
        <v>71</v>
      </c>
      <c r="I108" s="260">
        <v>28.3581</v>
      </c>
      <c r="J108" s="260">
        <v>28.3581</v>
      </c>
      <c r="K108" s="260">
        <v>24.874776000000001</v>
      </c>
      <c r="L108" s="260">
        <v>23.085972000000002</v>
      </c>
      <c r="M108" s="260">
        <v>21.408624</v>
      </c>
      <c r="N108" s="261">
        <v>17.135387999999999</v>
      </c>
    </row>
    <row r="109" spans="1:14" x14ac:dyDescent="0.2">
      <c r="A109" s="253" t="s">
        <v>72</v>
      </c>
      <c r="B109" s="262">
        <v>0</v>
      </c>
      <c r="C109" s="262">
        <v>0</v>
      </c>
      <c r="D109" s="262">
        <v>0</v>
      </c>
      <c r="E109" s="262">
        <v>0</v>
      </c>
      <c r="F109" s="262">
        <v>0</v>
      </c>
      <c r="G109" s="263">
        <v>0</v>
      </c>
      <c r="H109" s="253" t="s">
        <v>72</v>
      </c>
      <c r="I109" s="262">
        <v>0</v>
      </c>
      <c r="J109" s="262">
        <v>0</v>
      </c>
      <c r="K109" s="262">
        <v>0</v>
      </c>
      <c r="L109" s="262">
        <v>0</v>
      </c>
      <c r="M109" s="262">
        <v>0</v>
      </c>
      <c r="N109" s="263">
        <v>0.43740000000000001</v>
      </c>
    </row>
    <row r="110" spans="1:14" ht="15.75" x14ac:dyDescent="0.25">
      <c r="A110" s="252" t="s">
        <v>27</v>
      </c>
      <c r="B110" s="266">
        <v>0</v>
      </c>
      <c r="C110" s="266">
        <v>0</v>
      </c>
      <c r="D110" s="266">
        <v>0</v>
      </c>
      <c r="E110" s="266">
        <v>0</v>
      </c>
      <c r="F110" s="266">
        <v>0</v>
      </c>
      <c r="G110" s="267">
        <v>0</v>
      </c>
      <c r="H110" s="252" t="s">
        <v>27</v>
      </c>
      <c r="I110" s="266">
        <v>0</v>
      </c>
      <c r="J110" s="266">
        <v>0</v>
      </c>
      <c r="K110" s="266">
        <v>0</v>
      </c>
      <c r="L110" s="266">
        <v>0</v>
      </c>
      <c r="M110" s="266">
        <v>0</v>
      </c>
      <c r="N110" s="267">
        <v>2.179224</v>
      </c>
    </row>
    <row r="111" spans="1:14" x14ac:dyDescent="0.2">
      <c r="A111" s="116" t="s">
        <v>73</v>
      </c>
      <c r="B111" s="260">
        <v>0</v>
      </c>
      <c r="C111" s="260">
        <v>0</v>
      </c>
      <c r="D111" s="260">
        <v>0</v>
      </c>
      <c r="E111" s="260">
        <v>0</v>
      </c>
      <c r="F111" s="260">
        <v>0</v>
      </c>
      <c r="G111" s="261">
        <v>0</v>
      </c>
      <c r="H111" s="116" t="s">
        <v>73</v>
      </c>
      <c r="I111" s="260">
        <v>0</v>
      </c>
      <c r="J111" s="260">
        <v>0</v>
      </c>
      <c r="K111" s="260">
        <v>0</v>
      </c>
      <c r="L111" s="260">
        <v>0</v>
      </c>
      <c r="M111" s="260">
        <v>0</v>
      </c>
      <c r="N111" s="261">
        <v>1.625184</v>
      </c>
    </row>
    <row r="112" spans="1:14" x14ac:dyDescent="0.2">
      <c r="A112" s="253" t="s">
        <v>74</v>
      </c>
      <c r="B112" s="262">
        <v>0</v>
      </c>
      <c r="C112" s="262">
        <v>0</v>
      </c>
      <c r="D112" s="262">
        <v>0</v>
      </c>
      <c r="E112" s="262">
        <v>0</v>
      </c>
      <c r="F112" s="262">
        <v>0</v>
      </c>
      <c r="G112" s="263">
        <v>0</v>
      </c>
      <c r="H112" s="253" t="s">
        <v>74</v>
      </c>
      <c r="I112" s="262">
        <v>0</v>
      </c>
      <c r="J112" s="262">
        <v>0</v>
      </c>
      <c r="K112" s="262">
        <v>0</v>
      </c>
      <c r="L112" s="262">
        <v>0</v>
      </c>
      <c r="M112" s="262">
        <v>0</v>
      </c>
      <c r="N112" s="263">
        <v>0.55403999999999998</v>
      </c>
    </row>
    <row r="113" spans="1:14" ht="15.75" x14ac:dyDescent="0.25">
      <c r="A113" s="252" t="s">
        <v>28</v>
      </c>
      <c r="B113" s="258">
        <v>8.9040599999999994</v>
      </c>
      <c r="C113" s="258">
        <v>12.744165000000001</v>
      </c>
      <c r="D113" s="258">
        <v>4.8272640000000004</v>
      </c>
      <c r="E113" s="258">
        <v>0</v>
      </c>
      <c r="F113" s="258">
        <v>0</v>
      </c>
      <c r="G113" s="259">
        <v>0</v>
      </c>
      <c r="H113" s="252" t="s">
        <v>28</v>
      </c>
      <c r="I113" s="258">
        <v>13.113251999999999</v>
      </c>
      <c r="J113" s="258">
        <v>12.038220000000001</v>
      </c>
      <c r="K113" s="258">
        <v>12.219011999999999</v>
      </c>
      <c r="L113" s="258">
        <v>9.8891279999999995</v>
      </c>
      <c r="M113" s="258">
        <v>12.817764</v>
      </c>
      <c r="N113" s="259">
        <v>12.498624</v>
      </c>
    </row>
    <row r="114" spans="1:14" x14ac:dyDescent="0.2">
      <c r="A114" s="116" t="s">
        <v>75</v>
      </c>
      <c r="B114" s="260">
        <v>2.9706600000000001</v>
      </c>
      <c r="C114" s="260">
        <v>3.7657970000000001</v>
      </c>
      <c r="D114" s="260">
        <v>1.458944</v>
      </c>
      <c r="E114" s="260">
        <v>0</v>
      </c>
      <c r="F114" s="260">
        <v>0</v>
      </c>
      <c r="G114" s="261">
        <v>0</v>
      </c>
      <c r="H114" s="116" t="s">
        <v>75</v>
      </c>
      <c r="I114" s="260">
        <v>4.3749719999999996</v>
      </c>
      <c r="J114" s="260">
        <v>3.5571959999999998</v>
      </c>
      <c r="K114" s="260">
        <v>3.692952</v>
      </c>
      <c r="L114" s="260">
        <v>2.9040119999999998</v>
      </c>
      <c r="M114" s="260">
        <v>5.9518800000000001</v>
      </c>
      <c r="N114" s="261">
        <v>7.8216840000000003</v>
      </c>
    </row>
    <row r="115" spans="1:14" x14ac:dyDescent="0.2">
      <c r="A115" s="116" t="s">
        <v>76</v>
      </c>
      <c r="B115" s="260">
        <v>2.7722199999999999</v>
      </c>
      <c r="C115" s="260">
        <v>3.8501750000000001</v>
      </c>
      <c r="D115" s="260">
        <v>1.5229440000000001</v>
      </c>
      <c r="E115" s="260">
        <v>0</v>
      </c>
      <c r="F115" s="260">
        <v>0</v>
      </c>
      <c r="G115" s="261">
        <v>0</v>
      </c>
      <c r="H115" s="116" t="s">
        <v>76</v>
      </c>
      <c r="I115" s="260">
        <v>4.0827239999999998</v>
      </c>
      <c r="J115" s="260">
        <v>3.6368999999999998</v>
      </c>
      <c r="K115" s="260">
        <v>3.8549519999999999</v>
      </c>
      <c r="L115" s="260">
        <v>2.7795960000000002</v>
      </c>
      <c r="M115" s="260">
        <v>2.7838080000000001</v>
      </c>
      <c r="N115" s="261">
        <v>2.9053079999999998</v>
      </c>
    </row>
    <row r="116" spans="1:14" ht="25.5" x14ac:dyDescent="0.2">
      <c r="A116" s="116" t="s">
        <v>77</v>
      </c>
      <c r="B116" s="260">
        <v>2.4886400000000002</v>
      </c>
      <c r="C116" s="260">
        <v>4.0175590000000003</v>
      </c>
      <c r="D116" s="260">
        <v>1.4337279999999999</v>
      </c>
      <c r="E116" s="260">
        <v>0</v>
      </c>
      <c r="F116" s="260">
        <v>0</v>
      </c>
      <c r="G116" s="261">
        <v>0</v>
      </c>
      <c r="H116" s="116" t="s">
        <v>77</v>
      </c>
      <c r="I116" s="260">
        <v>3.6650879999999999</v>
      </c>
      <c r="J116" s="260">
        <v>3.7950119999999998</v>
      </c>
      <c r="K116" s="260">
        <v>3.629124</v>
      </c>
      <c r="L116" s="260">
        <v>3.3397920000000001</v>
      </c>
      <c r="M116" s="260">
        <v>3.2069519999999998</v>
      </c>
      <c r="N116" s="261">
        <v>0.97848000000000002</v>
      </c>
    </row>
    <row r="117" spans="1:14" x14ac:dyDescent="0.2">
      <c r="A117" s="253" t="s">
        <v>78</v>
      </c>
      <c r="B117" s="262">
        <v>0.67254000000000003</v>
      </c>
      <c r="C117" s="262">
        <v>1.1106339999999999</v>
      </c>
      <c r="D117" s="262">
        <v>0.41164800000000001</v>
      </c>
      <c r="E117" s="262">
        <v>0</v>
      </c>
      <c r="F117" s="262">
        <v>0</v>
      </c>
      <c r="G117" s="263">
        <v>0</v>
      </c>
      <c r="H117" s="253" t="s">
        <v>78</v>
      </c>
      <c r="I117" s="262">
        <v>0.99046800000000002</v>
      </c>
      <c r="J117" s="262">
        <v>1.049112</v>
      </c>
      <c r="K117" s="262">
        <v>1.041984</v>
      </c>
      <c r="L117" s="262">
        <v>0.86572800000000005</v>
      </c>
      <c r="M117" s="262">
        <v>0.87512400000000001</v>
      </c>
      <c r="N117" s="263">
        <v>0.79315199999999997</v>
      </c>
    </row>
    <row r="118" spans="1:14" ht="15.75" x14ac:dyDescent="0.25">
      <c r="A118" s="252" t="s">
        <v>5</v>
      </c>
      <c r="B118" s="258">
        <v>23.467400000000001</v>
      </c>
      <c r="C118" s="258">
        <v>33.859588000000002</v>
      </c>
      <c r="D118" s="258">
        <v>12.307840000000001</v>
      </c>
      <c r="E118" s="258">
        <v>0</v>
      </c>
      <c r="F118" s="258">
        <v>0</v>
      </c>
      <c r="G118" s="259">
        <v>0</v>
      </c>
      <c r="H118" s="252" t="s">
        <v>5</v>
      </c>
      <c r="I118" s="258">
        <v>34.561079999999997</v>
      </c>
      <c r="J118" s="258">
        <v>31.983984</v>
      </c>
      <c r="K118" s="258">
        <v>31.154219999999999</v>
      </c>
      <c r="L118" s="258">
        <v>31.154219999999999</v>
      </c>
      <c r="M118" s="258">
        <v>31.154219999999999</v>
      </c>
      <c r="N118" s="259">
        <v>37.270691999999997</v>
      </c>
    </row>
    <row r="119" spans="1:14" x14ac:dyDescent="0.2">
      <c r="A119" s="122" t="s">
        <v>79</v>
      </c>
      <c r="B119" s="260">
        <v>23.467400000000001</v>
      </c>
      <c r="C119" s="260">
        <v>33.859588000000002</v>
      </c>
      <c r="D119" s="260">
        <v>12.307840000000001</v>
      </c>
      <c r="E119" s="260">
        <v>0</v>
      </c>
      <c r="F119" s="260">
        <v>0</v>
      </c>
      <c r="G119" s="261">
        <v>0</v>
      </c>
      <c r="H119" s="122" t="s">
        <v>79</v>
      </c>
      <c r="I119" s="260">
        <v>34.561079999999997</v>
      </c>
      <c r="J119" s="260">
        <v>31.983984</v>
      </c>
      <c r="K119" s="260">
        <v>31.154219999999999</v>
      </c>
      <c r="L119" s="260">
        <v>31.154219999999999</v>
      </c>
      <c r="M119" s="260">
        <v>31.154219999999999</v>
      </c>
      <c r="N119" s="261">
        <v>27.654048</v>
      </c>
    </row>
    <row r="120" spans="1:14" x14ac:dyDescent="0.2">
      <c r="A120" s="256" t="s">
        <v>80</v>
      </c>
      <c r="B120" s="262">
        <v>0</v>
      </c>
      <c r="C120" s="262">
        <v>0</v>
      </c>
      <c r="D120" s="262">
        <v>0</v>
      </c>
      <c r="E120" s="262">
        <v>0</v>
      </c>
      <c r="F120" s="262">
        <v>0</v>
      </c>
      <c r="G120" s="263">
        <v>0</v>
      </c>
      <c r="H120" s="256" t="s">
        <v>80</v>
      </c>
      <c r="I120" s="262">
        <v>0</v>
      </c>
      <c r="J120" s="262">
        <v>0</v>
      </c>
      <c r="K120" s="262">
        <v>0</v>
      </c>
      <c r="L120" s="262">
        <v>0</v>
      </c>
      <c r="M120" s="262">
        <v>0</v>
      </c>
      <c r="N120" s="263">
        <v>9.6166440000000009</v>
      </c>
    </row>
    <row r="121" spans="1:14" ht="15.75" x14ac:dyDescent="0.25">
      <c r="A121" s="252" t="s">
        <v>51</v>
      </c>
      <c r="B121" s="258">
        <v>14.72306</v>
      </c>
      <c r="C121" s="258">
        <v>29.073022999999999</v>
      </c>
      <c r="D121" s="258">
        <v>8.9336319999999994</v>
      </c>
      <c r="E121" s="258">
        <v>0</v>
      </c>
      <c r="F121" s="258">
        <v>0</v>
      </c>
      <c r="G121" s="259">
        <v>0</v>
      </c>
      <c r="H121" s="252" t="s">
        <v>51</v>
      </c>
      <c r="I121" s="258">
        <v>21.683052</v>
      </c>
      <c r="J121" s="258">
        <v>27.462564</v>
      </c>
      <c r="K121" s="258">
        <v>22.613256</v>
      </c>
      <c r="L121" s="258">
        <v>19.516463999999999</v>
      </c>
      <c r="M121" s="258">
        <v>22.976459999999999</v>
      </c>
      <c r="N121" s="259">
        <v>45.485388</v>
      </c>
    </row>
    <row r="122" spans="1:14" x14ac:dyDescent="0.2">
      <c r="A122" s="122" t="s">
        <v>81</v>
      </c>
      <c r="B122" s="260">
        <v>0</v>
      </c>
      <c r="C122" s="260">
        <v>0</v>
      </c>
      <c r="D122" s="260">
        <v>0</v>
      </c>
      <c r="E122" s="260">
        <v>0</v>
      </c>
      <c r="F122" s="260">
        <v>0</v>
      </c>
      <c r="G122" s="261">
        <v>0</v>
      </c>
      <c r="H122" s="122" t="s">
        <v>81</v>
      </c>
      <c r="I122" s="260">
        <v>0</v>
      </c>
      <c r="J122" s="260">
        <v>0</v>
      </c>
      <c r="K122" s="260">
        <v>0</v>
      </c>
      <c r="L122" s="260">
        <v>0</v>
      </c>
      <c r="M122" s="260">
        <v>0</v>
      </c>
      <c r="N122" s="261">
        <v>0.276696</v>
      </c>
    </row>
    <row r="123" spans="1:14" x14ac:dyDescent="0.2">
      <c r="A123" s="122" t="s">
        <v>82</v>
      </c>
      <c r="B123" s="260">
        <v>7.4863799999999996</v>
      </c>
      <c r="C123" s="260">
        <v>13.777281</v>
      </c>
      <c r="D123" s="260">
        <v>5.6839680000000001</v>
      </c>
      <c r="E123" s="260">
        <v>0</v>
      </c>
      <c r="F123" s="260">
        <v>0</v>
      </c>
      <c r="G123" s="261">
        <v>0</v>
      </c>
      <c r="H123" s="122" t="s">
        <v>82</v>
      </c>
      <c r="I123" s="260">
        <v>11.025396000000001</v>
      </c>
      <c r="J123" s="260">
        <v>13.014108</v>
      </c>
      <c r="K123" s="260">
        <v>14.387544</v>
      </c>
      <c r="L123" s="260">
        <v>14.138064</v>
      </c>
      <c r="M123" s="260">
        <v>14.54598</v>
      </c>
      <c r="N123" s="261">
        <v>3.1275719999999998</v>
      </c>
    </row>
    <row r="124" spans="1:14" x14ac:dyDescent="0.2">
      <c r="A124" s="122" t="s">
        <v>83</v>
      </c>
      <c r="B124" s="260">
        <v>3.8904800000000002</v>
      </c>
      <c r="C124" s="260">
        <v>7.7761529999999999</v>
      </c>
      <c r="D124" s="260">
        <v>2.172288</v>
      </c>
      <c r="E124" s="260">
        <v>0</v>
      </c>
      <c r="F124" s="260">
        <v>0</v>
      </c>
      <c r="G124" s="261">
        <v>0</v>
      </c>
      <c r="H124" s="122" t="s">
        <v>83</v>
      </c>
      <c r="I124" s="260">
        <v>5.729616</v>
      </c>
      <c r="J124" s="260">
        <v>7.3454040000000003</v>
      </c>
      <c r="K124" s="260">
        <v>5.4986040000000003</v>
      </c>
      <c r="L124" s="260">
        <v>2.9830679999999998</v>
      </c>
      <c r="M124" s="260">
        <v>5.6839320000000004</v>
      </c>
      <c r="N124" s="261">
        <v>6.9170759999999998</v>
      </c>
    </row>
    <row r="125" spans="1:14" x14ac:dyDescent="0.2">
      <c r="A125" s="122" t="s">
        <v>84</v>
      </c>
      <c r="B125" s="260">
        <v>0</v>
      </c>
      <c r="C125" s="260">
        <v>0</v>
      </c>
      <c r="D125" s="260">
        <v>0</v>
      </c>
      <c r="E125" s="260">
        <v>0</v>
      </c>
      <c r="F125" s="260">
        <v>0</v>
      </c>
      <c r="G125" s="261">
        <v>0</v>
      </c>
      <c r="H125" s="122" t="s">
        <v>84</v>
      </c>
      <c r="I125" s="260">
        <v>0</v>
      </c>
      <c r="J125" s="260">
        <v>0</v>
      </c>
      <c r="K125" s="260">
        <v>0</v>
      </c>
      <c r="L125" s="260">
        <v>0</v>
      </c>
      <c r="M125" s="260">
        <v>0</v>
      </c>
      <c r="N125" s="261">
        <v>0</v>
      </c>
    </row>
    <row r="126" spans="1:14" x14ac:dyDescent="0.2">
      <c r="A126" s="122" t="s">
        <v>85</v>
      </c>
      <c r="B126" s="260">
        <v>0</v>
      </c>
      <c r="C126" s="260">
        <v>0</v>
      </c>
      <c r="D126" s="260">
        <v>0</v>
      </c>
      <c r="E126" s="260">
        <v>0</v>
      </c>
      <c r="F126" s="260">
        <v>0</v>
      </c>
      <c r="G126" s="261">
        <v>0</v>
      </c>
      <c r="H126" s="122" t="s">
        <v>85</v>
      </c>
      <c r="I126" s="260">
        <v>0</v>
      </c>
      <c r="J126" s="260">
        <v>0</v>
      </c>
      <c r="K126" s="260">
        <v>0</v>
      </c>
      <c r="L126" s="260">
        <v>0</v>
      </c>
      <c r="M126" s="260">
        <v>0</v>
      </c>
      <c r="N126" s="261">
        <v>1.6530480000000001</v>
      </c>
    </row>
    <row r="127" spans="1:14" x14ac:dyDescent="0.2">
      <c r="A127" s="122" t="s">
        <v>86</v>
      </c>
      <c r="B127" s="260">
        <v>0</v>
      </c>
      <c r="C127" s="260">
        <v>0</v>
      </c>
      <c r="D127" s="260">
        <v>0</v>
      </c>
      <c r="E127" s="260">
        <v>0</v>
      </c>
      <c r="F127" s="260">
        <v>0</v>
      </c>
      <c r="G127" s="261">
        <v>0</v>
      </c>
      <c r="H127" s="122" t="s">
        <v>86</v>
      </c>
      <c r="I127" s="260">
        <v>0</v>
      </c>
      <c r="J127" s="260">
        <v>0</v>
      </c>
      <c r="K127" s="260">
        <v>0</v>
      </c>
      <c r="L127" s="260">
        <v>0</v>
      </c>
      <c r="M127" s="260">
        <v>0</v>
      </c>
      <c r="N127" s="261">
        <v>4.9896000000000003E-2</v>
      </c>
    </row>
    <row r="128" spans="1:14" x14ac:dyDescent="0.2">
      <c r="A128" s="122" t="s">
        <v>87</v>
      </c>
      <c r="B128" s="260">
        <v>0</v>
      </c>
      <c r="C128" s="260">
        <v>0</v>
      </c>
      <c r="D128" s="260">
        <v>0</v>
      </c>
      <c r="E128" s="260">
        <v>0</v>
      </c>
      <c r="F128" s="260">
        <v>0</v>
      </c>
      <c r="G128" s="261">
        <v>0</v>
      </c>
      <c r="H128" s="122" t="s">
        <v>87</v>
      </c>
      <c r="I128" s="260">
        <v>0</v>
      </c>
      <c r="J128" s="260">
        <v>0</v>
      </c>
      <c r="K128" s="260">
        <v>0</v>
      </c>
      <c r="L128" s="260">
        <v>0</v>
      </c>
      <c r="M128" s="260">
        <v>0</v>
      </c>
      <c r="N128" s="261">
        <v>0.65642400000000001</v>
      </c>
    </row>
    <row r="129" spans="1:14" x14ac:dyDescent="0.2">
      <c r="A129" s="122" t="s">
        <v>88</v>
      </c>
      <c r="B129" s="260">
        <v>3.3462000000000001</v>
      </c>
      <c r="C129" s="260">
        <v>7.5195889999999999</v>
      </c>
      <c r="D129" s="260">
        <v>1.0773759999999999</v>
      </c>
      <c r="E129" s="260">
        <v>0</v>
      </c>
      <c r="F129" s="260">
        <v>0</v>
      </c>
      <c r="G129" s="261">
        <v>0</v>
      </c>
      <c r="H129" s="122" t="s">
        <v>88</v>
      </c>
      <c r="I129" s="260">
        <v>4.9280400000000002</v>
      </c>
      <c r="J129" s="260">
        <v>7.1030519999999999</v>
      </c>
      <c r="K129" s="260">
        <v>2.7271079999999999</v>
      </c>
      <c r="L129" s="260">
        <v>2.3953319999999998</v>
      </c>
      <c r="M129" s="260">
        <v>2.7465480000000002</v>
      </c>
      <c r="N129" s="261">
        <v>2.0113919999999998</v>
      </c>
    </row>
    <row r="130" spans="1:14" x14ac:dyDescent="0.2">
      <c r="A130" s="122" t="s">
        <v>89</v>
      </c>
      <c r="B130" s="260">
        <v>0</v>
      </c>
      <c r="C130" s="260">
        <v>0</v>
      </c>
      <c r="D130" s="260">
        <v>0</v>
      </c>
      <c r="E130" s="260">
        <v>0</v>
      </c>
      <c r="F130" s="260">
        <v>0</v>
      </c>
      <c r="G130" s="261">
        <v>0</v>
      </c>
      <c r="H130" s="122" t="s">
        <v>89</v>
      </c>
      <c r="I130" s="260">
        <v>0</v>
      </c>
      <c r="J130" s="260">
        <v>0</v>
      </c>
      <c r="K130" s="260">
        <v>0</v>
      </c>
      <c r="L130" s="260">
        <v>0</v>
      </c>
      <c r="M130" s="260">
        <v>0</v>
      </c>
      <c r="N130" s="261">
        <v>1.1589480000000001</v>
      </c>
    </row>
    <row r="131" spans="1:14" x14ac:dyDescent="0.2">
      <c r="A131" s="122" t="s">
        <v>90</v>
      </c>
      <c r="B131" s="260">
        <v>0</v>
      </c>
      <c r="C131" s="260">
        <v>0</v>
      </c>
      <c r="D131" s="260">
        <v>0</v>
      </c>
      <c r="E131" s="260">
        <v>0</v>
      </c>
      <c r="F131" s="260">
        <v>0</v>
      </c>
      <c r="G131" s="261">
        <v>0</v>
      </c>
      <c r="H131" s="122" t="s">
        <v>90</v>
      </c>
      <c r="I131" s="260">
        <v>0</v>
      </c>
      <c r="J131" s="260">
        <v>0</v>
      </c>
      <c r="K131" s="260">
        <v>0</v>
      </c>
      <c r="L131" s="260">
        <v>0</v>
      </c>
      <c r="M131" s="260">
        <v>0</v>
      </c>
      <c r="N131" s="261">
        <v>1.241244</v>
      </c>
    </row>
    <row r="132" spans="1:14" ht="25.5" x14ac:dyDescent="0.2">
      <c r="A132" s="122" t="s">
        <v>91</v>
      </c>
      <c r="B132" s="260">
        <v>0</v>
      </c>
      <c r="C132" s="260">
        <v>0</v>
      </c>
      <c r="D132" s="260">
        <v>0</v>
      </c>
      <c r="E132" s="260">
        <v>0</v>
      </c>
      <c r="F132" s="260">
        <v>0</v>
      </c>
      <c r="G132" s="261">
        <v>0</v>
      </c>
      <c r="H132" s="122" t="s">
        <v>91</v>
      </c>
      <c r="I132" s="260">
        <v>0</v>
      </c>
      <c r="J132" s="260">
        <v>0</v>
      </c>
      <c r="K132" s="260">
        <v>0</v>
      </c>
      <c r="L132" s="260">
        <v>0</v>
      </c>
      <c r="M132" s="260">
        <v>0</v>
      </c>
      <c r="N132" s="261">
        <v>2.8512</v>
      </c>
    </row>
    <row r="133" spans="1:14" ht="25.5" x14ac:dyDescent="0.2">
      <c r="A133" s="122" t="s">
        <v>92</v>
      </c>
      <c r="B133" s="260">
        <v>0</v>
      </c>
      <c r="C133" s="260">
        <v>0</v>
      </c>
      <c r="D133" s="260">
        <v>0</v>
      </c>
      <c r="E133" s="260">
        <v>0</v>
      </c>
      <c r="F133" s="260">
        <v>0</v>
      </c>
      <c r="G133" s="261">
        <v>0</v>
      </c>
      <c r="H133" s="122" t="s">
        <v>92</v>
      </c>
      <c r="I133" s="260">
        <v>0</v>
      </c>
      <c r="J133" s="260">
        <v>0</v>
      </c>
      <c r="K133" s="260">
        <v>0</v>
      </c>
      <c r="L133" s="260">
        <v>0</v>
      </c>
      <c r="M133" s="260">
        <v>0</v>
      </c>
      <c r="N133" s="261">
        <v>0.40143600000000002</v>
      </c>
    </row>
    <row r="134" spans="1:14" x14ac:dyDescent="0.2">
      <c r="A134" s="122" t="s">
        <v>93</v>
      </c>
      <c r="B134" s="260">
        <v>0</v>
      </c>
      <c r="C134" s="260">
        <v>0</v>
      </c>
      <c r="D134" s="260">
        <v>0</v>
      </c>
      <c r="E134" s="260">
        <v>0</v>
      </c>
      <c r="F134" s="260">
        <v>0</v>
      </c>
      <c r="G134" s="261">
        <v>0</v>
      </c>
      <c r="H134" s="122" t="s">
        <v>93</v>
      </c>
      <c r="I134" s="260">
        <v>0</v>
      </c>
      <c r="J134" s="260">
        <v>0</v>
      </c>
      <c r="K134" s="260">
        <v>0</v>
      </c>
      <c r="L134" s="260">
        <v>0</v>
      </c>
      <c r="M134" s="260">
        <v>0</v>
      </c>
      <c r="N134" s="261">
        <v>0.27766800000000003</v>
      </c>
    </row>
    <row r="135" spans="1:14" x14ac:dyDescent="0.2">
      <c r="A135" s="122" t="s">
        <v>94</v>
      </c>
      <c r="B135" s="260">
        <v>0</v>
      </c>
      <c r="C135" s="260">
        <v>0</v>
      </c>
      <c r="D135" s="260">
        <v>0</v>
      </c>
      <c r="E135" s="260">
        <v>0</v>
      </c>
      <c r="F135" s="260">
        <v>0</v>
      </c>
      <c r="G135" s="261">
        <v>0</v>
      </c>
      <c r="H135" s="122" t="s">
        <v>94</v>
      </c>
      <c r="I135" s="260">
        <v>0</v>
      </c>
      <c r="J135" s="260">
        <v>0</v>
      </c>
      <c r="K135" s="260">
        <v>0</v>
      </c>
      <c r="L135" s="260">
        <v>0</v>
      </c>
      <c r="M135" s="260">
        <v>0</v>
      </c>
      <c r="N135" s="261">
        <v>0.414072</v>
      </c>
    </row>
    <row r="136" spans="1:14" x14ac:dyDescent="0.2">
      <c r="A136" s="122" t="s">
        <v>95</v>
      </c>
      <c r="B136" s="260">
        <v>0</v>
      </c>
      <c r="C136" s="260">
        <v>0</v>
      </c>
      <c r="D136" s="260">
        <v>0</v>
      </c>
      <c r="E136" s="260">
        <v>0</v>
      </c>
      <c r="F136" s="260">
        <v>0</v>
      </c>
      <c r="G136" s="261">
        <v>0</v>
      </c>
      <c r="H136" s="122" t="s">
        <v>95</v>
      </c>
      <c r="I136" s="260">
        <v>0</v>
      </c>
      <c r="J136" s="260">
        <v>0</v>
      </c>
      <c r="K136" s="260">
        <v>0</v>
      </c>
      <c r="L136" s="260">
        <v>0</v>
      </c>
      <c r="M136" s="260">
        <v>0</v>
      </c>
      <c r="N136" s="261">
        <v>4.6523159999999999</v>
      </c>
    </row>
    <row r="137" spans="1:14" x14ac:dyDescent="0.2">
      <c r="A137" s="122" t="s">
        <v>96</v>
      </c>
      <c r="B137" s="260">
        <v>0</v>
      </c>
      <c r="C137" s="260">
        <v>0</v>
      </c>
      <c r="D137" s="260">
        <v>0</v>
      </c>
      <c r="E137" s="260">
        <v>0</v>
      </c>
      <c r="F137" s="260">
        <v>0</v>
      </c>
      <c r="G137" s="261">
        <v>0</v>
      </c>
      <c r="H137" s="122" t="s">
        <v>96</v>
      </c>
      <c r="I137" s="260">
        <v>0</v>
      </c>
      <c r="J137" s="260">
        <v>0</v>
      </c>
      <c r="K137" s="260">
        <v>0</v>
      </c>
      <c r="L137" s="260">
        <v>0</v>
      </c>
      <c r="M137" s="260">
        <v>0</v>
      </c>
      <c r="N137" s="261">
        <v>0.48502800000000001</v>
      </c>
    </row>
    <row r="138" spans="1:14" x14ac:dyDescent="0.2">
      <c r="A138" s="122" t="s">
        <v>97</v>
      </c>
      <c r="B138" s="260">
        <v>0</v>
      </c>
      <c r="C138" s="260">
        <v>0</v>
      </c>
      <c r="D138" s="260">
        <v>0</v>
      </c>
      <c r="E138" s="260">
        <v>0</v>
      </c>
      <c r="F138" s="260">
        <v>0</v>
      </c>
      <c r="G138" s="261">
        <v>0</v>
      </c>
      <c r="H138" s="122" t="s">
        <v>97</v>
      </c>
      <c r="I138" s="260">
        <v>0</v>
      </c>
      <c r="J138" s="260">
        <v>0</v>
      </c>
      <c r="K138" s="260">
        <v>0</v>
      </c>
      <c r="L138" s="260">
        <v>0</v>
      </c>
      <c r="M138" s="260">
        <v>0</v>
      </c>
      <c r="N138" s="261">
        <v>5.1613199999999999</v>
      </c>
    </row>
    <row r="139" spans="1:14" x14ac:dyDescent="0.2">
      <c r="A139" s="122" t="s">
        <v>98</v>
      </c>
      <c r="B139" s="260">
        <v>0</v>
      </c>
      <c r="C139" s="260">
        <v>0</v>
      </c>
      <c r="D139" s="260">
        <v>0</v>
      </c>
      <c r="E139" s="260">
        <v>0</v>
      </c>
      <c r="F139" s="260">
        <v>0</v>
      </c>
      <c r="G139" s="261">
        <v>0</v>
      </c>
      <c r="H139" s="122" t="s">
        <v>98</v>
      </c>
      <c r="I139" s="260">
        <v>0</v>
      </c>
      <c r="J139" s="260">
        <v>0</v>
      </c>
      <c r="K139" s="260">
        <v>0</v>
      </c>
      <c r="L139" s="260">
        <v>0</v>
      </c>
      <c r="M139" s="260">
        <v>0</v>
      </c>
      <c r="N139" s="261">
        <v>2.8427760000000002</v>
      </c>
    </row>
    <row r="140" spans="1:14" x14ac:dyDescent="0.2">
      <c r="A140" s="122" t="s">
        <v>99</v>
      </c>
      <c r="B140" s="260">
        <v>0</v>
      </c>
      <c r="C140" s="260">
        <v>0</v>
      </c>
      <c r="D140" s="260">
        <v>0</v>
      </c>
      <c r="E140" s="260">
        <v>0</v>
      </c>
      <c r="F140" s="260">
        <v>0</v>
      </c>
      <c r="G140" s="261">
        <v>0</v>
      </c>
      <c r="H140" s="122" t="s">
        <v>99</v>
      </c>
      <c r="I140" s="260">
        <v>0</v>
      </c>
      <c r="J140" s="260">
        <v>0</v>
      </c>
      <c r="K140" s="260">
        <v>0</v>
      </c>
      <c r="L140" s="260">
        <v>0</v>
      </c>
      <c r="M140" s="260">
        <v>0</v>
      </c>
      <c r="N140" s="261">
        <v>1.9618199999999999</v>
      </c>
    </row>
    <row r="141" spans="1:14" x14ac:dyDescent="0.2">
      <c r="A141" s="122" t="s">
        <v>100</v>
      </c>
      <c r="B141" s="260">
        <v>0</v>
      </c>
      <c r="C141" s="260">
        <v>0</v>
      </c>
      <c r="D141" s="260">
        <v>0</v>
      </c>
      <c r="E141" s="260">
        <v>0</v>
      </c>
      <c r="F141" s="260">
        <v>0</v>
      </c>
      <c r="G141" s="261">
        <v>0</v>
      </c>
      <c r="H141" s="122" t="s">
        <v>100</v>
      </c>
      <c r="I141" s="260">
        <v>0</v>
      </c>
      <c r="J141" s="260">
        <v>0</v>
      </c>
      <c r="K141" s="260">
        <v>0</v>
      </c>
      <c r="L141" s="260">
        <v>0</v>
      </c>
      <c r="M141" s="260">
        <v>0</v>
      </c>
      <c r="N141" s="261">
        <v>0.580932</v>
      </c>
    </row>
    <row r="142" spans="1:14" x14ac:dyDescent="0.2">
      <c r="A142" s="122" t="s">
        <v>101</v>
      </c>
      <c r="B142" s="260">
        <v>0</v>
      </c>
      <c r="C142" s="260">
        <v>0</v>
      </c>
      <c r="D142" s="260">
        <v>0</v>
      </c>
      <c r="E142" s="260">
        <v>0</v>
      </c>
      <c r="F142" s="260">
        <v>0</v>
      </c>
      <c r="G142" s="261">
        <v>0</v>
      </c>
      <c r="H142" s="122" t="s">
        <v>101</v>
      </c>
      <c r="I142" s="260">
        <v>0</v>
      </c>
      <c r="J142" s="260">
        <v>0</v>
      </c>
      <c r="K142" s="260">
        <v>0</v>
      </c>
      <c r="L142" s="260">
        <v>0</v>
      </c>
      <c r="M142" s="260">
        <v>0</v>
      </c>
      <c r="N142" s="261">
        <v>1.433376</v>
      </c>
    </row>
    <row r="143" spans="1:14" x14ac:dyDescent="0.2">
      <c r="A143" s="122" t="s">
        <v>102</v>
      </c>
      <c r="B143" s="260">
        <v>0</v>
      </c>
      <c r="C143" s="260">
        <v>0</v>
      </c>
      <c r="D143" s="260">
        <v>0</v>
      </c>
      <c r="E143" s="260">
        <v>0</v>
      </c>
      <c r="F143" s="260">
        <v>0</v>
      </c>
      <c r="G143" s="261">
        <v>0</v>
      </c>
      <c r="H143" s="122" t="s">
        <v>102</v>
      </c>
      <c r="I143" s="260">
        <v>0</v>
      </c>
      <c r="J143" s="260">
        <v>0</v>
      </c>
      <c r="K143" s="260">
        <v>0</v>
      </c>
      <c r="L143" s="260">
        <v>0</v>
      </c>
      <c r="M143" s="260">
        <v>0</v>
      </c>
      <c r="N143" s="261">
        <v>0</v>
      </c>
    </row>
    <row r="144" spans="1:14" x14ac:dyDescent="0.2">
      <c r="A144" s="122" t="s">
        <v>103</v>
      </c>
      <c r="B144" s="260">
        <v>0</v>
      </c>
      <c r="C144" s="260">
        <v>0</v>
      </c>
      <c r="D144" s="260">
        <v>0</v>
      </c>
      <c r="E144" s="260">
        <v>0</v>
      </c>
      <c r="F144" s="260">
        <v>0</v>
      </c>
      <c r="G144" s="261">
        <v>0</v>
      </c>
      <c r="H144" s="122" t="s">
        <v>103</v>
      </c>
      <c r="I144" s="260">
        <v>0</v>
      </c>
      <c r="J144" s="260">
        <v>0</v>
      </c>
      <c r="K144" s="260">
        <v>0</v>
      </c>
      <c r="L144" s="260">
        <v>0</v>
      </c>
      <c r="M144" s="260">
        <v>0</v>
      </c>
      <c r="N144" s="261">
        <v>6.1235999999999999E-2</v>
      </c>
    </row>
    <row r="145" spans="1:14" x14ac:dyDescent="0.2">
      <c r="A145" s="122" t="s">
        <v>104</v>
      </c>
      <c r="B145" s="260">
        <v>0</v>
      </c>
      <c r="C145" s="260">
        <v>0</v>
      </c>
      <c r="D145" s="260">
        <v>0</v>
      </c>
      <c r="E145" s="260">
        <v>0</v>
      </c>
      <c r="F145" s="260">
        <v>0</v>
      </c>
      <c r="G145" s="261">
        <v>0</v>
      </c>
      <c r="H145" s="122" t="s">
        <v>104</v>
      </c>
      <c r="I145" s="260">
        <v>0</v>
      </c>
      <c r="J145" s="260">
        <v>0</v>
      </c>
      <c r="K145" s="260">
        <v>0</v>
      </c>
      <c r="L145" s="260">
        <v>0</v>
      </c>
      <c r="M145" s="260">
        <v>0</v>
      </c>
      <c r="N145" s="261">
        <v>0</v>
      </c>
    </row>
    <row r="146" spans="1:14" x14ac:dyDescent="0.2">
      <c r="A146" s="122" t="s">
        <v>105</v>
      </c>
      <c r="B146" s="260">
        <v>0</v>
      </c>
      <c r="C146" s="260">
        <v>0</v>
      </c>
      <c r="D146" s="260">
        <v>0</v>
      </c>
      <c r="E146" s="260">
        <v>0</v>
      </c>
      <c r="F146" s="260">
        <v>0</v>
      </c>
      <c r="G146" s="261">
        <v>0</v>
      </c>
      <c r="H146" s="122" t="s">
        <v>105</v>
      </c>
      <c r="I146" s="260">
        <v>0</v>
      </c>
      <c r="J146" s="260">
        <v>0</v>
      </c>
      <c r="K146" s="260">
        <v>0</v>
      </c>
      <c r="L146" s="260">
        <v>0</v>
      </c>
      <c r="M146" s="260">
        <v>0</v>
      </c>
      <c r="N146" s="261">
        <v>1.32192</v>
      </c>
    </row>
    <row r="147" spans="1:14" x14ac:dyDescent="0.2">
      <c r="A147" s="122" t="s">
        <v>106</v>
      </c>
      <c r="B147" s="260">
        <v>0</v>
      </c>
      <c r="C147" s="260">
        <v>0</v>
      </c>
      <c r="D147" s="260">
        <v>0</v>
      </c>
      <c r="E147" s="260">
        <v>0</v>
      </c>
      <c r="F147" s="260">
        <v>0</v>
      </c>
      <c r="G147" s="261">
        <v>0</v>
      </c>
      <c r="H147" s="122" t="s">
        <v>106</v>
      </c>
      <c r="I147" s="260">
        <v>0</v>
      </c>
      <c r="J147" s="260">
        <v>0</v>
      </c>
      <c r="K147" s="260">
        <v>0</v>
      </c>
      <c r="L147" s="260">
        <v>0</v>
      </c>
      <c r="M147" s="260">
        <v>0</v>
      </c>
      <c r="N147" s="261">
        <v>0</v>
      </c>
    </row>
    <row r="148" spans="1:14" x14ac:dyDescent="0.2">
      <c r="A148" s="122" t="s">
        <v>107</v>
      </c>
      <c r="B148" s="260">
        <v>0</v>
      </c>
      <c r="C148" s="260">
        <v>0</v>
      </c>
      <c r="D148" s="260">
        <v>0</v>
      </c>
      <c r="E148" s="260">
        <v>0</v>
      </c>
      <c r="F148" s="260">
        <v>0</v>
      </c>
      <c r="G148" s="261">
        <v>0</v>
      </c>
      <c r="H148" s="122" t="s">
        <v>107</v>
      </c>
      <c r="I148" s="260">
        <v>0</v>
      </c>
      <c r="J148" s="260">
        <v>0</v>
      </c>
      <c r="K148" s="260">
        <v>0</v>
      </c>
      <c r="L148" s="260">
        <v>0</v>
      </c>
      <c r="M148" s="260">
        <v>0</v>
      </c>
      <c r="N148" s="261">
        <v>0</v>
      </c>
    </row>
    <row r="149" spans="1:14" x14ac:dyDescent="0.2">
      <c r="A149" s="122" t="s">
        <v>108</v>
      </c>
      <c r="B149" s="260">
        <v>0</v>
      </c>
      <c r="C149" s="260">
        <v>0</v>
      </c>
      <c r="D149" s="260">
        <v>0</v>
      </c>
      <c r="E149" s="260">
        <v>0</v>
      </c>
      <c r="F149" s="260">
        <v>0</v>
      </c>
      <c r="G149" s="261">
        <v>0</v>
      </c>
      <c r="H149" s="122" t="s">
        <v>108</v>
      </c>
      <c r="I149" s="260">
        <v>0</v>
      </c>
      <c r="J149" s="260">
        <v>0</v>
      </c>
      <c r="K149" s="260">
        <v>0</v>
      </c>
      <c r="L149" s="260">
        <v>0</v>
      </c>
      <c r="M149" s="260">
        <v>0</v>
      </c>
      <c r="N149" s="261">
        <v>4.7696040000000002</v>
      </c>
    </row>
    <row r="150" spans="1:14" x14ac:dyDescent="0.2">
      <c r="A150" s="122" t="s">
        <v>109</v>
      </c>
      <c r="B150" s="260">
        <v>0</v>
      </c>
      <c r="C150" s="260">
        <v>0</v>
      </c>
      <c r="D150" s="260">
        <v>0</v>
      </c>
      <c r="E150" s="260">
        <v>0</v>
      </c>
      <c r="F150" s="260">
        <v>0</v>
      </c>
      <c r="G150" s="261">
        <v>0</v>
      </c>
      <c r="H150" s="122" t="s">
        <v>109</v>
      </c>
      <c r="I150" s="260">
        <v>0</v>
      </c>
      <c r="J150" s="260">
        <v>0</v>
      </c>
      <c r="K150" s="260">
        <v>0</v>
      </c>
      <c r="L150" s="260">
        <v>0</v>
      </c>
      <c r="M150" s="260">
        <v>0</v>
      </c>
      <c r="N150" s="261">
        <v>1.178388</v>
      </c>
    </row>
    <row r="151" spans="1:14" x14ac:dyDescent="0.2">
      <c r="A151" s="122" t="s">
        <v>110</v>
      </c>
      <c r="B151" s="260">
        <v>0</v>
      </c>
      <c r="C151" s="260">
        <v>0</v>
      </c>
      <c r="D151" s="260">
        <v>0</v>
      </c>
      <c r="E151" s="260">
        <v>0</v>
      </c>
      <c r="F151" s="260">
        <v>0</v>
      </c>
      <c r="G151" s="261">
        <v>0</v>
      </c>
      <c r="H151" s="122" t="s">
        <v>110</v>
      </c>
      <c r="I151" s="260">
        <v>0</v>
      </c>
      <c r="J151" s="260">
        <v>0</v>
      </c>
      <c r="K151" s="260">
        <v>0</v>
      </c>
      <c r="L151" s="260">
        <v>0</v>
      </c>
      <c r="M151" s="260">
        <v>0</v>
      </c>
      <c r="N151" s="261">
        <v>0</v>
      </c>
    </row>
    <row r="152" spans="1:14" ht="26.25" thickBot="1" x14ac:dyDescent="0.25">
      <c r="A152" s="122" t="s">
        <v>111</v>
      </c>
      <c r="B152" s="260">
        <v>0</v>
      </c>
      <c r="C152" s="260">
        <v>0</v>
      </c>
      <c r="D152" s="260">
        <v>0</v>
      </c>
      <c r="E152" s="260">
        <v>0</v>
      </c>
      <c r="F152" s="260">
        <v>0</v>
      </c>
      <c r="G152" s="261">
        <v>0</v>
      </c>
      <c r="H152" s="122" t="s">
        <v>111</v>
      </c>
      <c r="I152" s="260">
        <v>0</v>
      </c>
      <c r="J152" s="260">
        <v>0</v>
      </c>
      <c r="K152" s="260">
        <v>0</v>
      </c>
      <c r="L152" s="260">
        <v>0</v>
      </c>
      <c r="M152" s="260">
        <v>0</v>
      </c>
      <c r="N152" s="261">
        <v>0</v>
      </c>
    </row>
    <row r="153" spans="1:14" ht="15" thickBot="1" x14ac:dyDescent="0.3">
      <c r="A153" s="123" t="s">
        <v>15</v>
      </c>
      <c r="B153" s="257">
        <v>169.96958000000001</v>
      </c>
      <c r="C153" s="125">
        <v>299.97236500000002</v>
      </c>
      <c r="D153" s="125">
        <v>110.16601600000001</v>
      </c>
      <c r="E153" s="125">
        <v>0</v>
      </c>
      <c r="F153" s="125">
        <v>0</v>
      </c>
      <c r="G153" s="133">
        <v>0</v>
      </c>
      <c r="H153" s="123" t="s">
        <v>15</v>
      </c>
      <c r="I153" s="257">
        <v>250.318836</v>
      </c>
      <c r="J153" s="125">
        <v>283.35581999999999</v>
      </c>
      <c r="K153" s="125">
        <v>278.85772799999995</v>
      </c>
      <c r="L153" s="125">
        <v>285.07075199999997</v>
      </c>
      <c r="M153" s="125">
        <v>291.83360399999998</v>
      </c>
      <c r="N153" s="133">
        <v>312.59422799999999</v>
      </c>
    </row>
  </sheetData>
  <mergeCells count="4">
    <mergeCell ref="I4:N5"/>
    <mergeCell ref="A5:A6"/>
    <mergeCell ref="B81:G82"/>
    <mergeCell ref="I81:N82"/>
  </mergeCells>
  <pageMargins left="0.25" right="0.25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zoomScale="85" zoomScaleNormal="85" workbookViewId="0"/>
  </sheetViews>
  <sheetFormatPr defaultColWidth="11.42578125" defaultRowHeight="12.75" x14ac:dyDescent="0.2"/>
  <cols>
    <col min="1" max="1" width="22" style="372" customWidth="1"/>
    <col min="2" max="2" width="37" style="372" bestFit="1" customWidth="1"/>
    <col min="3" max="3" width="12.28515625" style="372" customWidth="1"/>
    <col min="4" max="11" width="11.42578125" style="372" customWidth="1"/>
    <col min="12" max="16384" width="11.42578125" style="372"/>
  </cols>
  <sheetData>
    <row r="1" spans="1:15" s="104" customFormat="1" ht="26.25" x14ac:dyDescent="0.4">
      <c r="A1" s="104" t="s">
        <v>381</v>
      </c>
    </row>
    <row r="3" spans="1:15" ht="13.5" thickBot="1" x14ac:dyDescent="0.25">
      <c r="A3" s="373"/>
      <c r="B3" s="373"/>
      <c r="C3" s="373"/>
      <c r="D3" s="373"/>
      <c r="E3" s="373"/>
      <c r="F3" s="373"/>
      <c r="G3" s="373"/>
      <c r="H3" s="373"/>
      <c r="I3" s="373"/>
    </row>
    <row r="4" spans="1:15" ht="15" x14ac:dyDescent="0.25">
      <c r="B4" s="418" t="s">
        <v>348</v>
      </c>
      <c r="C4" s="419"/>
      <c r="D4" s="420"/>
    </row>
    <row r="5" spans="1:15" ht="15" x14ac:dyDescent="0.25">
      <c r="A5" s="371"/>
      <c r="B5" s="212" t="s">
        <v>349</v>
      </c>
      <c r="C5" s="315">
        <v>3211174.2638997692</v>
      </c>
      <c r="D5" s="406" t="s">
        <v>16</v>
      </c>
      <c r="E5" s="374"/>
      <c r="F5" s="374"/>
      <c r="G5" s="374"/>
      <c r="H5" s="375"/>
      <c r="I5" s="375"/>
      <c r="J5" s="371"/>
      <c r="K5" s="371"/>
    </row>
    <row r="6" spans="1:15" ht="15" x14ac:dyDescent="0.25">
      <c r="A6" s="370"/>
      <c r="B6" s="212" t="s">
        <v>350</v>
      </c>
      <c r="C6" s="315">
        <v>681158.17719086027</v>
      </c>
      <c r="D6" s="406" t="s">
        <v>16</v>
      </c>
      <c r="E6" s="376"/>
      <c r="F6" s="376"/>
      <c r="G6" s="376"/>
      <c r="H6" s="376"/>
      <c r="I6" s="376"/>
      <c r="J6" s="371"/>
      <c r="K6" s="371"/>
      <c r="O6" s="377"/>
    </row>
    <row r="7" spans="1:15" ht="15" x14ac:dyDescent="0.25">
      <c r="A7" s="370"/>
      <c r="B7" s="212" t="s">
        <v>351</v>
      </c>
      <c r="C7" s="315">
        <v>733310.17742411292</v>
      </c>
      <c r="D7" s="406" t="s">
        <v>16</v>
      </c>
      <c r="E7" s="376"/>
      <c r="F7" s="376"/>
      <c r="G7" s="376"/>
      <c r="H7" s="376"/>
      <c r="I7" s="376"/>
      <c r="J7" s="371"/>
      <c r="K7" s="371"/>
      <c r="N7" s="378"/>
      <c r="O7" s="379"/>
    </row>
    <row r="8" spans="1:15" ht="15" x14ac:dyDescent="0.25">
      <c r="A8" s="370"/>
      <c r="B8" s="212" t="s">
        <v>352</v>
      </c>
      <c r="C8" s="315">
        <v>155550.64369602394</v>
      </c>
      <c r="D8" s="406" t="s">
        <v>16</v>
      </c>
      <c r="E8" s="376"/>
      <c r="F8" s="376"/>
      <c r="G8" s="376"/>
      <c r="H8" s="376"/>
      <c r="I8" s="376"/>
      <c r="J8" s="371"/>
      <c r="K8" s="371"/>
      <c r="N8" s="378"/>
      <c r="O8" s="379"/>
    </row>
    <row r="9" spans="1:15" ht="15" x14ac:dyDescent="0.25">
      <c r="A9" s="370"/>
      <c r="B9" s="212" t="s">
        <v>353</v>
      </c>
      <c r="C9" s="315">
        <v>10306866.167789234</v>
      </c>
      <c r="D9" s="406" t="s">
        <v>16</v>
      </c>
      <c r="E9" s="376"/>
      <c r="F9" s="376"/>
      <c r="G9" s="376"/>
      <c r="H9" s="376"/>
      <c r="I9" s="376"/>
      <c r="J9" s="371"/>
      <c r="K9" s="371"/>
      <c r="N9" s="378"/>
      <c r="O9" s="379"/>
    </row>
    <row r="10" spans="1:15" ht="15" x14ac:dyDescent="0.25">
      <c r="A10" s="370"/>
      <c r="B10" s="212" t="s">
        <v>346</v>
      </c>
      <c r="C10" s="315">
        <v>2533249</v>
      </c>
      <c r="D10" s="406" t="s">
        <v>16</v>
      </c>
      <c r="E10" s="376"/>
      <c r="F10" s="376"/>
      <c r="G10" s="376"/>
      <c r="H10" s="376"/>
      <c r="I10" s="376"/>
      <c r="J10" s="371"/>
      <c r="K10" s="371"/>
      <c r="N10" s="378"/>
      <c r="O10" s="379"/>
    </row>
    <row r="11" spans="1:15" ht="15" x14ac:dyDescent="0.25">
      <c r="A11" s="370"/>
      <c r="B11" s="212" t="s">
        <v>354</v>
      </c>
      <c r="C11" s="315">
        <v>11279</v>
      </c>
      <c r="D11" s="406" t="s">
        <v>16</v>
      </c>
      <c r="E11" s="376"/>
      <c r="F11" s="376"/>
      <c r="G11" s="376"/>
      <c r="H11" s="376"/>
      <c r="I11" s="376"/>
      <c r="J11" s="371"/>
      <c r="K11" s="371"/>
      <c r="N11" s="378"/>
      <c r="O11" s="379"/>
    </row>
    <row r="12" spans="1:15" ht="15" x14ac:dyDescent="0.25">
      <c r="A12" s="370"/>
      <c r="B12" s="212" t="s">
        <v>355</v>
      </c>
      <c r="C12" s="315">
        <v>2352597</v>
      </c>
      <c r="D12" s="406" t="s">
        <v>16</v>
      </c>
      <c r="E12" s="376"/>
      <c r="F12" s="376"/>
      <c r="G12" s="376"/>
      <c r="H12" s="376"/>
      <c r="I12" s="376"/>
      <c r="J12" s="371"/>
      <c r="K12" s="371"/>
      <c r="N12" s="371"/>
      <c r="O12" s="379"/>
    </row>
    <row r="13" spans="1:15" ht="15" x14ac:dyDescent="0.25">
      <c r="A13" s="370"/>
      <c r="B13" s="212" t="s">
        <v>347</v>
      </c>
      <c r="C13" s="315">
        <v>2951213</v>
      </c>
      <c r="D13" s="406" t="s">
        <v>16</v>
      </c>
      <c r="E13" s="376"/>
      <c r="F13" s="376"/>
      <c r="G13" s="376"/>
      <c r="H13" s="376"/>
      <c r="I13" s="376"/>
      <c r="J13" s="371"/>
      <c r="K13" s="380"/>
    </row>
    <row r="14" spans="1:15" ht="12.75" customHeight="1" x14ac:dyDescent="0.25">
      <c r="A14" s="370"/>
      <c r="B14" s="212" t="s">
        <v>356</v>
      </c>
      <c r="C14" s="315">
        <v>4802726</v>
      </c>
      <c r="D14" s="406" t="s">
        <v>16</v>
      </c>
      <c r="E14" s="376"/>
      <c r="F14" s="376"/>
      <c r="G14" s="376"/>
      <c r="H14" s="376"/>
      <c r="I14" s="376"/>
      <c r="J14" s="371"/>
      <c r="K14" s="371"/>
    </row>
    <row r="15" spans="1:15" ht="12.75" customHeight="1" x14ac:dyDescent="0.25">
      <c r="A15" s="370"/>
      <c r="B15" s="212" t="s">
        <v>357</v>
      </c>
      <c r="C15" s="315">
        <v>181747</v>
      </c>
      <c r="D15" s="406" t="s">
        <v>16</v>
      </c>
      <c r="E15" s="376"/>
      <c r="F15" s="376"/>
      <c r="G15" s="376"/>
      <c r="H15" s="376"/>
      <c r="I15" s="376"/>
      <c r="J15" s="371"/>
      <c r="K15" s="380"/>
    </row>
    <row r="16" spans="1:15" ht="12.75" customHeight="1" x14ac:dyDescent="0.25">
      <c r="A16" s="370"/>
      <c r="B16" s="212" t="s">
        <v>358</v>
      </c>
      <c r="C16" s="315">
        <v>1915526</v>
      </c>
      <c r="D16" s="406" t="s">
        <v>16</v>
      </c>
      <c r="E16" s="376"/>
      <c r="F16" s="376"/>
      <c r="G16" s="376"/>
      <c r="H16" s="376"/>
      <c r="I16" s="376"/>
      <c r="J16" s="371"/>
      <c r="K16" s="371"/>
    </row>
    <row r="17" spans="1:11" ht="12.75" customHeight="1" x14ac:dyDescent="0.25">
      <c r="A17" s="370"/>
      <c r="B17" s="212" t="s">
        <v>237</v>
      </c>
      <c r="C17" s="430">
        <v>0</v>
      </c>
      <c r="D17" s="406" t="s">
        <v>16</v>
      </c>
      <c r="E17" s="376"/>
      <c r="F17" s="376"/>
      <c r="G17" s="376"/>
      <c r="H17" s="376"/>
      <c r="I17" s="376"/>
      <c r="J17" s="371"/>
      <c r="K17" s="371"/>
    </row>
    <row r="18" spans="1:11" ht="12.75" customHeight="1" x14ac:dyDescent="0.25">
      <c r="A18" s="370"/>
      <c r="B18" s="212"/>
      <c r="C18" s="315"/>
      <c r="D18" s="406"/>
      <c r="E18" s="376"/>
      <c r="F18" s="376"/>
      <c r="G18" s="376"/>
      <c r="H18" s="376"/>
      <c r="I18" s="376"/>
      <c r="J18" s="371"/>
      <c r="K18" s="371"/>
    </row>
    <row r="19" spans="1:11" ht="12.75" customHeight="1" thickBot="1" x14ac:dyDescent="0.3">
      <c r="A19" s="370"/>
      <c r="B19" s="413" t="s">
        <v>367</v>
      </c>
      <c r="C19" s="414">
        <v>29836396.43</v>
      </c>
      <c r="D19" s="412" t="s">
        <v>16</v>
      </c>
      <c r="E19" s="376"/>
      <c r="F19" s="376"/>
      <c r="G19" s="376"/>
      <c r="H19" s="376"/>
      <c r="I19" s="376"/>
      <c r="J19" s="371"/>
      <c r="K19" s="371"/>
    </row>
    <row r="20" spans="1:11" ht="12.75" customHeight="1" x14ac:dyDescent="0.25">
      <c r="A20" s="370"/>
      <c r="B20" s="418" t="s">
        <v>359</v>
      </c>
      <c r="C20" s="419"/>
      <c r="D20" s="420"/>
      <c r="E20" s="376"/>
      <c r="F20" s="376"/>
      <c r="G20" s="376"/>
      <c r="H20" s="376"/>
      <c r="I20" s="376"/>
      <c r="J20" s="371"/>
      <c r="K20" s="371"/>
    </row>
    <row r="21" spans="1:11" ht="12.75" customHeight="1" x14ac:dyDescent="0.25">
      <c r="A21" s="370"/>
      <c r="B21" s="407" t="s">
        <v>360</v>
      </c>
      <c r="C21" s="315">
        <v>45216595.8332</v>
      </c>
      <c r="D21" s="406" t="s">
        <v>16</v>
      </c>
      <c r="E21" s="376"/>
      <c r="F21" s="376"/>
      <c r="G21" s="376"/>
      <c r="H21" s="376"/>
      <c r="I21" s="376"/>
      <c r="J21" s="371"/>
      <c r="K21" s="371"/>
    </row>
    <row r="22" spans="1:11" ht="12.75" customHeight="1" x14ac:dyDescent="0.25">
      <c r="A22" s="370"/>
      <c r="B22" s="407" t="s">
        <v>361</v>
      </c>
      <c r="C22" s="315">
        <v>1124800</v>
      </c>
      <c r="D22" s="406" t="s">
        <v>16</v>
      </c>
      <c r="E22" s="376"/>
      <c r="F22" s="376"/>
      <c r="G22" s="376"/>
      <c r="H22" s="376"/>
      <c r="I22" s="376"/>
      <c r="J22" s="371"/>
      <c r="K22" s="371"/>
    </row>
    <row r="23" spans="1:11" ht="12.75" customHeight="1" x14ac:dyDescent="0.25">
      <c r="A23" s="370"/>
      <c r="B23" s="407" t="s">
        <v>362</v>
      </c>
      <c r="C23" s="315">
        <v>2156250</v>
      </c>
      <c r="D23" s="406" t="s">
        <v>16</v>
      </c>
      <c r="E23" s="376"/>
      <c r="F23" s="376"/>
      <c r="G23" s="376"/>
      <c r="H23" s="376"/>
      <c r="I23" s="376"/>
      <c r="J23" s="371"/>
      <c r="K23" s="371"/>
    </row>
    <row r="24" spans="1:11" ht="12.75" customHeight="1" x14ac:dyDescent="0.25">
      <c r="A24" s="370"/>
      <c r="B24" s="407"/>
      <c r="C24" s="408"/>
      <c r="D24" s="406"/>
      <c r="E24" s="376"/>
      <c r="F24" s="376"/>
      <c r="G24" s="376"/>
      <c r="H24" s="376"/>
      <c r="I24" s="376"/>
      <c r="J24" s="371"/>
      <c r="K24" s="371"/>
    </row>
    <row r="25" spans="1:11" ht="12.75" customHeight="1" thickBot="1" x14ac:dyDescent="0.3">
      <c r="A25" s="370"/>
      <c r="B25" s="415" t="s">
        <v>368</v>
      </c>
      <c r="C25" s="416">
        <v>48497645.8332</v>
      </c>
      <c r="D25" s="417" t="s">
        <v>16</v>
      </c>
      <c r="E25" s="376"/>
      <c r="F25" s="376"/>
      <c r="G25" s="376"/>
      <c r="H25" s="376"/>
      <c r="I25" s="376"/>
      <c r="J25" s="371"/>
      <c r="K25" s="371"/>
    </row>
    <row r="26" spans="1:11" ht="12.75" customHeight="1" x14ac:dyDescent="0.25">
      <c r="A26" s="370"/>
      <c r="B26" s="421" t="s">
        <v>363</v>
      </c>
      <c r="C26" s="422"/>
      <c r="D26" s="423"/>
      <c r="E26" s="376"/>
      <c r="F26" s="376"/>
      <c r="G26" s="376"/>
      <c r="H26" s="376"/>
      <c r="I26" s="376"/>
      <c r="J26" s="371"/>
      <c r="K26" s="371"/>
    </row>
    <row r="27" spans="1:11" ht="12.75" customHeight="1" x14ac:dyDescent="0.25">
      <c r="A27" s="371"/>
      <c r="B27" s="407" t="s">
        <v>366</v>
      </c>
      <c r="C27" s="408">
        <v>-18661249.403200001</v>
      </c>
      <c r="D27" s="406" t="s">
        <v>16</v>
      </c>
      <c r="E27" s="381"/>
      <c r="F27" s="381"/>
      <c r="G27" s="381"/>
      <c r="H27" s="381"/>
      <c r="I27" s="371"/>
      <c r="J27" s="371"/>
      <c r="K27" s="371"/>
    </row>
    <row r="28" spans="1:11" ht="12.75" customHeight="1" thickBot="1" x14ac:dyDescent="0.3">
      <c r="A28" s="371"/>
      <c r="B28" s="409" t="s">
        <v>365</v>
      </c>
      <c r="C28" s="410">
        <v>162.54525222904073</v>
      </c>
      <c r="D28" s="411" t="s">
        <v>364</v>
      </c>
      <c r="E28" s="371"/>
      <c r="F28" s="371"/>
      <c r="G28" s="371"/>
      <c r="H28" s="371"/>
      <c r="I28" s="371"/>
      <c r="J28" s="371"/>
      <c r="K28" s="371"/>
    </row>
    <row r="29" spans="1:11" ht="12.75" customHeight="1" x14ac:dyDescent="0.2">
      <c r="A29" s="370"/>
      <c r="B29" s="370"/>
      <c r="C29" s="370"/>
      <c r="D29" s="371"/>
      <c r="E29" s="371"/>
      <c r="F29" s="371"/>
      <c r="G29" s="371"/>
      <c r="H29" s="371"/>
      <c r="I29" s="371"/>
      <c r="J29" s="371"/>
      <c r="K29" s="371"/>
    </row>
    <row r="30" spans="1:11" ht="12.75" customHeight="1" x14ac:dyDescent="0.2">
      <c r="A30" s="371"/>
      <c r="B30" s="373" t="s">
        <v>388</v>
      </c>
      <c r="C30" s="382"/>
      <c r="D30" s="382"/>
      <c r="E30" s="382"/>
      <c r="F30" s="382"/>
      <c r="G30" s="382"/>
      <c r="H30" s="382"/>
      <c r="I30" s="383"/>
      <c r="J30" s="371"/>
      <c r="K30" s="371"/>
    </row>
    <row r="31" spans="1:11" ht="12.75" customHeight="1" x14ac:dyDescent="0.2">
      <c r="A31" s="370"/>
      <c r="B31" s="493" t="s">
        <v>384</v>
      </c>
      <c r="C31" s="376"/>
      <c r="D31" s="376"/>
      <c r="E31" s="376"/>
      <c r="F31" s="376"/>
      <c r="G31" s="376"/>
      <c r="H31" s="376"/>
      <c r="I31" s="376"/>
      <c r="J31" s="371"/>
      <c r="K31" s="371"/>
    </row>
    <row r="32" spans="1:11" ht="12.75" customHeight="1" x14ac:dyDescent="0.2">
      <c r="A32" s="370"/>
      <c r="B32" s="493" t="s">
        <v>385</v>
      </c>
      <c r="C32" s="376"/>
      <c r="D32" s="376"/>
      <c r="E32" s="376"/>
      <c r="F32" s="376"/>
      <c r="G32" s="376"/>
      <c r="H32" s="376"/>
      <c r="I32" s="376"/>
      <c r="J32" s="371"/>
      <c r="K32" s="371"/>
    </row>
    <row r="33" spans="1:17" ht="12.75" customHeight="1" x14ac:dyDescent="0.2">
      <c r="A33" s="371"/>
      <c r="B33" s="493" t="s">
        <v>386</v>
      </c>
      <c r="C33" s="384"/>
      <c r="D33" s="384"/>
      <c r="E33" s="384"/>
      <c r="F33" s="384"/>
      <c r="G33" s="384"/>
      <c r="H33" s="384"/>
      <c r="I33" s="384"/>
      <c r="J33" s="371"/>
      <c r="K33" s="371"/>
    </row>
    <row r="34" spans="1:17" ht="12.75" customHeight="1" x14ac:dyDescent="0.2">
      <c r="A34" s="371"/>
      <c r="B34" s="493" t="s">
        <v>387</v>
      </c>
      <c r="C34" s="371"/>
      <c r="D34" s="385"/>
      <c r="E34" s="371"/>
      <c r="F34" s="371"/>
      <c r="G34" s="371"/>
      <c r="H34" s="371"/>
      <c r="I34" s="371"/>
      <c r="J34" s="371"/>
      <c r="K34" s="371"/>
    </row>
    <row r="35" spans="1:17" ht="12.75" customHeight="1" x14ac:dyDescent="0.2">
      <c r="A35" s="371"/>
      <c r="B35" s="371"/>
      <c r="C35" s="371"/>
      <c r="D35" s="371"/>
      <c r="E35" s="371"/>
      <c r="F35" s="371"/>
      <c r="G35" s="371"/>
      <c r="H35" s="371"/>
      <c r="I35" s="371"/>
      <c r="J35" s="371"/>
      <c r="K35" s="371"/>
    </row>
    <row r="36" spans="1:17" ht="12.75" customHeight="1" x14ac:dyDescent="0.2">
      <c r="A36" s="370"/>
      <c r="B36" s="370"/>
      <c r="C36" s="370"/>
      <c r="D36" s="370"/>
      <c r="E36" s="370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</row>
    <row r="37" spans="1:17" ht="12.75" customHeight="1" x14ac:dyDescent="0.25">
      <c r="A37" s="371"/>
      <c r="B37" s="374"/>
      <c r="C37" s="374"/>
      <c r="D37" s="374"/>
      <c r="E37" s="374"/>
      <c r="F37" s="374"/>
      <c r="G37" s="374"/>
      <c r="H37" s="386"/>
      <c r="I37" s="386"/>
      <c r="J37" s="387"/>
      <c r="K37" s="387"/>
      <c r="M37" s="371"/>
      <c r="N37" s="387"/>
      <c r="O37" s="388"/>
      <c r="P37" s="388"/>
      <c r="Q37" s="388"/>
    </row>
    <row r="38" spans="1:17" ht="12.75" customHeight="1" x14ac:dyDescent="0.25">
      <c r="A38" s="370"/>
      <c r="B38" s="389"/>
      <c r="C38" s="389"/>
      <c r="D38" s="390"/>
      <c r="E38" s="390"/>
      <c r="F38" s="391"/>
      <c r="G38" s="391"/>
      <c r="H38" s="391"/>
      <c r="I38" s="391"/>
      <c r="J38" s="392"/>
      <c r="K38" s="387"/>
      <c r="M38" s="371"/>
      <c r="N38" s="392"/>
      <c r="O38" s="393"/>
      <c r="P38" s="393"/>
      <c r="Q38" s="393"/>
    </row>
    <row r="39" spans="1:17" ht="12.75" customHeight="1" x14ac:dyDescent="0.25">
      <c r="A39" s="370"/>
      <c r="B39" s="389"/>
      <c r="C39" s="389"/>
      <c r="D39" s="390"/>
      <c r="E39" s="390"/>
      <c r="F39" s="391"/>
      <c r="G39" s="391"/>
      <c r="H39" s="391"/>
      <c r="I39" s="391"/>
      <c r="J39" s="392"/>
      <c r="K39" s="387"/>
      <c r="M39" s="371"/>
      <c r="N39" s="392"/>
      <c r="O39" s="393"/>
      <c r="P39" s="393"/>
      <c r="Q39" s="393"/>
    </row>
    <row r="40" spans="1:17" ht="12.75" customHeight="1" x14ac:dyDescent="0.25">
      <c r="A40" s="370"/>
      <c r="B40" s="389"/>
      <c r="C40" s="389"/>
      <c r="D40" s="390"/>
      <c r="E40" s="390"/>
      <c r="F40" s="391"/>
      <c r="G40" s="391"/>
      <c r="H40" s="391"/>
      <c r="I40" s="391"/>
      <c r="J40" s="392"/>
      <c r="K40" s="387"/>
      <c r="M40" s="371"/>
      <c r="N40" s="392"/>
      <c r="O40" s="393"/>
      <c r="P40" s="393"/>
      <c r="Q40" s="393"/>
    </row>
    <row r="41" spans="1:17" ht="12.75" customHeight="1" x14ac:dyDescent="0.25">
      <c r="A41" s="370"/>
      <c r="B41" s="389"/>
      <c r="C41" s="389"/>
      <c r="D41" s="390"/>
      <c r="E41" s="390"/>
      <c r="F41" s="391"/>
      <c r="G41" s="391"/>
      <c r="H41" s="391"/>
      <c r="I41" s="391"/>
      <c r="J41" s="392"/>
      <c r="K41" s="387"/>
      <c r="M41" s="371"/>
      <c r="N41" s="392"/>
      <c r="O41" s="393"/>
      <c r="P41" s="393"/>
      <c r="Q41" s="393"/>
    </row>
    <row r="42" spans="1:17" ht="12.75" customHeight="1" x14ac:dyDescent="0.25">
      <c r="A42" s="370"/>
      <c r="B42" s="389"/>
      <c r="C42" s="389"/>
      <c r="D42" s="390"/>
      <c r="E42" s="390"/>
      <c r="F42" s="391"/>
      <c r="G42" s="391"/>
      <c r="H42" s="391"/>
      <c r="I42" s="391"/>
      <c r="J42" s="392"/>
      <c r="K42" s="394"/>
      <c r="M42" s="371"/>
      <c r="N42" s="371"/>
      <c r="O42" s="393"/>
      <c r="P42" s="393"/>
      <c r="Q42" s="393"/>
    </row>
    <row r="43" spans="1:17" ht="12.75" customHeight="1" x14ac:dyDescent="0.25">
      <c r="A43" s="370"/>
      <c r="B43" s="389"/>
      <c r="C43" s="389"/>
      <c r="D43" s="390"/>
      <c r="E43" s="390"/>
      <c r="F43" s="391"/>
      <c r="G43" s="391"/>
      <c r="H43" s="391"/>
      <c r="I43" s="391"/>
      <c r="J43" s="392"/>
      <c r="K43" s="394"/>
      <c r="O43" s="393"/>
      <c r="P43" s="393"/>
      <c r="Q43" s="393"/>
    </row>
    <row r="44" spans="1:17" ht="12.75" customHeight="1" x14ac:dyDescent="0.25">
      <c r="A44" s="370"/>
      <c r="B44" s="389"/>
      <c r="C44" s="389"/>
      <c r="D44" s="390"/>
      <c r="E44" s="390"/>
      <c r="F44" s="391"/>
      <c r="G44" s="391"/>
      <c r="H44" s="391"/>
      <c r="I44" s="391"/>
      <c r="J44" s="392"/>
      <c r="K44" s="387"/>
      <c r="M44" s="371"/>
      <c r="N44" s="392"/>
      <c r="O44" s="393"/>
      <c r="P44" s="393"/>
      <c r="Q44" s="393"/>
    </row>
    <row r="45" spans="1:17" ht="12.75" customHeight="1" x14ac:dyDescent="0.25">
      <c r="A45" s="370"/>
      <c r="B45" s="389"/>
      <c r="C45" s="389"/>
      <c r="D45" s="390"/>
      <c r="E45" s="390"/>
      <c r="F45" s="391"/>
      <c r="G45" s="391"/>
      <c r="H45" s="391"/>
      <c r="I45" s="391"/>
      <c r="J45" s="392"/>
      <c r="K45" s="394"/>
      <c r="O45" s="393"/>
      <c r="P45" s="393"/>
      <c r="Q45" s="393"/>
    </row>
    <row r="46" spans="1:17" ht="12.75" customHeight="1" x14ac:dyDescent="0.25">
      <c r="A46" s="370"/>
      <c r="B46" s="389"/>
      <c r="C46" s="389"/>
      <c r="D46" s="390"/>
      <c r="E46" s="390"/>
      <c r="F46" s="391"/>
      <c r="G46" s="391"/>
      <c r="H46" s="391"/>
      <c r="I46" s="391"/>
      <c r="J46" s="392"/>
      <c r="K46" s="394"/>
      <c r="O46" s="393"/>
      <c r="P46" s="393"/>
      <c r="Q46" s="393"/>
    </row>
    <row r="47" spans="1:17" ht="12.75" customHeight="1" x14ac:dyDescent="0.25">
      <c r="A47" s="370"/>
      <c r="B47" s="389"/>
      <c r="C47" s="389"/>
      <c r="D47" s="390"/>
      <c r="E47" s="390"/>
      <c r="F47" s="391"/>
      <c r="G47" s="391"/>
      <c r="H47" s="391"/>
      <c r="I47" s="391"/>
      <c r="J47" s="392"/>
      <c r="K47" s="387"/>
      <c r="M47" s="371"/>
      <c r="N47" s="392"/>
      <c r="O47" s="393"/>
      <c r="P47" s="393"/>
      <c r="Q47" s="393"/>
    </row>
    <row r="48" spans="1:17" ht="12.75" customHeight="1" x14ac:dyDescent="0.25">
      <c r="A48" s="370"/>
      <c r="B48" s="389"/>
      <c r="C48" s="389"/>
      <c r="D48" s="390"/>
      <c r="E48" s="390"/>
      <c r="F48" s="391"/>
      <c r="G48" s="391"/>
      <c r="H48" s="391"/>
      <c r="I48" s="391"/>
      <c r="J48" s="392"/>
      <c r="K48" s="387"/>
      <c r="M48" s="371"/>
      <c r="N48" s="392"/>
      <c r="O48" s="393"/>
      <c r="P48" s="393"/>
      <c r="Q48" s="393"/>
    </row>
    <row r="49" spans="1:17" ht="12.75" customHeight="1" x14ac:dyDescent="0.25">
      <c r="A49" s="370"/>
      <c r="B49" s="389"/>
      <c r="C49" s="389"/>
      <c r="D49" s="390"/>
      <c r="E49" s="390"/>
      <c r="F49" s="391"/>
      <c r="G49" s="391"/>
      <c r="H49" s="391"/>
      <c r="I49" s="391"/>
      <c r="J49" s="392"/>
      <c r="K49" s="387"/>
      <c r="M49" s="371"/>
      <c r="N49" s="392"/>
      <c r="O49" s="393"/>
      <c r="P49" s="393"/>
      <c r="Q49" s="393"/>
    </row>
    <row r="50" spans="1:17" ht="12.75" customHeight="1" x14ac:dyDescent="0.25">
      <c r="A50" s="370"/>
      <c r="B50" s="389"/>
      <c r="C50" s="389"/>
      <c r="D50" s="390"/>
      <c r="E50" s="390"/>
      <c r="F50" s="391"/>
      <c r="G50" s="391"/>
      <c r="H50" s="391"/>
      <c r="I50" s="391"/>
      <c r="J50" s="392"/>
      <c r="K50" s="394"/>
      <c r="O50" s="393"/>
      <c r="P50" s="393"/>
      <c r="Q50" s="393"/>
    </row>
    <row r="51" spans="1:17" ht="12.75" customHeight="1" x14ac:dyDescent="0.2">
      <c r="A51" s="370"/>
      <c r="B51" s="389"/>
      <c r="C51" s="389"/>
      <c r="D51" s="390"/>
      <c r="E51" s="390"/>
      <c r="F51" s="391"/>
      <c r="G51" s="391"/>
      <c r="H51" s="391"/>
      <c r="I51" s="391"/>
      <c r="J51" s="371"/>
      <c r="K51" s="387"/>
      <c r="M51" s="371"/>
      <c r="N51" s="392"/>
      <c r="O51" s="371"/>
      <c r="P51" s="371"/>
    </row>
    <row r="52" spans="1:17" ht="12.75" customHeight="1" x14ac:dyDescent="0.2">
      <c r="A52" s="370"/>
      <c r="B52" s="389"/>
      <c r="C52" s="389"/>
      <c r="D52" s="390"/>
      <c r="E52" s="390"/>
      <c r="F52" s="391"/>
      <c r="G52" s="391"/>
      <c r="H52" s="391"/>
      <c r="I52" s="391"/>
      <c r="J52" s="371"/>
      <c r="K52" s="387"/>
      <c r="M52" s="371"/>
      <c r="N52" s="392"/>
    </row>
    <row r="53" spans="1:17" ht="12.75" customHeight="1" x14ac:dyDescent="0.2">
      <c r="A53" s="370"/>
      <c r="B53" s="389"/>
      <c r="C53" s="389"/>
      <c r="D53" s="390"/>
      <c r="E53" s="390"/>
      <c r="F53" s="391"/>
      <c r="G53" s="391"/>
      <c r="H53" s="391"/>
      <c r="I53" s="391"/>
      <c r="J53" s="371"/>
      <c r="K53" s="387"/>
      <c r="M53" s="371"/>
      <c r="N53" s="392"/>
    </row>
    <row r="54" spans="1:17" ht="12.75" customHeight="1" x14ac:dyDescent="0.2">
      <c r="A54" s="370"/>
      <c r="B54" s="389"/>
      <c r="C54" s="389"/>
      <c r="D54" s="390"/>
      <c r="E54" s="390"/>
      <c r="F54" s="391"/>
      <c r="G54" s="391"/>
      <c r="H54" s="391"/>
      <c r="I54" s="391"/>
      <c r="J54" s="371"/>
      <c r="K54" s="394"/>
    </row>
    <row r="55" spans="1:17" ht="12.75" customHeight="1" x14ac:dyDescent="0.2">
      <c r="A55" s="370"/>
      <c r="B55" s="389"/>
      <c r="C55" s="389"/>
      <c r="D55" s="390"/>
      <c r="E55" s="390"/>
      <c r="F55" s="391"/>
      <c r="G55" s="391"/>
      <c r="H55" s="391"/>
      <c r="I55" s="391"/>
      <c r="J55" s="371"/>
      <c r="K55" s="394"/>
    </row>
    <row r="56" spans="1:17" ht="12.75" customHeight="1" x14ac:dyDescent="0.2">
      <c r="A56" s="370"/>
      <c r="B56" s="389"/>
      <c r="C56" s="389"/>
      <c r="D56" s="390"/>
      <c r="E56" s="390"/>
      <c r="F56" s="391"/>
      <c r="G56" s="391"/>
      <c r="H56" s="391"/>
      <c r="I56" s="391"/>
      <c r="J56" s="371"/>
      <c r="K56" s="387"/>
      <c r="M56" s="371"/>
      <c r="N56" s="392"/>
    </row>
    <row r="57" spans="1:17" ht="12.75" customHeight="1" x14ac:dyDescent="0.2">
      <c r="A57" s="370"/>
      <c r="B57" s="389"/>
      <c r="C57" s="389"/>
      <c r="D57" s="390"/>
      <c r="E57" s="390"/>
      <c r="F57" s="391"/>
      <c r="G57" s="391"/>
      <c r="H57" s="391"/>
      <c r="I57" s="391"/>
      <c r="J57" s="371"/>
      <c r="K57" s="394"/>
    </row>
    <row r="58" spans="1:17" ht="12.75" customHeight="1" x14ac:dyDescent="0.2">
      <c r="A58" s="370"/>
      <c r="B58" s="389"/>
      <c r="C58" s="389"/>
      <c r="D58" s="390"/>
      <c r="E58" s="390"/>
      <c r="F58" s="391"/>
      <c r="G58" s="391"/>
      <c r="H58" s="391"/>
      <c r="I58" s="391"/>
      <c r="J58" s="371"/>
      <c r="K58" s="387"/>
      <c r="M58" s="371"/>
      <c r="N58" s="392"/>
    </row>
    <row r="59" spans="1:17" ht="12.75" customHeight="1" x14ac:dyDescent="0.2">
      <c r="A59" s="395"/>
      <c r="B59" s="395"/>
      <c r="C59" s="395"/>
      <c r="D59" s="391"/>
      <c r="E59" s="391"/>
      <c r="F59" s="371"/>
      <c r="G59" s="371"/>
      <c r="H59" s="371"/>
      <c r="I59" s="371"/>
      <c r="J59" s="371"/>
    </row>
    <row r="60" spans="1:17" ht="12.75" customHeight="1" x14ac:dyDescent="0.2">
      <c r="A60" s="395"/>
      <c r="B60" s="395"/>
      <c r="C60" s="395"/>
      <c r="D60" s="391"/>
      <c r="E60" s="391"/>
      <c r="F60" s="371"/>
      <c r="G60" s="371"/>
      <c r="H60" s="371"/>
      <c r="I60" s="371"/>
      <c r="J60" s="371"/>
      <c r="K60" s="371"/>
    </row>
    <row r="61" spans="1:17" ht="12.75" customHeight="1" x14ac:dyDescent="0.2">
      <c r="A61" s="395"/>
      <c r="B61" s="395"/>
      <c r="C61" s="395"/>
      <c r="D61" s="391"/>
      <c r="E61" s="391"/>
      <c r="F61" s="371"/>
      <c r="G61" s="371"/>
      <c r="H61" s="371"/>
      <c r="I61" s="371"/>
      <c r="J61" s="371"/>
    </row>
    <row r="62" spans="1:17" ht="12.75" customHeight="1" x14ac:dyDescent="0.2">
      <c r="A62" s="395"/>
      <c r="B62" s="395"/>
      <c r="C62" s="395"/>
      <c r="D62" s="391"/>
      <c r="E62" s="391"/>
      <c r="F62" s="371"/>
      <c r="G62" s="371"/>
      <c r="H62" s="371"/>
      <c r="I62" s="371"/>
      <c r="J62" s="371"/>
      <c r="K62" s="371"/>
    </row>
    <row r="63" spans="1:17" ht="12.75" customHeight="1" x14ac:dyDescent="0.2">
      <c r="A63" s="395"/>
      <c r="B63" s="395"/>
      <c r="C63" s="395"/>
      <c r="D63" s="391"/>
      <c r="E63" s="391"/>
      <c r="F63" s="371"/>
      <c r="G63" s="371"/>
      <c r="H63" s="371"/>
      <c r="I63" s="371"/>
      <c r="J63" s="371"/>
      <c r="K63" s="371"/>
    </row>
    <row r="64" spans="1:17" ht="12.75" customHeight="1" x14ac:dyDescent="0.2">
      <c r="A64" s="395"/>
      <c r="B64" s="395"/>
      <c r="C64" s="395"/>
      <c r="D64" s="391"/>
      <c r="E64" s="391"/>
      <c r="F64" s="371"/>
      <c r="G64" s="371"/>
      <c r="H64" s="371"/>
      <c r="I64" s="371"/>
      <c r="J64" s="371"/>
      <c r="K64" s="371"/>
    </row>
    <row r="65" spans="1:11" ht="12.75" customHeight="1" x14ac:dyDescent="0.2">
      <c r="A65" s="396"/>
      <c r="B65" s="396"/>
      <c r="C65" s="396"/>
      <c r="D65" s="391"/>
      <c r="E65" s="391"/>
      <c r="F65" s="371"/>
      <c r="G65" s="371"/>
      <c r="H65" s="371"/>
      <c r="I65" s="371"/>
      <c r="J65" s="371"/>
      <c r="K65" s="371"/>
    </row>
    <row r="66" spans="1:11" ht="12.75" customHeight="1" x14ac:dyDescent="0.2">
      <c r="A66" s="396"/>
      <c r="B66" s="396"/>
      <c r="C66" s="396"/>
      <c r="D66" s="391"/>
      <c r="E66" s="391"/>
      <c r="F66" s="371"/>
      <c r="G66" s="371"/>
      <c r="H66" s="371"/>
      <c r="I66" s="371"/>
      <c r="J66" s="371"/>
      <c r="K66" s="371"/>
    </row>
    <row r="67" spans="1:11" ht="12.75" customHeight="1" x14ac:dyDescent="0.25">
      <c r="A67" s="397"/>
      <c r="B67" s="397"/>
      <c r="C67" s="397"/>
      <c r="D67" s="398"/>
      <c r="E67" s="398"/>
    </row>
    <row r="68" spans="1:11" ht="12.75" customHeight="1" x14ac:dyDescent="0.25">
      <c r="A68" s="397"/>
      <c r="B68" s="397"/>
      <c r="C68" s="397"/>
      <c r="D68" s="398"/>
      <c r="E68" s="398"/>
    </row>
    <row r="69" spans="1:11" ht="12.75" customHeight="1" x14ac:dyDescent="0.25">
      <c r="A69" s="397"/>
      <c r="B69" s="397"/>
      <c r="C69" s="397"/>
      <c r="D69" s="398"/>
      <c r="E69" s="398"/>
    </row>
    <row r="70" spans="1:11" ht="12.75" customHeight="1" x14ac:dyDescent="0.25">
      <c r="A70" s="397"/>
      <c r="B70" s="397"/>
      <c r="C70" s="397"/>
      <c r="D70" s="398"/>
      <c r="E70" s="398"/>
    </row>
    <row r="71" spans="1:11" ht="12.75" customHeight="1" x14ac:dyDescent="0.25">
      <c r="A71" s="397"/>
      <c r="B71" s="397"/>
      <c r="C71" s="397"/>
      <c r="D71" s="398"/>
      <c r="E71" s="398"/>
    </row>
    <row r="72" spans="1:11" ht="12.75" customHeight="1" x14ac:dyDescent="0.25">
      <c r="A72" s="397"/>
      <c r="B72" s="397"/>
      <c r="C72" s="397"/>
      <c r="D72" s="398"/>
      <c r="E72" s="398"/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="85" zoomScaleNormal="85" workbookViewId="0"/>
  </sheetViews>
  <sheetFormatPr defaultRowHeight="14.25" x14ac:dyDescent="0.25"/>
  <cols>
    <col min="1" max="1" width="51.5703125" style="8" customWidth="1"/>
    <col min="2" max="2" width="15.140625" style="8" customWidth="1"/>
    <col min="3" max="3" width="14.42578125" style="8" customWidth="1"/>
    <col min="4" max="4" width="13.42578125" style="8" customWidth="1"/>
    <col min="5" max="5" width="20" style="8" customWidth="1"/>
    <col min="6" max="6" width="14.28515625" style="8" bestFit="1" customWidth="1"/>
    <col min="7" max="7" width="11.28515625" style="8" bestFit="1" customWidth="1"/>
    <col min="8" max="8" width="9.140625" style="8"/>
    <col min="9" max="9" width="10.5703125" style="8" bestFit="1" customWidth="1"/>
    <col min="10" max="16384" width="9.140625" style="8"/>
  </cols>
  <sheetData>
    <row r="1" spans="1:10" s="104" customFormat="1" ht="26.25" x14ac:dyDescent="0.4">
      <c r="A1" s="104" t="s">
        <v>227</v>
      </c>
    </row>
    <row r="2" spans="1:10" x14ac:dyDescent="0.25">
      <c r="A2" s="134"/>
      <c r="B2" s="134"/>
      <c r="C2" s="134"/>
      <c r="D2" s="134"/>
      <c r="E2" s="134"/>
    </row>
    <row r="3" spans="1:10" ht="15" thickBot="1" x14ac:dyDescent="0.3">
      <c r="A3" s="134"/>
      <c r="B3" s="134"/>
      <c r="C3" s="134"/>
      <c r="D3" s="134"/>
      <c r="E3" s="134"/>
    </row>
    <row r="4" spans="1:10" s="9" customFormat="1" ht="24" customHeight="1" thickBot="1" x14ac:dyDescent="0.3">
      <c r="A4" s="135" t="s">
        <v>39</v>
      </c>
      <c r="B4" s="136"/>
      <c r="C4" s="137"/>
      <c r="D4" s="137"/>
      <c r="E4" s="137"/>
    </row>
    <row r="5" spans="1:10" x14ac:dyDescent="0.25">
      <c r="A5" s="138" t="s">
        <v>43</v>
      </c>
      <c r="B5" s="139" t="s">
        <v>2</v>
      </c>
      <c r="C5" s="140" t="s">
        <v>3</v>
      </c>
      <c r="D5" s="140" t="s">
        <v>15</v>
      </c>
      <c r="E5" s="140" t="s">
        <v>42</v>
      </c>
    </row>
    <row r="6" spans="1:10" ht="15" thickBot="1" x14ac:dyDescent="0.3">
      <c r="A6" s="141"/>
      <c r="B6" s="142" t="s">
        <v>17</v>
      </c>
      <c r="C6" s="143" t="s">
        <v>17</v>
      </c>
      <c r="D6" s="144" t="s">
        <v>17</v>
      </c>
      <c r="E6" s="145" t="s">
        <v>41</v>
      </c>
    </row>
    <row r="7" spans="1:10" ht="16.5" customHeight="1" x14ac:dyDescent="0.25">
      <c r="A7" s="146" t="s">
        <v>4</v>
      </c>
      <c r="B7" s="147">
        <f>B29*('Nationalt trafikarbejde 2013'!O9/'Nationalt trafikarbejde 2013'!O7)/'DMU 2013'!R8</f>
        <v>411.48778181075829</v>
      </c>
      <c r="C7" s="148">
        <f>B29*('Nationalt trafikarbejde 2013'!O8/'Nationalt trafikarbejde 2013'!O7)/'DMU 2013'!R7</f>
        <v>771.90797972610164</v>
      </c>
      <c r="D7" s="148">
        <f>B7+C7</f>
        <v>1183.3957615368599</v>
      </c>
      <c r="E7" s="148">
        <f>B7*Emissionsfaktorer!$D$11/1000000+C7*Emissionsfaktorer!$D$12/1000000</f>
        <v>2.9430217731411537</v>
      </c>
      <c r="F7" s="215"/>
      <c r="H7" s="215"/>
      <c r="I7" s="215"/>
    </row>
    <row r="8" spans="1:10" ht="16.5" customHeight="1" x14ac:dyDescent="0.25">
      <c r="A8" s="146" t="s">
        <v>260</v>
      </c>
      <c r="B8" s="287">
        <f>D46</f>
        <v>45000</v>
      </c>
      <c r="C8" s="181">
        <f>C46</f>
        <v>2009</v>
      </c>
      <c r="D8" s="148">
        <f>B8+C8</f>
        <v>47009</v>
      </c>
      <c r="E8" s="148">
        <f>B8*Emissionsfaktorer!$D$11/1000000+C8*Emissionsfaktorer!$D$12/1000000</f>
        <v>124.0716</v>
      </c>
      <c r="F8" s="215"/>
      <c r="H8" s="215"/>
      <c r="I8" s="215"/>
      <c r="J8" s="215"/>
    </row>
    <row r="9" spans="1:10" ht="16.5" customHeight="1" thickBot="1" x14ac:dyDescent="0.3">
      <c r="A9" s="149" t="s">
        <v>226</v>
      </c>
      <c r="B9" s="150">
        <f>B39*('Nationalt trafikarbejde 2013'!O9/'Nationalt trafikarbejde 2013'!O7)/'DMU 2013'!R8</f>
        <v>4529.4690310280621</v>
      </c>
      <c r="C9" s="151">
        <f>B39*('Nationalt trafikarbejde 2013'!O8/'Nationalt trafikarbejde 2013'!O7)/'DMU 2013'!R7</f>
        <v>8496.8094886976869</v>
      </c>
      <c r="D9" s="148">
        <f>B9+C9</f>
        <v>13026.278519725749</v>
      </c>
      <c r="E9" s="148">
        <f>B9*Emissionsfaktorer!$D$11/1000000+C9*Emissionsfaktorer!$D$12/1000000</f>
        <v>32.395435705098819</v>
      </c>
      <c r="F9" s="215"/>
      <c r="H9" s="215"/>
      <c r="I9" s="215"/>
      <c r="J9" s="215"/>
    </row>
    <row r="10" spans="1:10" ht="16.5" customHeight="1" thickBot="1" x14ac:dyDescent="0.3">
      <c r="A10" s="152" t="s">
        <v>15</v>
      </c>
      <c r="B10" s="153">
        <f>SUM(B7:B9)</f>
        <v>49940.95681283882</v>
      </c>
      <c r="C10" s="154">
        <f>SUM(C7:C9)</f>
        <v>11277.717468423789</v>
      </c>
      <c r="D10" s="154">
        <f>SUM(D7:D9)</f>
        <v>61218.674281262603</v>
      </c>
      <c r="E10" s="155"/>
    </row>
    <row r="11" spans="1:10" ht="16.5" customHeight="1" thickBot="1" x14ac:dyDescent="0.3">
      <c r="A11" s="135" t="s">
        <v>38</v>
      </c>
      <c r="B11" s="153">
        <f>B10*Emissionsfaktorer!D11/1000000</f>
        <v>132.34353555402288</v>
      </c>
      <c r="C11" s="156">
        <f>C10*Emissionsfaktorer!D12/1000000</f>
        <v>27.066521924217092</v>
      </c>
      <c r="D11" s="157">
        <f>D10*Emissionsfaktorer!E12/1000000</f>
        <v>0</v>
      </c>
      <c r="E11" s="156">
        <f>B11+C11</f>
        <v>159.41005747823996</v>
      </c>
    </row>
    <row r="12" spans="1:10" x14ac:dyDescent="0.25">
      <c r="A12" s="288" t="s">
        <v>329</v>
      </c>
      <c r="B12" s="134"/>
      <c r="C12" s="158"/>
      <c r="D12" s="134"/>
      <c r="E12" s="134"/>
    </row>
    <row r="13" spans="1:10" x14ac:dyDescent="0.25">
      <c r="A13" s="134"/>
      <c r="B13" s="134"/>
      <c r="C13" s="158"/>
      <c r="D13" s="134"/>
      <c r="E13" s="134"/>
    </row>
    <row r="14" spans="1:10" ht="15.75" thickBot="1" x14ac:dyDescent="0.3">
      <c r="A14" s="134"/>
      <c r="B14" s="134"/>
      <c r="C14" s="134"/>
      <c r="D14" s="134"/>
      <c r="E14" s="134"/>
      <c r="F14"/>
      <c r="G14"/>
    </row>
    <row r="15" spans="1:10" ht="15" thickBot="1" x14ac:dyDescent="0.3">
      <c r="A15" s="135" t="s">
        <v>39</v>
      </c>
      <c r="B15" s="136"/>
      <c r="C15" s="137"/>
      <c r="D15" s="137"/>
      <c r="E15" s="137"/>
    </row>
    <row r="16" spans="1:10" x14ac:dyDescent="0.25">
      <c r="A16" s="138" t="s">
        <v>43</v>
      </c>
      <c r="B16" s="139" t="s">
        <v>2</v>
      </c>
      <c r="C16" s="140" t="s">
        <v>3</v>
      </c>
      <c r="D16" s="140" t="s">
        <v>15</v>
      </c>
      <c r="E16" s="140" t="s">
        <v>42</v>
      </c>
    </row>
    <row r="17" spans="1:7" ht="15" thickBot="1" x14ac:dyDescent="0.3">
      <c r="A17" s="141"/>
      <c r="B17" s="142" t="s">
        <v>150</v>
      </c>
      <c r="C17" s="143" t="s">
        <v>150</v>
      </c>
      <c r="D17" s="144" t="s">
        <v>150</v>
      </c>
      <c r="E17" s="145" t="s">
        <v>41</v>
      </c>
    </row>
    <row r="18" spans="1:7" x14ac:dyDescent="0.25">
      <c r="A18" s="146" t="s">
        <v>4</v>
      </c>
      <c r="B18" s="147">
        <f>B29*('Nationalt trafikarbejde 2013'!O9/'Nationalt trafikarbejde 2013'!O7)</f>
        <v>7234.5866859373882</v>
      </c>
      <c r="C18" s="148">
        <f>B29*'Nationalt trafikarbejde 2013'!O8/'Nationalt trafikarbejde 2013'!O7</f>
        <v>10930.413314062613</v>
      </c>
      <c r="D18" s="148">
        <f>B18+C18</f>
        <v>18165</v>
      </c>
      <c r="E18" s="148">
        <f>D18*Emissionsfaktorer!D17/1000000</f>
        <v>2.36145</v>
      </c>
    </row>
    <row r="19" spans="1:7" x14ac:dyDescent="0.25">
      <c r="A19" s="146" t="s">
        <v>260</v>
      </c>
      <c r="B19" s="287">
        <f>D46</f>
        <v>45000</v>
      </c>
      <c r="C19" s="181">
        <f>C46</f>
        <v>2009</v>
      </c>
      <c r="D19" s="148">
        <f>B19+C19</f>
        <v>47009</v>
      </c>
      <c r="E19" s="148">
        <f>B19*Emissionsfaktorer!$D$11/1000000+C19*Emissionsfaktorer!$D$12/1000000</f>
        <v>124.0716</v>
      </c>
    </row>
    <row r="20" spans="1:7" ht="15" thickBot="1" x14ac:dyDescent="0.3">
      <c r="A20" s="149" t="s">
        <v>226</v>
      </c>
      <c r="B20" s="150">
        <f>B39*'Nationalt trafikarbejde 2013'!N9/'Nationalt trafikarbejde 2013'!N7</f>
        <v>76887.656938689615</v>
      </c>
      <c r="C20" s="151">
        <f>B39*'Nationalt trafikarbejde 2013'!O8/'Nationalt trafikarbejde 2013'!O7</f>
        <v>120316.98337315979</v>
      </c>
      <c r="D20" s="148">
        <f>B20+C20</f>
        <v>197204.64031184942</v>
      </c>
      <c r="E20" s="148">
        <f>B20*Emissionsfaktorer!$D$16/1000000+C20*Emissionsfaktorer!$D$15/1000000</f>
        <v>25.723461893409365</v>
      </c>
    </row>
    <row r="21" spans="1:7" ht="15" thickBot="1" x14ac:dyDescent="0.3">
      <c r="A21" s="152" t="s">
        <v>15</v>
      </c>
      <c r="B21" s="153">
        <f>SUM(B18:B20)</f>
        <v>129122.24362462701</v>
      </c>
      <c r="C21" s="154">
        <f>SUM(C18:C20)</f>
        <v>133256.39668722241</v>
      </c>
      <c r="D21" s="154">
        <f>SUM(D18:D20)</f>
        <v>262378.64031184942</v>
      </c>
      <c r="E21" s="155"/>
    </row>
    <row r="22" spans="1:7" ht="15" thickBot="1" x14ac:dyDescent="0.3">
      <c r="A22" s="135" t="s">
        <v>38</v>
      </c>
      <c r="B22" s="153">
        <f>B21*Emissionsfaktorer!D23/1000000</f>
        <v>16.527647183952258</v>
      </c>
      <c r="C22" s="156">
        <f>C21*Emissionsfaktorer!D24/1000000</f>
        <v>0</v>
      </c>
      <c r="D22" s="157">
        <f>D21*Emissionsfaktorer!E24/1000000</f>
        <v>0</v>
      </c>
      <c r="E22" s="156">
        <f>B22+C22</f>
        <v>16.527647183952258</v>
      </c>
    </row>
    <row r="23" spans="1:7" x14ac:dyDescent="0.25">
      <c r="A23" s="288" t="s">
        <v>329</v>
      </c>
      <c r="B23" s="134"/>
      <c r="C23" s="158"/>
      <c r="D23" s="134"/>
      <c r="E23" s="134"/>
    </row>
    <row r="24" spans="1:7" x14ac:dyDescent="0.25">
      <c r="A24" s="134"/>
      <c r="B24" s="134"/>
      <c r="C24" s="158"/>
      <c r="D24" s="134"/>
      <c r="E24" s="134"/>
    </row>
    <row r="25" spans="1:7" x14ac:dyDescent="0.25">
      <c r="A25" s="134"/>
      <c r="B25" s="134"/>
      <c r="C25" s="134"/>
      <c r="D25" s="134"/>
      <c r="E25" s="134"/>
    </row>
    <row r="26" spans="1:7" ht="18" x14ac:dyDescent="0.35">
      <c r="A26" s="268" t="s">
        <v>228</v>
      </c>
      <c r="B26" s="159"/>
      <c r="C26" s="159"/>
      <c r="D26" s="159"/>
      <c r="E26" s="159"/>
    </row>
    <row r="27" spans="1:7" x14ac:dyDescent="0.2">
      <c r="A27" s="160" t="s">
        <v>215</v>
      </c>
      <c r="B27" s="161" t="s">
        <v>44</v>
      </c>
      <c r="C27" s="134"/>
      <c r="D27" s="134"/>
      <c r="E27" s="134"/>
    </row>
    <row r="28" spans="1:7" x14ac:dyDescent="0.2">
      <c r="A28" s="162"/>
      <c r="B28" s="163" t="s">
        <v>150</v>
      </c>
      <c r="C28" s="134"/>
      <c r="D28" s="134"/>
      <c r="E28" s="134"/>
    </row>
    <row r="29" spans="1:7" x14ac:dyDescent="0.3">
      <c r="A29" s="164" t="s">
        <v>216</v>
      </c>
      <c r="B29" s="165">
        <v>18165</v>
      </c>
      <c r="C29" s="134"/>
      <c r="D29" s="134"/>
      <c r="E29" s="134"/>
      <c r="F29" s="269"/>
      <c r="G29" s="269"/>
    </row>
    <row r="30" spans="1:7" x14ac:dyDescent="0.3">
      <c r="A30" s="166" t="s">
        <v>217</v>
      </c>
      <c r="B30" s="166"/>
      <c r="C30" s="134"/>
      <c r="D30" s="134"/>
      <c r="E30" s="134"/>
      <c r="F30" s="269"/>
      <c r="G30" s="269"/>
    </row>
    <row r="31" spans="1:7" x14ac:dyDescent="0.3">
      <c r="A31" s="166" t="s">
        <v>218</v>
      </c>
      <c r="B31" s="166"/>
      <c r="C31" s="134"/>
      <c r="D31" s="134"/>
      <c r="E31" s="134"/>
      <c r="F31" s="280" t="s">
        <v>251</v>
      </c>
      <c r="G31" s="281" t="s">
        <v>252</v>
      </c>
    </row>
    <row r="32" spans="1:7" x14ac:dyDescent="0.3">
      <c r="A32" s="166" t="s">
        <v>219</v>
      </c>
      <c r="B32" s="166"/>
      <c r="C32" s="134"/>
      <c r="D32" s="134"/>
      <c r="E32" s="134"/>
      <c r="F32" s="283" t="s">
        <v>254</v>
      </c>
      <c r="G32" s="284" t="s">
        <v>255</v>
      </c>
    </row>
    <row r="33" spans="1:7" x14ac:dyDescent="0.3">
      <c r="A33" s="166" t="s">
        <v>48</v>
      </c>
      <c r="B33" s="166"/>
      <c r="C33" s="134"/>
      <c r="D33" s="134"/>
      <c r="E33" s="134"/>
      <c r="F33" s="276"/>
      <c r="G33" s="276"/>
    </row>
    <row r="34" spans="1:7" x14ac:dyDescent="0.3">
      <c r="A34" s="166" t="s">
        <v>220</v>
      </c>
      <c r="B34" s="166"/>
      <c r="C34" s="134"/>
      <c r="D34" s="134"/>
      <c r="E34" s="134"/>
      <c r="F34" s="218"/>
      <c r="G34" s="218" t="s">
        <v>258</v>
      </c>
    </row>
    <row r="35" spans="1:7" x14ac:dyDescent="0.3">
      <c r="A35" s="166" t="s">
        <v>221</v>
      </c>
      <c r="B35" s="166"/>
      <c r="C35" s="134"/>
      <c r="D35" s="134"/>
      <c r="E35" s="134"/>
      <c r="F35" s="218"/>
      <c r="G35" s="218"/>
    </row>
    <row r="36" spans="1:7" x14ac:dyDescent="0.3">
      <c r="A36" s="166" t="s">
        <v>222</v>
      </c>
      <c r="B36" s="166"/>
      <c r="C36" s="134"/>
      <c r="D36" s="134"/>
      <c r="E36" s="134"/>
      <c r="F36" s="218"/>
      <c r="G36" s="218"/>
    </row>
    <row r="37" spans="1:7" x14ac:dyDescent="0.3">
      <c r="A37" s="166" t="s">
        <v>223</v>
      </c>
      <c r="B37" s="166"/>
      <c r="C37" s="134"/>
      <c r="D37" s="134"/>
      <c r="E37" s="134"/>
      <c r="F37" s="218"/>
      <c r="G37" s="218"/>
    </row>
    <row r="38" spans="1:7" x14ac:dyDescent="0.3">
      <c r="A38" s="166" t="s">
        <v>224</v>
      </c>
      <c r="B38" s="166"/>
      <c r="C38" s="134"/>
      <c r="D38" s="134"/>
      <c r="E38" s="134"/>
      <c r="F38" s="218"/>
      <c r="G38" s="218"/>
    </row>
    <row r="39" spans="1:7" x14ac:dyDescent="0.3">
      <c r="A39" s="166" t="s">
        <v>225</v>
      </c>
      <c r="B39" s="167">
        <v>199952</v>
      </c>
      <c r="C39" s="134"/>
      <c r="D39" s="134"/>
      <c r="E39" s="134"/>
      <c r="F39" s="218"/>
      <c r="G39" s="218"/>
    </row>
    <row r="40" spans="1:7" x14ac:dyDescent="0.3">
      <c r="A40" s="134"/>
      <c r="B40" s="134"/>
      <c r="C40" s="134"/>
      <c r="F40" s="218"/>
      <c r="G40" s="218"/>
    </row>
    <row r="41" spans="1:7" x14ac:dyDescent="0.3">
      <c r="B41" s="269"/>
      <c r="C41" s="269"/>
      <c r="D41" s="269"/>
      <c r="E41" s="269"/>
      <c r="F41" s="218"/>
      <c r="G41" s="218"/>
    </row>
    <row r="42" spans="1:7" ht="18" x14ac:dyDescent="0.35">
      <c r="A42" s="268" t="s">
        <v>256</v>
      </c>
      <c r="B42" s="269"/>
      <c r="C42" s="269"/>
      <c r="D42" s="269"/>
      <c r="E42" s="269"/>
      <c r="F42" s="218"/>
      <c r="G42" s="218"/>
    </row>
    <row r="43" spans="1:7" x14ac:dyDescent="0.3">
      <c r="A43" s="279" t="s">
        <v>215</v>
      </c>
      <c r="B43" s="280" t="s">
        <v>44</v>
      </c>
      <c r="C43" s="280" t="s">
        <v>248</v>
      </c>
      <c r="D43" s="280" t="s">
        <v>249</v>
      </c>
      <c r="E43" s="280" t="s">
        <v>250</v>
      </c>
      <c r="F43" s="218"/>
      <c r="G43" s="218"/>
    </row>
    <row r="44" spans="1:7" x14ac:dyDescent="0.3">
      <c r="A44" s="282">
        <v>2012</v>
      </c>
      <c r="B44" s="283" t="s">
        <v>150</v>
      </c>
      <c r="C44" s="283" t="s">
        <v>253</v>
      </c>
      <c r="D44" s="283" t="s">
        <v>253</v>
      </c>
      <c r="E44" s="283" t="s">
        <v>253</v>
      </c>
      <c r="F44" s="286"/>
      <c r="G44" s="286"/>
    </row>
    <row r="45" spans="1:7" x14ac:dyDescent="0.3">
      <c r="A45" s="276" t="s">
        <v>216</v>
      </c>
      <c r="B45" s="285"/>
      <c r="C45" s="277"/>
      <c r="D45" s="277"/>
      <c r="E45" s="276"/>
      <c r="F45" s="269"/>
      <c r="G45" s="269"/>
    </row>
    <row r="46" spans="1:7" x14ac:dyDescent="0.3">
      <c r="A46" s="218" t="s">
        <v>217</v>
      </c>
      <c r="B46" s="218" t="s">
        <v>257</v>
      </c>
      <c r="C46" s="217">
        <v>2009</v>
      </c>
      <c r="D46" s="217">
        <v>45000</v>
      </c>
      <c r="E46" s="218">
        <v>200</v>
      </c>
      <c r="F46" s="269"/>
      <c r="G46" s="269"/>
    </row>
    <row r="47" spans="1:7" x14ac:dyDescent="0.3">
      <c r="A47" s="218" t="s">
        <v>218</v>
      </c>
      <c r="B47" s="218"/>
      <c r="C47" s="217"/>
      <c r="D47" s="218"/>
      <c r="E47" s="218"/>
      <c r="F47" s="280" t="s">
        <v>251</v>
      </c>
      <c r="G47" s="281" t="s">
        <v>252</v>
      </c>
    </row>
    <row r="48" spans="1:7" x14ac:dyDescent="0.3">
      <c r="A48" s="218" t="s">
        <v>219</v>
      </c>
      <c r="B48" s="218"/>
      <c r="C48" s="218"/>
      <c r="D48" s="218"/>
      <c r="E48" s="218"/>
      <c r="F48" s="283" t="s">
        <v>254</v>
      </c>
      <c r="G48" s="284" t="s">
        <v>255</v>
      </c>
    </row>
    <row r="49" spans="1:7" x14ac:dyDescent="0.3">
      <c r="A49" s="218" t="s">
        <v>48</v>
      </c>
      <c r="B49" s="218"/>
      <c r="C49" s="218"/>
      <c r="D49" s="218"/>
      <c r="E49" s="218"/>
      <c r="F49" s="276"/>
      <c r="G49" s="276"/>
    </row>
    <row r="50" spans="1:7" x14ac:dyDescent="0.3">
      <c r="A50" s="218" t="s">
        <v>220</v>
      </c>
      <c r="B50" s="218"/>
      <c r="C50" s="218"/>
      <c r="D50" s="218"/>
      <c r="E50" s="218"/>
      <c r="F50" s="218"/>
      <c r="G50" s="218"/>
    </row>
    <row r="51" spans="1:7" x14ac:dyDescent="0.3">
      <c r="A51" s="218" t="s">
        <v>221</v>
      </c>
      <c r="B51" s="218"/>
      <c r="C51" s="218"/>
      <c r="D51" s="218"/>
      <c r="E51" s="218"/>
      <c r="F51" s="218"/>
      <c r="G51" s="218"/>
    </row>
    <row r="52" spans="1:7" x14ac:dyDescent="0.3">
      <c r="A52" s="218" t="s">
        <v>222</v>
      </c>
      <c r="B52" s="218"/>
      <c r="C52" s="218"/>
      <c r="D52" s="218"/>
      <c r="E52" s="218"/>
      <c r="F52" s="218"/>
      <c r="G52" s="218"/>
    </row>
    <row r="53" spans="1:7" x14ac:dyDescent="0.3">
      <c r="A53" s="218" t="s">
        <v>223</v>
      </c>
      <c r="B53" s="218"/>
      <c r="C53" s="218"/>
      <c r="D53" s="218"/>
      <c r="E53" s="218"/>
      <c r="F53" s="218"/>
      <c r="G53" s="218"/>
    </row>
    <row r="54" spans="1:7" x14ac:dyDescent="0.3">
      <c r="A54" s="218" t="s">
        <v>224</v>
      </c>
      <c r="B54" s="218"/>
      <c r="C54" s="218"/>
      <c r="D54" s="218"/>
      <c r="E54" s="218"/>
      <c r="F54" s="218"/>
      <c r="G54" s="218"/>
    </row>
    <row r="55" spans="1:7" x14ac:dyDescent="0.3">
      <c r="A55" s="218" t="s">
        <v>225</v>
      </c>
      <c r="B55" s="278"/>
      <c r="C55" s="217"/>
      <c r="D55" s="218"/>
      <c r="E55" s="218"/>
      <c r="F55" s="218"/>
      <c r="G55" s="218"/>
    </row>
    <row r="56" spans="1:7" x14ac:dyDescent="0.3">
      <c r="A56" s="286"/>
      <c r="B56" s="286"/>
      <c r="C56" s="286"/>
      <c r="D56" s="286"/>
      <c r="E56" s="286"/>
      <c r="F56" s="218"/>
      <c r="G56" s="218"/>
    </row>
    <row r="57" spans="1:7" x14ac:dyDescent="0.3">
      <c r="B57" s="269"/>
      <c r="C57" s="269"/>
      <c r="D57" s="269"/>
      <c r="E57" s="269"/>
      <c r="F57" s="218"/>
      <c r="G57" s="218"/>
    </row>
    <row r="58" spans="1:7" ht="18" x14ac:dyDescent="0.35">
      <c r="A58" s="268" t="s">
        <v>259</v>
      </c>
      <c r="B58" s="269"/>
      <c r="C58" s="269"/>
      <c r="D58" s="269"/>
      <c r="E58" s="269"/>
      <c r="F58" s="218"/>
      <c r="G58" s="218"/>
    </row>
    <row r="59" spans="1:7" x14ac:dyDescent="0.3">
      <c r="A59" s="279" t="s">
        <v>215</v>
      </c>
      <c r="B59" s="280" t="s">
        <v>44</v>
      </c>
      <c r="C59" s="280" t="s">
        <v>248</v>
      </c>
      <c r="D59" s="280" t="s">
        <v>249</v>
      </c>
      <c r="E59" s="280" t="s">
        <v>250</v>
      </c>
      <c r="F59" s="218"/>
      <c r="G59" s="218"/>
    </row>
    <row r="60" spans="1:7" x14ac:dyDescent="0.3">
      <c r="A60" s="282">
        <v>2012</v>
      </c>
      <c r="B60" s="283" t="s">
        <v>150</v>
      </c>
      <c r="C60" s="283" t="s">
        <v>253</v>
      </c>
      <c r="D60" s="283" t="s">
        <v>253</v>
      </c>
      <c r="E60" s="283" t="s">
        <v>253</v>
      </c>
    </row>
    <row r="61" spans="1:7" x14ac:dyDescent="0.3">
      <c r="A61" s="276" t="s">
        <v>216</v>
      </c>
      <c r="B61" s="285">
        <v>18143</v>
      </c>
      <c r="C61" s="277"/>
      <c r="D61" s="277"/>
      <c r="E61" s="276"/>
      <c r="F61" s="269"/>
      <c r="G61" s="269"/>
    </row>
    <row r="62" spans="1:7" x14ac:dyDescent="0.3">
      <c r="A62" s="218" t="s">
        <v>217</v>
      </c>
      <c r="B62" s="218"/>
      <c r="C62" s="218"/>
      <c r="D62" s="217"/>
      <c r="E62" s="218"/>
      <c r="F62" s="269"/>
      <c r="G62" s="269"/>
    </row>
    <row r="63" spans="1:7" x14ac:dyDescent="0.3">
      <c r="A63" s="218" t="s">
        <v>218</v>
      </c>
      <c r="B63" s="218"/>
      <c r="C63" s="217"/>
      <c r="D63" s="218"/>
      <c r="E63" s="218"/>
      <c r="F63" s="271" t="s">
        <v>251</v>
      </c>
      <c r="G63" s="272" t="s">
        <v>252</v>
      </c>
    </row>
    <row r="64" spans="1:7" x14ac:dyDescent="0.3">
      <c r="A64" s="218" t="s">
        <v>219</v>
      </c>
      <c r="B64" s="218"/>
      <c r="C64" s="218"/>
      <c r="D64" s="218"/>
      <c r="E64" s="218"/>
      <c r="F64" s="274" t="s">
        <v>254</v>
      </c>
      <c r="G64" s="275" t="s">
        <v>255</v>
      </c>
    </row>
    <row r="65" spans="1:7" x14ac:dyDescent="0.3">
      <c r="A65" s="218" t="s">
        <v>48</v>
      </c>
      <c r="B65" s="218"/>
      <c r="C65" s="218"/>
      <c r="D65" s="218"/>
      <c r="E65" s="218"/>
      <c r="F65" s="276"/>
      <c r="G65" s="276"/>
    </row>
    <row r="66" spans="1:7" x14ac:dyDescent="0.3">
      <c r="A66" s="218" t="s">
        <v>220</v>
      </c>
      <c r="B66" s="218"/>
      <c r="C66" s="218"/>
      <c r="D66" s="218"/>
      <c r="E66" s="218"/>
      <c r="F66" s="218"/>
      <c r="G66" s="218"/>
    </row>
    <row r="67" spans="1:7" x14ac:dyDescent="0.3">
      <c r="A67" s="218" t="s">
        <v>221</v>
      </c>
      <c r="B67" s="218"/>
      <c r="C67" s="218"/>
      <c r="D67" s="218"/>
      <c r="E67" s="218"/>
      <c r="F67" s="218"/>
      <c r="G67" s="218"/>
    </row>
    <row r="68" spans="1:7" x14ac:dyDescent="0.3">
      <c r="A68" s="218" t="s">
        <v>222</v>
      </c>
      <c r="B68" s="218"/>
      <c r="C68" s="218"/>
      <c r="D68" s="218"/>
      <c r="E68" s="218"/>
      <c r="F68" s="218"/>
      <c r="G68" s="218"/>
    </row>
    <row r="69" spans="1:7" x14ac:dyDescent="0.3">
      <c r="A69" s="218" t="s">
        <v>223</v>
      </c>
      <c r="B69" s="218"/>
      <c r="C69" s="218"/>
      <c r="D69" s="218"/>
      <c r="E69" s="218"/>
      <c r="F69" s="218"/>
      <c r="G69" s="218"/>
    </row>
    <row r="70" spans="1:7" x14ac:dyDescent="0.3">
      <c r="A70" s="218" t="s">
        <v>224</v>
      </c>
      <c r="B70" s="218"/>
      <c r="C70" s="218"/>
      <c r="D70" s="218"/>
      <c r="E70" s="218"/>
      <c r="F70" s="218"/>
      <c r="G70" s="218"/>
    </row>
    <row r="71" spans="1:7" x14ac:dyDescent="0.3">
      <c r="A71" s="218" t="s">
        <v>225</v>
      </c>
      <c r="B71" s="278">
        <v>75086</v>
      </c>
      <c r="C71" s="217"/>
      <c r="D71" s="218"/>
      <c r="E71" s="218"/>
      <c r="F71" s="218"/>
      <c r="G71" s="218"/>
    </row>
    <row r="72" spans="1:7" x14ac:dyDescent="0.3">
      <c r="A72" s="134"/>
      <c r="B72" s="134"/>
      <c r="C72" s="134"/>
      <c r="F72" s="218"/>
      <c r="G72" s="218"/>
    </row>
    <row r="73" spans="1:7" x14ac:dyDescent="0.3">
      <c r="B73" s="269"/>
      <c r="C73" s="269"/>
      <c r="D73" s="269"/>
      <c r="E73" s="269"/>
      <c r="F73" s="218"/>
      <c r="G73" s="218"/>
    </row>
    <row r="74" spans="1:7" ht="18" x14ac:dyDescent="0.35">
      <c r="A74" s="268" t="s">
        <v>247</v>
      </c>
      <c r="B74" s="269"/>
      <c r="C74" s="269"/>
      <c r="D74" s="269"/>
      <c r="E74" s="269"/>
      <c r="F74" s="218"/>
      <c r="G74" s="218"/>
    </row>
    <row r="75" spans="1:7" x14ac:dyDescent="0.3">
      <c r="A75" s="270" t="s">
        <v>215</v>
      </c>
      <c r="B75" s="271" t="s">
        <v>44</v>
      </c>
      <c r="C75" s="271" t="s">
        <v>248</v>
      </c>
      <c r="D75" s="271" t="s">
        <v>249</v>
      </c>
      <c r="E75" s="271" t="s">
        <v>250</v>
      </c>
      <c r="F75" s="218"/>
      <c r="G75" s="218"/>
    </row>
    <row r="76" spans="1:7" x14ac:dyDescent="0.3">
      <c r="A76" s="273">
        <v>2011</v>
      </c>
      <c r="B76" s="274" t="s">
        <v>150</v>
      </c>
      <c r="C76" s="274" t="s">
        <v>253</v>
      </c>
      <c r="D76" s="274" t="s">
        <v>253</v>
      </c>
      <c r="E76" s="274" t="s">
        <v>253</v>
      </c>
    </row>
    <row r="77" spans="1:7" x14ac:dyDescent="0.3">
      <c r="A77" s="276" t="s">
        <v>216</v>
      </c>
      <c r="B77" s="276"/>
      <c r="C77" s="277"/>
      <c r="D77" s="277"/>
      <c r="E77" s="276"/>
    </row>
    <row r="78" spans="1:7" x14ac:dyDescent="0.3">
      <c r="A78" s="218" t="s">
        <v>217</v>
      </c>
      <c r="B78" s="218"/>
      <c r="C78" s="218"/>
      <c r="D78" s="217"/>
      <c r="E78" s="218"/>
    </row>
    <row r="79" spans="1:7" x14ac:dyDescent="0.3">
      <c r="A79" s="218" t="s">
        <v>218</v>
      </c>
      <c r="B79" s="218"/>
      <c r="C79" s="217"/>
      <c r="D79" s="218"/>
      <c r="E79" s="218"/>
    </row>
    <row r="80" spans="1:7" x14ac:dyDescent="0.3">
      <c r="A80" s="218" t="s">
        <v>219</v>
      </c>
      <c r="B80" s="218"/>
      <c r="C80" s="218"/>
      <c r="D80" s="218"/>
      <c r="E80" s="218"/>
    </row>
    <row r="81" spans="1:5" x14ac:dyDescent="0.3">
      <c r="A81" s="218" t="s">
        <v>48</v>
      </c>
      <c r="B81" s="218"/>
      <c r="C81" s="218"/>
      <c r="D81" s="218"/>
      <c r="E81" s="218"/>
    </row>
    <row r="82" spans="1:5" x14ac:dyDescent="0.3">
      <c r="A82" s="218" t="s">
        <v>220</v>
      </c>
      <c r="B82" s="218"/>
      <c r="C82" s="218"/>
      <c r="D82" s="218"/>
      <c r="E82" s="218"/>
    </row>
    <row r="83" spans="1:5" x14ac:dyDescent="0.3">
      <c r="A83" s="218" t="s">
        <v>221</v>
      </c>
      <c r="B83" s="218"/>
      <c r="C83" s="218"/>
      <c r="D83" s="218"/>
      <c r="E83" s="218"/>
    </row>
    <row r="84" spans="1:5" x14ac:dyDescent="0.3">
      <c r="A84" s="218" t="s">
        <v>222</v>
      </c>
      <c r="B84" s="218"/>
      <c r="C84" s="218"/>
      <c r="D84" s="218"/>
      <c r="E84" s="218"/>
    </row>
    <row r="85" spans="1:5" x14ac:dyDescent="0.3">
      <c r="A85" s="218" t="s">
        <v>223</v>
      </c>
      <c r="B85" s="218"/>
      <c r="C85" s="218"/>
      <c r="D85" s="218"/>
      <c r="E85" s="218"/>
    </row>
    <row r="86" spans="1:5" x14ac:dyDescent="0.3">
      <c r="A86" s="218" t="s">
        <v>224</v>
      </c>
      <c r="B86" s="218"/>
      <c r="C86" s="218"/>
      <c r="D86" s="218"/>
      <c r="E86" s="218"/>
    </row>
    <row r="87" spans="1:5" x14ac:dyDescent="0.3">
      <c r="A87" s="218" t="s">
        <v>225</v>
      </c>
      <c r="B87" s="278">
        <v>53589</v>
      </c>
      <c r="C87" s="217"/>
      <c r="D87" s="218"/>
      <c r="E87" s="21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/>
  </sheetViews>
  <sheetFormatPr defaultColWidth="18.5703125" defaultRowHeight="14.25" x14ac:dyDescent="0.2"/>
  <cols>
    <col min="1" max="1" width="45.85546875" style="2" customWidth="1"/>
    <col min="2" max="2" width="26.5703125" style="2" customWidth="1"/>
    <col min="3" max="4" width="11.85546875" style="2" customWidth="1"/>
    <col min="5" max="5" width="15" style="2" customWidth="1"/>
    <col min="6" max="6" width="15.7109375" style="2" customWidth="1"/>
    <col min="7" max="7" width="14.5703125" style="2" customWidth="1"/>
    <col min="8" max="16384" width="18.5703125" style="2"/>
  </cols>
  <sheetData>
    <row r="1" spans="1:10" s="104" customFormat="1" ht="26.25" x14ac:dyDescent="0.4">
      <c r="A1" s="104" t="s">
        <v>32</v>
      </c>
    </row>
    <row r="2" spans="1:10" x14ac:dyDescent="0.2">
      <c r="A2" s="189" t="s">
        <v>47</v>
      </c>
      <c r="B2" s="159"/>
      <c r="C2" s="159"/>
      <c r="D2" s="159"/>
    </row>
    <row r="3" spans="1:10" ht="15" thickBot="1" x14ac:dyDescent="0.25">
      <c r="A3" s="189"/>
      <c r="B3" s="159"/>
      <c r="C3" s="159"/>
      <c r="D3" s="159"/>
    </row>
    <row r="4" spans="1:10" ht="15" thickBot="1" x14ac:dyDescent="0.25">
      <c r="A4" s="190" t="s">
        <v>40</v>
      </c>
      <c r="B4" s="191" t="s">
        <v>21</v>
      </c>
      <c r="C4" s="192" t="s">
        <v>9</v>
      </c>
      <c r="D4" s="193" t="s">
        <v>10</v>
      </c>
    </row>
    <row r="5" spans="1:10" x14ac:dyDescent="0.2">
      <c r="A5" s="194" t="s">
        <v>0</v>
      </c>
      <c r="B5" s="195" t="s">
        <v>11</v>
      </c>
      <c r="C5" s="196" t="s">
        <v>12</v>
      </c>
      <c r="D5" s="197">
        <v>35.9</v>
      </c>
      <c r="F5" s="247"/>
      <c r="G5" s="247"/>
      <c r="H5" s="247"/>
      <c r="I5" s="247"/>
      <c r="J5" s="247"/>
    </row>
    <row r="6" spans="1:10" ht="15" thickBot="1" x14ac:dyDescent="0.25">
      <c r="A6" s="198" t="s">
        <v>1</v>
      </c>
      <c r="B6" s="199" t="s">
        <v>11</v>
      </c>
      <c r="C6" s="200" t="s">
        <v>231</v>
      </c>
      <c r="D6" s="201">
        <v>39.700000000000003</v>
      </c>
      <c r="F6" s="247"/>
      <c r="G6" s="247"/>
      <c r="H6" s="247"/>
      <c r="I6" s="247"/>
      <c r="J6" s="247"/>
    </row>
    <row r="7" spans="1:10" ht="15" thickBot="1" x14ac:dyDescent="0.25">
      <c r="A7" s="168"/>
      <c r="B7" s="159"/>
      <c r="C7" s="159"/>
      <c r="D7" s="159"/>
      <c r="F7" s="247"/>
      <c r="G7" s="247"/>
      <c r="H7" s="247"/>
      <c r="I7" s="247"/>
      <c r="J7" s="247"/>
    </row>
    <row r="8" spans="1:10" ht="15" thickBot="1" x14ac:dyDescent="0.25">
      <c r="A8" s="169" t="s">
        <v>229</v>
      </c>
      <c r="B8" s="170" t="s">
        <v>21</v>
      </c>
      <c r="C8" s="171" t="s">
        <v>9</v>
      </c>
      <c r="D8" s="172" t="s">
        <v>10</v>
      </c>
      <c r="F8" s="247"/>
      <c r="G8" s="247"/>
      <c r="H8" s="247"/>
      <c r="I8" s="247"/>
      <c r="J8" s="247"/>
    </row>
    <row r="9" spans="1:10" x14ac:dyDescent="0.2">
      <c r="A9" s="173" t="s">
        <v>113</v>
      </c>
      <c r="B9" s="174" t="s">
        <v>22</v>
      </c>
      <c r="C9" s="175" t="s">
        <v>13</v>
      </c>
      <c r="D9" s="148">
        <v>0</v>
      </c>
      <c r="F9" s="247"/>
      <c r="G9" s="247"/>
      <c r="H9" s="247"/>
      <c r="I9" s="247"/>
      <c r="J9" s="247"/>
    </row>
    <row r="10" spans="1:10" ht="15.75" x14ac:dyDescent="0.3">
      <c r="A10" s="176" t="s">
        <v>7</v>
      </c>
      <c r="B10" s="174" t="s">
        <v>328</v>
      </c>
      <c r="C10" s="175" t="s">
        <v>13</v>
      </c>
      <c r="D10" s="148">
        <f>G32</f>
        <v>0</v>
      </c>
      <c r="F10" s="294"/>
      <c r="G10" s="294"/>
      <c r="H10" s="286"/>
      <c r="I10" s="247"/>
      <c r="J10" s="247"/>
    </row>
    <row r="11" spans="1:10" x14ac:dyDescent="0.2">
      <c r="A11" s="176" t="s">
        <v>2</v>
      </c>
      <c r="B11" s="174" t="s">
        <v>11</v>
      </c>
      <c r="C11" s="175" t="s">
        <v>14</v>
      </c>
      <c r="D11" s="148">
        <v>2650</v>
      </c>
      <c r="F11" s="295"/>
      <c r="G11" s="295"/>
      <c r="H11" s="295"/>
      <c r="I11" s="247"/>
      <c r="J11" s="247"/>
    </row>
    <row r="12" spans="1:10" x14ac:dyDescent="0.2">
      <c r="A12" s="176" t="s">
        <v>3</v>
      </c>
      <c r="B12" s="174" t="s">
        <v>11</v>
      </c>
      <c r="C12" s="175" t="s">
        <v>14</v>
      </c>
      <c r="D12" s="148">
        <v>2400</v>
      </c>
      <c r="F12" s="247"/>
      <c r="G12" s="247"/>
      <c r="H12" s="247"/>
      <c r="I12" s="247"/>
      <c r="J12" s="247"/>
    </row>
    <row r="13" spans="1:10" x14ac:dyDescent="0.2">
      <c r="A13" s="176" t="s">
        <v>0</v>
      </c>
      <c r="B13" s="174" t="s">
        <v>11</v>
      </c>
      <c r="C13" s="175" t="s">
        <v>14</v>
      </c>
      <c r="D13" s="148">
        <v>2670</v>
      </c>
      <c r="F13" s="247"/>
      <c r="G13" s="247"/>
      <c r="H13" s="247"/>
      <c r="I13" s="247"/>
      <c r="J13" s="247"/>
    </row>
    <row r="14" spans="1:10" s="10" customFormat="1" x14ac:dyDescent="0.2">
      <c r="A14" s="173" t="s">
        <v>1</v>
      </c>
      <c r="B14" s="177" t="s">
        <v>11</v>
      </c>
      <c r="C14" s="178" t="s">
        <v>230</v>
      </c>
      <c r="D14" s="179">
        <v>2245</v>
      </c>
      <c r="F14" s="296"/>
      <c r="G14" s="297"/>
      <c r="H14" s="296"/>
      <c r="I14" s="296"/>
      <c r="J14" s="296"/>
    </row>
    <row r="15" spans="1:10" x14ac:dyDescent="0.2">
      <c r="A15" s="176" t="s">
        <v>34</v>
      </c>
      <c r="B15" s="174" t="s">
        <v>11</v>
      </c>
      <c r="C15" s="180" t="s">
        <v>8</v>
      </c>
      <c r="D15" s="181">
        <v>132</v>
      </c>
      <c r="F15" s="247"/>
      <c r="G15" s="247"/>
      <c r="H15" s="247"/>
      <c r="I15" s="247"/>
      <c r="J15" s="247"/>
    </row>
    <row r="16" spans="1:10" x14ac:dyDescent="0.2">
      <c r="A16" s="176" t="s">
        <v>35</v>
      </c>
      <c r="B16" s="174" t="s">
        <v>11</v>
      </c>
      <c r="C16" s="180" t="s">
        <v>8</v>
      </c>
      <c r="D16" s="181">
        <v>128</v>
      </c>
      <c r="F16" s="247"/>
      <c r="G16" s="247"/>
      <c r="H16" s="247"/>
      <c r="I16" s="247"/>
      <c r="J16" s="247"/>
    </row>
    <row r="17" spans="1:10" x14ac:dyDescent="0.2">
      <c r="A17" s="176" t="s">
        <v>36</v>
      </c>
      <c r="B17" s="174" t="s">
        <v>11</v>
      </c>
      <c r="C17" s="180" t="s">
        <v>8</v>
      </c>
      <c r="D17" s="181">
        <v>130</v>
      </c>
      <c r="F17" s="247"/>
      <c r="G17" s="247"/>
      <c r="H17" s="247"/>
      <c r="I17" s="247"/>
      <c r="J17" s="247"/>
    </row>
    <row r="18" spans="1:10" ht="15.75" x14ac:dyDescent="0.3">
      <c r="A18" s="176" t="s">
        <v>49</v>
      </c>
      <c r="B18" s="174" t="s">
        <v>50</v>
      </c>
      <c r="C18" s="180" t="s">
        <v>8</v>
      </c>
      <c r="D18" s="181">
        <v>300</v>
      </c>
      <c r="F18" s="294"/>
      <c r="G18" s="294"/>
      <c r="H18" s="286"/>
      <c r="I18" s="247"/>
      <c r="J18" s="247"/>
    </row>
    <row r="19" spans="1:10" ht="15" thickBot="1" x14ac:dyDescent="0.25">
      <c r="A19" s="182" t="s">
        <v>33</v>
      </c>
      <c r="B19" s="183" t="s">
        <v>11</v>
      </c>
      <c r="C19" s="184" t="s">
        <v>37</v>
      </c>
      <c r="D19" s="185">
        <v>2901</v>
      </c>
      <c r="F19" s="295"/>
      <c r="G19" s="295"/>
      <c r="H19" s="295"/>
      <c r="I19" s="247"/>
      <c r="J19" s="247"/>
    </row>
    <row r="20" spans="1:10" x14ac:dyDescent="0.2">
      <c r="A20" s="174"/>
      <c r="B20" s="174"/>
      <c r="C20" s="180"/>
      <c r="D20" s="186"/>
      <c r="F20" s="247"/>
      <c r="G20" s="247"/>
      <c r="H20" s="247"/>
      <c r="I20" s="247"/>
      <c r="J20" s="247"/>
    </row>
    <row r="21" spans="1:10" ht="15" thickBot="1" x14ac:dyDescent="0.25"/>
    <row r="22" spans="1:10" ht="15" thickBot="1" x14ac:dyDescent="0.25">
      <c r="A22" s="169" t="s">
        <v>322</v>
      </c>
      <c r="B22" s="245">
        <v>2008</v>
      </c>
      <c r="C22" s="245">
        <v>2010</v>
      </c>
      <c r="D22" s="245">
        <v>2011</v>
      </c>
      <c r="E22" s="245">
        <v>2012</v>
      </c>
      <c r="F22" s="245">
        <v>2013</v>
      </c>
      <c r="G22" s="246">
        <v>2014</v>
      </c>
    </row>
    <row r="23" spans="1:10" ht="15" thickBot="1" x14ac:dyDescent="0.25">
      <c r="A23" s="152" t="s">
        <v>243</v>
      </c>
      <c r="B23" s="187">
        <v>220</v>
      </c>
      <c r="C23" s="187">
        <v>343</v>
      </c>
      <c r="D23" s="187">
        <v>128</v>
      </c>
      <c r="E23" s="187">
        <v>0</v>
      </c>
      <c r="F23" s="187">
        <v>0</v>
      </c>
      <c r="G23" s="188">
        <v>0</v>
      </c>
      <c r="H23" s="159" t="s">
        <v>331</v>
      </c>
    </row>
    <row r="24" spans="1:10" ht="15" thickBot="1" x14ac:dyDescent="0.25"/>
    <row r="25" spans="1:10" ht="15" thickBot="1" x14ac:dyDescent="0.25">
      <c r="A25" s="169" t="s">
        <v>323</v>
      </c>
      <c r="B25" s="245">
        <v>2008</v>
      </c>
      <c r="C25" s="245">
        <v>2010</v>
      </c>
      <c r="D25" s="245">
        <v>2011</v>
      </c>
      <c r="E25" s="245">
        <v>2012</v>
      </c>
      <c r="F25" s="245">
        <v>2013</v>
      </c>
      <c r="G25" s="246">
        <v>2014</v>
      </c>
    </row>
    <row r="26" spans="1:10" ht="15" thickBot="1" x14ac:dyDescent="0.25">
      <c r="A26" s="152" t="s">
        <v>244</v>
      </c>
      <c r="B26" s="187">
        <v>500</v>
      </c>
      <c r="C26" s="187">
        <v>477</v>
      </c>
      <c r="D26" s="187">
        <v>405</v>
      </c>
      <c r="E26" s="187">
        <v>335</v>
      </c>
      <c r="F26" s="187">
        <v>401</v>
      </c>
      <c r="G26" s="188">
        <v>324</v>
      </c>
      <c r="H26" s="159" t="s">
        <v>331</v>
      </c>
    </row>
    <row r="27" spans="1:10" ht="15" thickBot="1" x14ac:dyDescent="0.25"/>
    <row r="28" spans="1:10" ht="15" thickBot="1" x14ac:dyDescent="0.25">
      <c r="A28" s="138" t="s">
        <v>324</v>
      </c>
      <c r="B28" s="291">
        <v>2008</v>
      </c>
      <c r="C28" s="291">
        <v>2010</v>
      </c>
      <c r="D28" s="291">
        <v>2011</v>
      </c>
      <c r="E28" s="291">
        <v>2012</v>
      </c>
      <c r="F28" s="291">
        <v>2013</v>
      </c>
      <c r="G28" s="292">
        <v>2014</v>
      </c>
    </row>
    <row r="29" spans="1:10" x14ac:dyDescent="0.2">
      <c r="A29" s="293" t="s">
        <v>325</v>
      </c>
      <c r="B29" s="305">
        <v>0</v>
      </c>
      <c r="C29" s="305">
        <v>0</v>
      </c>
      <c r="D29" s="305">
        <v>0</v>
      </c>
      <c r="E29" s="305">
        <v>0</v>
      </c>
      <c r="F29" s="305">
        <v>0</v>
      </c>
      <c r="G29" s="306">
        <v>0</v>
      </c>
      <c r="H29" s="159" t="s">
        <v>331</v>
      </c>
    </row>
    <row r="30" spans="1:10" x14ac:dyDescent="0.2">
      <c r="A30" s="176" t="s">
        <v>326</v>
      </c>
      <c r="B30" s="307">
        <v>0</v>
      </c>
      <c r="C30" s="307">
        <v>0</v>
      </c>
      <c r="D30" s="307">
        <v>0</v>
      </c>
      <c r="E30" s="307">
        <v>0</v>
      </c>
      <c r="F30" s="307">
        <v>0</v>
      </c>
      <c r="G30" s="308">
        <v>0</v>
      </c>
      <c r="H30" s="159" t="s">
        <v>331</v>
      </c>
    </row>
    <row r="31" spans="1:10" x14ac:dyDescent="0.2">
      <c r="A31" s="176" t="s">
        <v>327</v>
      </c>
      <c r="B31" s="307">
        <v>0</v>
      </c>
      <c r="C31" s="307">
        <v>0</v>
      </c>
      <c r="D31" s="307">
        <v>0</v>
      </c>
      <c r="E31" s="307">
        <v>0</v>
      </c>
      <c r="F31" s="307">
        <v>0</v>
      </c>
      <c r="G31" s="308">
        <v>0</v>
      </c>
      <c r="H31" s="159" t="s">
        <v>331</v>
      </c>
    </row>
    <row r="32" spans="1:10" ht="15" thickBot="1" x14ac:dyDescent="0.25">
      <c r="A32" s="182" t="s">
        <v>330</v>
      </c>
      <c r="B32" s="309">
        <f>SUM(B29:B31)</f>
        <v>0</v>
      </c>
      <c r="C32" s="309">
        <f t="shared" ref="C32:G32" si="0">SUM(C29:C31)</f>
        <v>0</v>
      </c>
      <c r="D32" s="309">
        <f t="shared" si="0"/>
        <v>0</v>
      </c>
      <c r="E32" s="309">
        <f t="shared" si="0"/>
        <v>0</v>
      </c>
      <c r="F32" s="309">
        <f t="shared" si="0"/>
        <v>0</v>
      </c>
      <c r="G32" s="310">
        <f t="shared" si="0"/>
        <v>0</v>
      </c>
      <c r="H32" s="159" t="s">
        <v>331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workbookViewId="0">
      <selection activeCell="O7" sqref="O7"/>
    </sheetView>
  </sheetViews>
  <sheetFormatPr defaultRowHeight="12.75" x14ac:dyDescent="0.2"/>
  <cols>
    <col min="1" max="1" width="36.5703125" style="17" customWidth="1"/>
    <col min="2" max="16384" width="9.140625" style="17"/>
  </cols>
  <sheetData>
    <row r="1" spans="1:15" s="12" customFormat="1" ht="18" x14ac:dyDescent="0.25">
      <c r="A1" s="11" t="s">
        <v>114</v>
      </c>
    </row>
    <row r="2" spans="1:15" s="12" customFormat="1" x14ac:dyDescent="0.2">
      <c r="A2" s="13" t="s">
        <v>115</v>
      </c>
    </row>
    <row r="3" spans="1:15" s="14" customFormat="1" x14ac:dyDescent="0.2">
      <c r="A3" s="14" t="s">
        <v>116</v>
      </c>
    </row>
    <row r="4" spans="1:15" ht="15.75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s="12" customFormat="1" x14ac:dyDescent="0.2">
      <c r="A5" s="18" t="s">
        <v>117</v>
      </c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8">
        <v>2008</v>
      </c>
      <c r="K5" s="18">
        <v>2009</v>
      </c>
      <c r="L5" s="18">
        <v>2010</v>
      </c>
      <c r="M5" s="18">
        <v>2011</v>
      </c>
      <c r="N5" s="18">
        <v>2012</v>
      </c>
      <c r="O5" s="18">
        <v>2013</v>
      </c>
    </row>
    <row r="6" spans="1:15" s="12" customForma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12" customFormat="1" x14ac:dyDescent="0.2">
      <c r="A7" s="18" t="s">
        <v>118</v>
      </c>
      <c r="B7" s="20">
        <v>31223</v>
      </c>
      <c r="C7" s="21">
        <v>30816.46551513052</v>
      </c>
      <c r="D7" s="21">
        <v>31010.009332083569</v>
      </c>
      <c r="E7" s="21">
        <v>31453.222922110897</v>
      </c>
      <c r="F7" s="21">
        <v>32301.000264391827</v>
      </c>
      <c r="G7" s="21">
        <v>32096.100072354369</v>
      </c>
      <c r="H7" s="21">
        <v>32318.371416847385</v>
      </c>
      <c r="I7" s="21">
        <v>33050.708530128926</v>
      </c>
      <c r="J7" s="21">
        <v>33272.63838592259</v>
      </c>
      <c r="K7" s="21">
        <v>33342.555628521615</v>
      </c>
      <c r="L7" s="21">
        <v>33251.985435660245</v>
      </c>
      <c r="M7" s="21">
        <v>34405.641710318901</v>
      </c>
      <c r="N7" s="21">
        <v>34828.341368263151</v>
      </c>
      <c r="O7" s="21">
        <v>35390.814808887088</v>
      </c>
    </row>
    <row r="8" spans="1:15" s="12" customFormat="1" x14ac:dyDescent="0.2">
      <c r="A8" s="22" t="s">
        <v>3</v>
      </c>
      <c r="B8" s="23"/>
      <c r="C8" s="23">
        <v>28021.349468226465</v>
      </c>
      <c r="D8" s="23">
        <v>27744.157236425272</v>
      </c>
      <c r="E8" s="23">
        <v>27620.711502393307</v>
      </c>
      <c r="F8" s="23">
        <v>27808.278924556704</v>
      </c>
      <c r="G8" s="24">
        <v>26950.166704906274</v>
      </c>
      <c r="H8" s="24">
        <v>26356.122333291649</v>
      </c>
      <c r="I8" s="23">
        <v>25948.81865886378</v>
      </c>
      <c r="J8" s="23">
        <v>25086.840543786035</v>
      </c>
      <c r="K8" s="23">
        <v>24185.560267421606</v>
      </c>
      <c r="L8" s="23">
        <v>22903.53280605928</v>
      </c>
      <c r="M8" s="23">
        <v>22292.321726311937</v>
      </c>
      <c r="N8" s="23">
        <v>21435.779339043194</v>
      </c>
      <c r="O8" s="23">
        <v>21295.691350541354</v>
      </c>
    </row>
    <row r="9" spans="1:15" s="12" customFormat="1" x14ac:dyDescent="0.2">
      <c r="A9" s="22" t="s">
        <v>2</v>
      </c>
      <c r="B9" s="23"/>
      <c r="C9" s="23">
        <v>2795.1160469040542</v>
      </c>
      <c r="D9" s="23">
        <v>3265.8520956582979</v>
      </c>
      <c r="E9" s="23">
        <v>3832.511419717589</v>
      </c>
      <c r="F9" s="23">
        <v>4492.7213398351232</v>
      </c>
      <c r="G9" s="24">
        <v>5145.9333674480968</v>
      </c>
      <c r="H9" s="24">
        <v>5962.2490835557346</v>
      </c>
      <c r="I9" s="23">
        <v>7101.8898712651471</v>
      </c>
      <c r="J9" s="23">
        <v>8185.7978421365515</v>
      </c>
      <c r="K9" s="23">
        <v>9156.9953611000092</v>
      </c>
      <c r="L9" s="23">
        <v>10348.452629600963</v>
      </c>
      <c r="M9" s="23">
        <v>12113.319984006968</v>
      </c>
      <c r="N9" s="23">
        <v>13392.562029219958</v>
      </c>
      <c r="O9" s="23">
        <v>14095.123458345735</v>
      </c>
    </row>
    <row r="10" spans="1:15" s="12" customFormat="1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12" customFormat="1" x14ac:dyDescent="0.2">
      <c r="A11" s="18" t="s">
        <v>119</v>
      </c>
      <c r="B11" s="20">
        <v>536</v>
      </c>
      <c r="C11" s="21">
        <v>546.65967594161214</v>
      </c>
      <c r="D11" s="21">
        <v>530.45377539914148</v>
      </c>
      <c r="E11" s="21">
        <v>518.38945961302011</v>
      </c>
      <c r="F11" s="21">
        <v>510.23430510062747</v>
      </c>
      <c r="G11" s="21">
        <v>509.69864821321426</v>
      </c>
      <c r="H11" s="21">
        <v>518.92343532908421</v>
      </c>
      <c r="I11" s="21">
        <v>532.20335221790106</v>
      </c>
      <c r="J11" s="21">
        <v>538.55460273609901</v>
      </c>
      <c r="K11" s="21">
        <v>504.63700752779101</v>
      </c>
      <c r="L11" s="21">
        <v>490.38595126316102</v>
      </c>
      <c r="M11" s="21">
        <v>469.90265976701897</v>
      </c>
      <c r="N11" s="21">
        <v>448.61444373119497</v>
      </c>
      <c r="O11" s="21">
        <v>433.85063683268197</v>
      </c>
    </row>
    <row r="12" spans="1:15" s="12" customForma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12" customFormat="1" x14ac:dyDescent="0.2">
      <c r="A13" s="18" t="s">
        <v>120</v>
      </c>
      <c r="B13" s="27">
        <f>B14+B17</f>
        <v>6462</v>
      </c>
      <c r="C13" s="28">
        <f>C14+C17</f>
        <v>6665.4385972988239</v>
      </c>
      <c r="D13" s="28">
        <f t="shared" ref="D13:O13" si="0">D14+D17</f>
        <v>6822.6171943354202</v>
      </c>
      <c r="E13" s="28">
        <f t="shared" si="0"/>
        <v>7032.3819570230598</v>
      </c>
      <c r="F13" s="28">
        <f t="shared" si="0"/>
        <v>7432.4629899009715</v>
      </c>
      <c r="G13" s="28">
        <f t="shared" si="0"/>
        <v>7939.0122593236038</v>
      </c>
      <c r="H13" s="28">
        <f t="shared" si="0"/>
        <v>8628.9712198929356</v>
      </c>
      <c r="I13" s="28">
        <f t="shared" si="0"/>
        <v>9328.7996002073742</v>
      </c>
      <c r="J13" s="28">
        <f t="shared" si="0"/>
        <v>9356.1301227412023</v>
      </c>
      <c r="K13" s="28">
        <f t="shared" si="0"/>
        <v>8866.8169453452847</v>
      </c>
      <c r="L13" s="28">
        <f t="shared" si="0"/>
        <v>8354.9816222834525</v>
      </c>
      <c r="M13" s="28">
        <f t="shared" si="0"/>
        <v>7919.7291572243039</v>
      </c>
      <c r="N13" s="28">
        <f t="shared" si="0"/>
        <v>7627.3614209792959</v>
      </c>
      <c r="O13" s="28">
        <f t="shared" si="0"/>
        <v>7425.7254429667155</v>
      </c>
    </row>
    <row r="14" spans="1:15" s="12" customFormat="1" x14ac:dyDescent="0.2">
      <c r="A14" s="29" t="s">
        <v>121</v>
      </c>
      <c r="B14" s="30">
        <v>1155</v>
      </c>
      <c r="C14" s="23">
        <v>1120.8367031202806</v>
      </c>
      <c r="D14" s="23">
        <v>1035.7028638712941</v>
      </c>
      <c r="E14" s="23">
        <v>967.63227988140864</v>
      </c>
      <c r="F14" s="23">
        <v>910.01687254143258</v>
      </c>
      <c r="G14" s="23">
        <v>803.68693654385129</v>
      </c>
      <c r="H14" s="23">
        <v>724.11849345296923</v>
      </c>
      <c r="I14" s="23">
        <v>956.12088404973201</v>
      </c>
      <c r="J14" s="23">
        <v>1452.2080466013188</v>
      </c>
      <c r="K14" s="23">
        <v>1394.0856003405115</v>
      </c>
      <c r="L14" s="23">
        <v>1338.5837807262426</v>
      </c>
      <c r="M14" s="23">
        <v>1387.6154646171315</v>
      </c>
      <c r="N14" s="23">
        <v>1475.5536896850717</v>
      </c>
      <c r="O14" s="23">
        <v>1588.3383469628773</v>
      </c>
    </row>
    <row r="15" spans="1:15" s="12" customFormat="1" x14ac:dyDescent="0.2">
      <c r="A15" s="22" t="s">
        <v>3</v>
      </c>
      <c r="B15" s="23"/>
      <c r="C15" s="23">
        <v>731.855220935891</v>
      </c>
      <c r="D15" s="23">
        <v>653.70630499200558</v>
      </c>
      <c r="E15" s="23">
        <v>592.42977122512843</v>
      </c>
      <c r="F15" s="23">
        <v>542.15420808481122</v>
      </c>
      <c r="G15" s="23">
        <v>468.79393106051504</v>
      </c>
      <c r="H15" s="23">
        <v>405.01557871278953</v>
      </c>
      <c r="I15" s="23">
        <v>414.88026502536286</v>
      </c>
      <c r="J15" s="23">
        <v>469.20855852309688</v>
      </c>
      <c r="K15" s="23">
        <v>416.2738773838953</v>
      </c>
      <c r="L15" s="23">
        <v>368.08344692579038</v>
      </c>
      <c r="M15" s="23">
        <v>341.56555442418477</v>
      </c>
      <c r="N15" s="23">
        <v>321.25953194268556</v>
      </c>
      <c r="O15" s="23">
        <v>310.81558370701049</v>
      </c>
    </row>
    <row r="16" spans="1:15" s="12" customFormat="1" x14ac:dyDescent="0.2">
      <c r="A16" s="22" t="s">
        <v>2</v>
      </c>
      <c r="B16" s="23"/>
      <c r="C16" s="23">
        <v>388.98148218438962</v>
      </c>
      <c r="D16" s="23">
        <v>381.99655887928861</v>
      </c>
      <c r="E16" s="23">
        <v>375.2025086562802</v>
      </c>
      <c r="F16" s="23">
        <v>367.86266445662142</v>
      </c>
      <c r="G16" s="23">
        <v>334.89300548333631</v>
      </c>
      <c r="H16" s="23">
        <v>319.10291474017976</v>
      </c>
      <c r="I16" s="23">
        <v>541.24061902436915</v>
      </c>
      <c r="J16" s="23">
        <v>982.99948807822182</v>
      </c>
      <c r="K16" s="23">
        <v>977.81172295661634</v>
      </c>
      <c r="L16" s="23">
        <v>970.50033380045215</v>
      </c>
      <c r="M16" s="23">
        <v>1046.0499101929468</v>
      </c>
      <c r="N16" s="23">
        <v>1154.2941577423862</v>
      </c>
      <c r="O16" s="23">
        <v>1277.5227632558667</v>
      </c>
    </row>
    <row r="17" spans="1:15" s="12" customFormat="1" x14ac:dyDescent="0.2">
      <c r="A17" s="29" t="s">
        <v>122</v>
      </c>
      <c r="B17" s="30">
        <v>5307</v>
      </c>
      <c r="C17" s="23">
        <v>5544.6018941785433</v>
      </c>
      <c r="D17" s="23">
        <v>5786.9143304641266</v>
      </c>
      <c r="E17" s="23">
        <v>6064.7496771416509</v>
      </c>
      <c r="F17" s="23">
        <v>6522.4461173595391</v>
      </c>
      <c r="G17" s="23">
        <v>7135.3253227797522</v>
      </c>
      <c r="H17" s="23">
        <v>7904.8527264399663</v>
      </c>
      <c r="I17" s="23">
        <v>8372.6787161576412</v>
      </c>
      <c r="J17" s="23">
        <v>7903.9220761398838</v>
      </c>
      <c r="K17" s="23">
        <v>7472.7313450047732</v>
      </c>
      <c r="L17" s="23">
        <v>7016.3978415572092</v>
      </c>
      <c r="M17" s="23">
        <v>6532.1136926071722</v>
      </c>
      <c r="N17" s="23">
        <v>6151.8077312942241</v>
      </c>
      <c r="O17" s="23">
        <v>5837.3870960038385</v>
      </c>
    </row>
    <row r="18" spans="1:15" s="12" customFormat="1" x14ac:dyDescent="0.2">
      <c r="A18" s="22" t="s">
        <v>3</v>
      </c>
      <c r="B18" s="23"/>
      <c r="C18" s="23">
        <v>889.78824962646581</v>
      </c>
      <c r="D18" s="23">
        <v>897.9922958419811</v>
      </c>
      <c r="E18" s="23">
        <v>917.99596535455578</v>
      </c>
      <c r="F18" s="23">
        <v>962.37274408898156</v>
      </c>
      <c r="G18" s="23">
        <v>986.34692441975176</v>
      </c>
      <c r="H18" s="23">
        <v>996.20473979996655</v>
      </c>
      <c r="I18" s="23">
        <v>915.93733238759012</v>
      </c>
      <c r="J18" s="23">
        <v>744.18309304723164</v>
      </c>
      <c r="K18" s="23">
        <v>661.23421928008634</v>
      </c>
      <c r="L18" s="23">
        <v>585.01723071854838</v>
      </c>
      <c r="M18" s="23">
        <v>488.95812071211651</v>
      </c>
      <c r="N18" s="23">
        <v>400.462135220932</v>
      </c>
      <c r="O18" s="23">
        <v>327.31219009518861</v>
      </c>
    </row>
    <row r="19" spans="1:15" s="12" customFormat="1" x14ac:dyDescent="0.2">
      <c r="A19" s="22" t="s">
        <v>2</v>
      </c>
      <c r="B19" s="23"/>
      <c r="C19" s="23">
        <v>4654.8136445520777</v>
      </c>
      <c r="D19" s="23">
        <v>4888.9220346221455</v>
      </c>
      <c r="E19" s="23">
        <v>5146.7537117870952</v>
      </c>
      <c r="F19" s="23">
        <v>5560.0733732705576</v>
      </c>
      <c r="G19" s="23">
        <v>6148.97839836</v>
      </c>
      <c r="H19" s="23">
        <v>6908.6479866399995</v>
      </c>
      <c r="I19" s="23">
        <v>7456.7413837700506</v>
      </c>
      <c r="J19" s="23">
        <v>7159.7389830926522</v>
      </c>
      <c r="K19" s="23">
        <v>6811.4971257246871</v>
      </c>
      <c r="L19" s="23">
        <v>6431.3806108386607</v>
      </c>
      <c r="M19" s="23">
        <v>6043.1555718950558</v>
      </c>
      <c r="N19" s="23">
        <v>5751.3455960732917</v>
      </c>
      <c r="O19" s="23">
        <v>5510.0749059086502</v>
      </c>
    </row>
    <row r="20" spans="1:15" s="12" customForma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12" customFormat="1" x14ac:dyDescent="0.2">
      <c r="A21" s="18" t="s">
        <v>123</v>
      </c>
      <c r="B21" s="20">
        <f>SUM(B22:B23)</f>
        <v>2148</v>
      </c>
      <c r="C21" s="31">
        <f>SUM(C22:C23)</f>
        <v>2232.0339797140914</v>
      </c>
      <c r="D21" s="31">
        <f t="shared" ref="D21:O21" si="1">SUM(D22:D23)</f>
        <v>2200.9054632691996</v>
      </c>
      <c r="E21" s="31">
        <f t="shared" si="1"/>
        <v>2195.097726631343</v>
      </c>
      <c r="F21" s="31">
        <f t="shared" si="1"/>
        <v>2217.0000060000002</v>
      </c>
      <c r="G21" s="31">
        <f t="shared" si="1"/>
        <v>2326.2174270041337</v>
      </c>
      <c r="H21" s="31">
        <f t="shared" si="1"/>
        <v>2424.2697749091853</v>
      </c>
      <c r="I21" s="31">
        <f t="shared" si="1"/>
        <v>2419.2425431243664</v>
      </c>
      <c r="J21" s="31">
        <f t="shared" si="1"/>
        <v>2280.7111662395032</v>
      </c>
      <c r="K21" s="31">
        <f t="shared" si="1"/>
        <v>2044.0377542640169</v>
      </c>
      <c r="L21" s="31">
        <f t="shared" si="1"/>
        <v>2077.000185671809</v>
      </c>
      <c r="M21" s="31">
        <f t="shared" si="1"/>
        <v>2115.3982887756265</v>
      </c>
      <c r="N21" s="31">
        <f t="shared" si="1"/>
        <v>2044.7452778051324</v>
      </c>
      <c r="O21" s="31">
        <f t="shared" si="1"/>
        <v>2019.2419851855364</v>
      </c>
    </row>
    <row r="22" spans="1:15" s="12" customFormat="1" x14ac:dyDescent="0.2">
      <c r="A22" s="29" t="s">
        <v>124</v>
      </c>
      <c r="B22" s="30">
        <v>1438</v>
      </c>
      <c r="C22" s="23">
        <v>1451.6301738921511</v>
      </c>
      <c r="D22" s="23">
        <v>1399.473025267333</v>
      </c>
      <c r="E22" s="23">
        <v>1361.4214849928212</v>
      </c>
      <c r="F22" s="23">
        <v>1355</v>
      </c>
      <c r="G22" s="23">
        <v>1341.4900495549577</v>
      </c>
      <c r="H22" s="23">
        <v>1325.3546030480743</v>
      </c>
      <c r="I22" s="23">
        <v>1333.7912350226786</v>
      </c>
      <c r="J22" s="23">
        <v>1243.5264089435827</v>
      </c>
      <c r="K22" s="23">
        <v>1109.0035860023725</v>
      </c>
      <c r="L22" s="23">
        <v>1090.1931474920802</v>
      </c>
      <c r="M22" s="23">
        <v>1076.5149691833321</v>
      </c>
      <c r="N22" s="23">
        <v>1031.0929015119327</v>
      </c>
      <c r="O22" s="23">
        <v>998.92291855519807</v>
      </c>
    </row>
    <row r="23" spans="1:15" s="12" customFormat="1" x14ac:dyDescent="0.2">
      <c r="A23" s="29" t="s">
        <v>125</v>
      </c>
      <c r="B23" s="30">
        <v>710</v>
      </c>
      <c r="C23" s="23">
        <v>780.40380582194018</v>
      </c>
      <c r="D23" s="23">
        <v>801.43243800186633</v>
      </c>
      <c r="E23" s="23">
        <v>833.6762416385219</v>
      </c>
      <c r="F23" s="23">
        <v>862.00000599999998</v>
      </c>
      <c r="G23" s="23">
        <v>984.72737744917583</v>
      </c>
      <c r="H23" s="23">
        <v>1098.915171861111</v>
      </c>
      <c r="I23" s="23">
        <v>1085.451308101688</v>
      </c>
      <c r="J23" s="23">
        <v>1037.1847572959205</v>
      </c>
      <c r="K23" s="23">
        <v>935.03416826164448</v>
      </c>
      <c r="L23" s="23">
        <v>986.80703817972881</v>
      </c>
      <c r="M23" s="23">
        <v>1038.8833195922941</v>
      </c>
      <c r="N23" s="23">
        <v>1013.6523762931998</v>
      </c>
      <c r="O23" s="23">
        <v>1020.3190666303383</v>
      </c>
    </row>
    <row r="24" spans="1:15" s="12" customForma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12" customFormat="1" x14ac:dyDescent="0.2">
      <c r="A25" s="18" t="s">
        <v>126</v>
      </c>
      <c r="B25" s="31">
        <v>370.58675104500003</v>
      </c>
      <c r="C25" s="21">
        <v>376</v>
      </c>
      <c r="D25" s="21">
        <v>379</v>
      </c>
      <c r="E25" s="21">
        <v>380</v>
      </c>
      <c r="F25" s="21">
        <v>385</v>
      </c>
      <c r="G25" s="21">
        <v>397.29987148499998</v>
      </c>
      <c r="H25" s="21">
        <v>417.63000458400001</v>
      </c>
      <c r="I25" s="21">
        <v>440.360959428</v>
      </c>
      <c r="J25" s="21">
        <v>449.88182906999998</v>
      </c>
      <c r="K25" s="21">
        <v>436.37879091899998</v>
      </c>
      <c r="L25" s="21">
        <v>444.20850000000002</v>
      </c>
      <c r="M25" s="21">
        <v>446.37450000000001</v>
      </c>
      <c r="N25" s="21">
        <v>447.72300000000001</v>
      </c>
      <c r="O25" s="21">
        <v>450.03750000000002</v>
      </c>
    </row>
    <row r="26" spans="1:15" s="12" customForma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2" customFormat="1" x14ac:dyDescent="0.2">
      <c r="A27" s="18" t="s">
        <v>127</v>
      </c>
      <c r="B27" s="31">
        <v>107</v>
      </c>
      <c r="C27" s="21">
        <v>92</v>
      </c>
      <c r="D27" s="21">
        <v>95</v>
      </c>
      <c r="E27" s="21">
        <v>95</v>
      </c>
      <c r="F27" s="21">
        <v>94</v>
      </c>
      <c r="G27" s="21">
        <v>93</v>
      </c>
      <c r="H27" s="21">
        <v>92</v>
      </c>
      <c r="I27" s="21">
        <v>89</v>
      </c>
      <c r="J27" s="21">
        <v>87</v>
      </c>
      <c r="K27" s="21">
        <v>83</v>
      </c>
      <c r="L27" s="21">
        <v>78</v>
      </c>
      <c r="M27" s="21">
        <v>74</v>
      </c>
      <c r="N27" s="21">
        <v>70</v>
      </c>
      <c r="O27" s="21">
        <v>68</v>
      </c>
    </row>
    <row r="28" spans="1:15" s="12" customForma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12" customFormat="1" x14ac:dyDescent="0.2">
      <c r="A29" s="18" t="s">
        <v>128</v>
      </c>
      <c r="B29" s="21">
        <f>SUM(B30:B31)</f>
        <v>599</v>
      </c>
      <c r="C29" s="21">
        <f t="shared" ref="C29:O29" si="2">SUM(C30:C31)</f>
        <v>595.30123140249532</v>
      </c>
      <c r="D29" s="21">
        <f t="shared" si="2"/>
        <v>596.27955921558669</v>
      </c>
      <c r="E29" s="21">
        <f t="shared" si="2"/>
        <v>600.0962553683562</v>
      </c>
      <c r="F29" s="21">
        <f t="shared" si="2"/>
        <v>601.16897473301594</v>
      </c>
      <c r="G29" s="21">
        <f t="shared" si="2"/>
        <v>594.21318117589783</v>
      </c>
      <c r="H29" s="21">
        <f t="shared" si="2"/>
        <v>592.06290656806664</v>
      </c>
      <c r="I29" s="21">
        <f t="shared" si="2"/>
        <v>583.27599102831289</v>
      </c>
      <c r="J29" s="21">
        <f t="shared" si="2"/>
        <v>583.07734525441174</v>
      </c>
      <c r="K29" s="21">
        <f t="shared" si="2"/>
        <v>585.61996235547679</v>
      </c>
      <c r="L29" s="21">
        <f t="shared" si="2"/>
        <v>584.02370872505878</v>
      </c>
      <c r="M29" s="21">
        <f t="shared" si="2"/>
        <v>574.02845397554427</v>
      </c>
      <c r="N29" s="21">
        <f t="shared" si="2"/>
        <v>570.49281162166915</v>
      </c>
      <c r="O29" s="21">
        <f t="shared" si="2"/>
        <v>571.8688967852147</v>
      </c>
    </row>
    <row r="30" spans="1:15" s="12" customFormat="1" x14ac:dyDescent="0.2">
      <c r="A30" s="29" t="s">
        <v>129</v>
      </c>
      <c r="B30" s="32">
        <v>349</v>
      </c>
      <c r="C30" s="23">
        <v>347.00424767803139</v>
      </c>
      <c r="D30" s="23">
        <v>348.16619905835512</v>
      </c>
      <c r="E30" s="23">
        <v>354.65733680602438</v>
      </c>
      <c r="F30" s="23">
        <v>349.34536070799999</v>
      </c>
      <c r="G30" s="23">
        <v>347</v>
      </c>
      <c r="H30" s="23">
        <v>350</v>
      </c>
      <c r="I30" s="23">
        <v>348.89781282272099</v>
      </c>
      <c r="J30" s="23">
        <v>358.00878039426198</v>
      </c>
      <c r="K30" s="23">
        <v>368.0971485865241</v>
      </c>
      <c r="L30" s="23">
        <v>368.25828938391697</v>
      </c>
      <c r="M30" s="23">
        <v>373.09669784485902</v>
      </c>
      <c r="N30" s="23">
        <v>386.96285443680699</v>
      </c>
      <c r="O30" s="23">
        <v>402.65249728317195</v>
      </c>
    </row>
    <row r="31" spans="1:15" s="12" customFormat="1" x14ac:dyDescent="0.2">
      <c r="A31" s="29" t="s">
        <v>130</v>
      </c>
      <c r="B31" s="32">
        <v>250</v>
      </c>
      <c r="C31" s="23">
        <v>248.29698372446396</v>
      </c>
      <c r="D31" s="23">
        <v>248.1133601572316</v>
      </c>
      <c r="E31" s="23">
        <v>245.43891856233182</v>
      </c>
      <c r="F31" s="23">
        <v>251.82361402501593</v>
      </c>
      <c r="G31" s="23">
        <v>247.2131811758978</v>
      </c>
      <c r="H31" s="23">
        <v>242.06290656806658</v>
      </c>
      <c r="I31" s="23">
        <v>234.37817820559187</v>
      </c>
      <c r="J31" s="23">
        <v>225.06856486014979</v>
      </c>
      <c r="K31" s="23">
        <v>217.52281376895269</v>
      </c>
      <c r="L31" s="23">
        <v>215.76541934114178</v>
      </c>
      <c r="M31" s="23">
        <v>200.93175613068527</v>
      </c>
      <c r="N31" s="23">
        <v>183.52995718486218</v>
      </c>
      <c r="O31" s="23">
        <v>169.21639950204278</v>
      </c>
    </row>
    <row r="32" spans="1:15" s="12" customForma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12" customFormat="1" x14ac:dyDescent="0.2">
      <c r="A33" s="18" t="s">
        <v>131</v>
      </c>
      <c r="B33" s="21">
        <f>B29+B27+B25+B21+B13+B11+B7</f>
        <v>41445.586751045004</v>
      </c>
      <c r="C33" s="21">
        <f>C29+C27+C25+C21+C13+C11+C7</f>
        <v>41323.898999487545</v>
      </c>
      <c r="D33" s="21">
        <f t="shared" ref="D33:O33" si="3">D29+D27+D25+D21+D13+D11+D7</f>
        <v>41634.26532430292</v>
      </c>
      <c r="E33" s="21">
        <f t="shared" si="3"/>
        <v>42274.188320746674</v>
      </c>
      <c r="F33" s="21">
        <f t="shared" si="3"/>
        <v>43540.866540126444</v>
      </c>
      <c r="G33" s="21">
        <f t="shared" si="3"/>
        <v>43955.541459556218</v>
      </c>
      <c r="H33" s="21">
        <f t="shared" si="3"/>
        <v>44992.228758130659</v>
      </c>
      <c r="I33" s="21">
        <f t="shared" si="3"/>
        <v>46443.590976134881</v>
      </c>
      <c r="J33" s="21">
        <f t="shared" si="3"/>
        <v>46567.993451963805</v>
      </c>
      <c r="K33" s="21">
        <f t="shared" si="3"/>
        <v>45863.046088933188</v>
      </c>
      <c r="L33" s="21">
        <f t="shared" si="3"/>
        <v>45280.585403603727</v>
      </c>
      <c r="M33" s="21">
        <f t="shared" si="3"/>
        <v>46005.074770061394</v>
      </c>
      <c r="N33" s="21">
        <f t="shared" si="3"/>
        <v>46037.278322400445</v>
      </c>
      <c r="O33" s="21">
        <f t="shared" si="3"/>
        <v>46359.539270657231</v>
      </c>
    </row>
    <row r="34" spans="1:15" s="12" customForma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12" customFormat="1" x14ac:dyDescent="0.2">
      <c r="A35" s="18" t="s">
        <v>132</v>
      </c>
      <c r="B35" s="31">
        <v>2920</v>
      </c>
      <c r="C35" s="21">
        <v>2860</v>
      </c>
      <c r="D35" s="21">
        <v>3020</v>
      </c>
      <c r="E35" s="21">
        <v>2970</v>
      </c>
      <c r="F35" s="21">
        <v>2820</v>
      </c>
      <c r="G35" s="21">
        <v>3010</v>
      </c>
      <c r="H35" s="21">
        <v>2970</v>
      </c>
      <c r="I35" s="21">
        <v>2880</v>
      </c>
      <c r="J35" s="21">
        <v>3040</v>
      </c>
      <c r="K35" s="21">
        <v>2950</v>
      </c>
      <c r="L35" s="21">
        <v>2620</v>
      </c>
      <c r="M35" s="21">
        <v>2940</v>
      </c>
      <c r="N35" s="21">
        <v>3050</v>
      </c>
      <c r="O35" s="21">
        <v>3060</v>
      </c>
    </row>
    <row r="36" spans="1:15" s="12" customFormat="1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12" customFormat="1" x14ac:dyDescent="0.2">
      <c r="A37" s="18" t="s">
        <v>133</v>
      </c>
      <c r="B37" s="21">
        <f>B33+B35</f>
        <v>44365.586751045004</v>
      </c>
      <c r="C37" s="21">
        <f>C33+C35</f>
        <v>44183.898999487545</v>
      </c>
      <c r="D37" s="21">
        <f t="shared" ref="D37:O37" si="4">D33+D35</f>
        <v>44654.26532430292</v>
      </c>
      <c r="E37" s="21">
        <f t="shared" si="4"/>
        <v>45244.188320746674</v>
      </c>
      <c r="F37" s="21">
        <f t="shared" si="4"/>
        <v>46360.866540126444</v>
      </c>
      <c r="G37" s="21">
        <f t="shared" si="4"/>
        <v>46965.541459556218</v>
      </c>
      <c r="H37" s="21">
        <f t="shared" si="4"/>
        <v>47962.228758130659</v>
      </c>
      <c r="I37" s="21">
        <f t="shared" si="4"/>
        <v>49323.590976134881</v>
      </c>
      <c r="J37" s="21">
        <f t="shared" si="4"/>
        <v>49607.993451963805</v>
      </c>
      <c r="K37" s="21">
        <f t="shared" si="4"/>
        <v>48813.046088933188</v>
      </c>
      <c r="L37" s="21">
        <f t="shared" si="4"/>
        <v>47900.585403603727</v>
      </c>
      <c r="M37" s="21">
        <f t="shared" si="4"/>
        <v>48945.074770061394</v>
      </c>
      <c r="N37" s="21">
        <f t="shared" si="4"/>
        <v>49087.278322400445</v>
      </c>
      <c r="O37" s="21">
        <f t="shared" si="4"/>
        <v>49419.539270657231</v>
      </c>
    </row>
    <row r="39" spans="1:15" x14ac:dyDescent="0.2">
      <c r="A39" s="33"/>
      <c r="B39" s="34"/>
      <c r="C39" s="34"/>
      <c r="D39" s="34"/>
      <c r="E39" s="34"/>
      <c r="F39" s="34"/>
      <c r="G39" s="35"/>
      <c r="H39" s="35"/>
      <c r="I39" s="35"/>
      <c r="J39" s="35"/>
      <c r="K39" s="35"/>
      <c r="L39" s="35"/>
      <c r="M39" s="35"/>
      <c r="O39" s="36"/>
    </row>
    <row r="40" spans="1:15" ht="12.75" customHeight="1" x14ac:dyDescent="0.2">
      <c r="A40" s="491" t="s">
        <v>134</v>
      </c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O40" s="36"/>
    </row>
    <row r="41" spans="1:15" x14ac:dyDescent="0.2">
      <c r="A41" s="491"/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O41" s="36"/>
    </row>
    <row r="42" spans="1:15" x14ac:dyDescent="0.2">
      <c r="A42" s="491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O42" s="36"/>
    </row>
    <row r="43" spans="1:15" x14ac:dyDescent="0.2">
      <c r="A43" s="491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O43" s="36"/>
    </row>
    <row r="44" spans="1:15" x14ac:dyDescent="0.2">
      <c r="O44" s="36"/>
    </row>
    <row r="45" spans="1:15" x14ac:dyDescent="0.2">
      <c r="O45" s="36"/>
    </row>
    <row r="54" spans="1:15" ht="13.5" thickBot="1" x14ac:dyDescent="0.25"/>
    <row r="55" spans="1:15" x14ac:dyDescent="0.2">
      <c r="A55" s="37" t="s">
        <v>135</v>
      </c>
      <c r="B55" s="38">
        <v>2000</v>
      </c>
      <c r="C55" s="38">
        <v>2001</v>
      </c>
      <c r="D55" s="38">
        <v>2002</v>
      </c>
      <c r="E55" s="38">
        <v>2003</v>
      </c>
      <c r="F55" s="38">
        <v>2004</v>
      </c>
      <c r="G55" s="39">
        <v>2005</v>
      </c>
      <c r="H55" s="39">
        <v>2006</v>
      </c>
      <c r="I55" s="39">
        <v>2007</v>
      </c>
      <c r="J55" s="38">
        <v>2008</v>
      </c>
      <c r="K55" s="39">
        <v>2009</v>
      </c>
      <c r="L55" s="40">
        <v>2010</v>
      </c>
      <c r="M55" s="41">
        <v>2011</v>
      </c>
      <c r="N55" s="36"/>
    </row>
    <row r="56" spans="1:15" x14ac:dyDescent="0.2">
      <c r="A56" s="42" t="s">
        <v>136</v>
      </c>
      <c r="B56" s="20">
        <v>31223</v>
      </c>
      <c r="C56" s="20">
        <v>30816</v>
      </c>
      <c r="D56" s="20">
        <v>31010</v>
      </c>
      <c r="E56" s="20">
        <v>31453</v>
      </c>
      <c r="F56" s="20">
        <v>32301</v>
      </c>
      <c r="G56" s="31">
        <v>32291.247498716002</v>
      </c>
      <c r="H56" s="31">
        <v>32574.526170367928</v>
      </c>
      <c r="I56" s="31">
        <v>33495.476407901995</v>
      </c>
      <c r="J56" s="31">
        <v>33530.847072789875</v>
      </c>
      <c r="K56" s="31">
        <v>33315.550767104476</v>
      </c>
      <c r="L56" s="43">
        <v>33045.370821547978</v>
      </c>
      <c r="M56" s="44">
        <v>33866.914693429673</v>
      </c>
      <c r="N56" s="36"/>
    </row>
    <row r="57" spans="1:15" x14ac:dyDescent="0.2">
      <c r="A57" s="45" t="s">
        <v>3</v>
      </c>
      <c r="B57" s="46"/>
      <c r="C57" s="47">
        <v>28021.349468226465</v>
      </c>
      <c r="D57" s="47">
        <v>27744.157236425272</v>
      </c>
      <c r="E57" s="47">
        <v>27620.711502393307</v>
      </c>
      <c r="F57" s="47">
        <v>27808.278924556704</v>
      </c>
      <c r="G57" s="47">
        <v>27096.736408899695</v>
      </c>
      <c r="H57" s="47">
        <v>26525.170560993123</v>
      </c>
      <c r="I57" s="47">
        <v>26155.073928758862</v>
      </c>
      <c r="J57" s="47">
        <v>24866.068245933144</v>
      </c>
      <c r="K57" s="47">
        <v>23543.671840067713</v>
      </c>
      <c r="L57" s="48">
        <v>22203.601029204139</v>
      </c>
      <c r="M57" s="49">
        <v>21626.548788404391</v>
      </c>
      <c r="N57" s="36"/>
    </row>
    <row r="58" spans="1:15" x14ac:dyDescent="0.2">
      <c r="A58" s="45" t="s">
        <v>2</v>
      </c>
      <c r="B58" s="46"/>
      <c r="C58" s="47">
        <v>2795.1160469040542</v>
      </c>
      <c r="D58" s="47">
        <v>3265.8520956582979</v>
      </c>
      <c r="E58" s="47">
        <v>3832.511419717589</v>
      </c>
      <c r="F58" s="47">
        <v>4492.7213398351232</v>
      </c>
      <c r="G58" s="47">
        <v>5194.5110898163093</v>
      </c>
      <c r="H58" s="47">
        <v>6049.3556093748039</v>
      </c>
      <c r="I58" s="47">
        <v>7340.4024791431348</v>
      </c>
      <c r="J58" s="47">
        <v>8664.7788268567292</v>
      </c>
      <c r="K58" s="47">
        <v>9771.8789270367579</v>
      </c>
      <c r="L58" s="48">
        <v>10841.769792343843</v>
      </c>
      <c r="M58" s="49">
        <v>12240.365905025281</v>
      </c>
      <c r="N58" s="36"/>
      <c r="O58" s="36"/>
    </row>
    <row r="59" spans="1:15" x14ac:dyDescent="0.2">
      <c r="A59" s="45"/>
      <c r="B59" s="46"/>
      <c r="C59" s="46"/>
      <c r="D59" s="46"/>
      <c r="E59" s="46"/>
      <c r="F59" s="46"/>
      <c r="G59" s="47"/>
      <c r="H59" s="47"/>
      <c r="I59" s="47"/>
      <c r="J59" s="47"/>
      <c r="K59" s="47"/>
      <c r="L59" s="48"/>
      <c r="M59" s="50"/>
      <c r="N59" s="36"/>
      <c r="O59" s="36"/>
    </row>
    <row r="60" spans="1:15" x14ac:dyDescent="0.2">
      <c r="A60" s="42" t="s">
        <v>137</v>
      </c>
      <c r="B60" s="20">
        <v>536</v>
      </c>
      <c r="C60" s="20">
        <v>547</v>
      </c>
      <c r="D60" s="20">
        <v>530</v>
      </c>
      <c r="E60" s="20">
        <v>518</v>
      </c>
      <c r="F60" s="20">
        <v>510</v>
      </c>
      <c r="G60" s="31">
        <v>510</v>
      </c>
      <c r="H60" s="31">
        <v>520</v>
      </c>
      <c r="I60" s="31">
        <v>533.66410692989791</v>
      </c>
      <c r="J60" s="31">
        <v>540.62925755726496</v>
      </c>
      <c r="K60" s="31">
        <v>504.26953760516807</v>
      </c>
      <c r="L60" s="43">
        <v>490.20988483685096</v>
      </c>
      <c r="M60" s="44">
        <v>480.091998506994</v>
      </c>
      <c r="N60" s="36"/>
      <c r="O60" s="36"/>
    </row>
    <row r="61" spans="1:15" x14ac:dyDescent="0.2">
      <c r="A61" s="51"/>
      <c r="B61" s="46"/>
      <c r="C61" s="46"/>
      <c r="D61" s="46"/>
      <c r="E61" s="46"/>
      <c r="F61" s="46"/>
      <c r="G61" s="47"/>
      <c r="H61" s="47"/>
      <c r="I61" s="47"/>
      <c r="J61" s="47"/>
      <c r="K61" s="47"/>
      <c r="L61" s="48"/>
      <c r="M61" s="50"/>
      <c r="N61" s="36"/>
      <c r="O61" s="36"/>
    </row>
    <row r="62" spans="1:15" x14ac:dyDescent="0.2">
      <c r="A62" s="42" t="s">
        <v>121</v>
      </c>
      <c r="B62" s="20">
        <v>1155</v>
      </c>
      <c r="C62" s="20">
        <v>1121</v>
      </c>
      <c r="D62" s="20">
        <v>1036</v>
      </c>
      <c r="E62" s="20">
        <v>968</v>
      </c>
      <c r="F62" s="20">
        <v>910</v>
      </c>
      <c r="G62" s="31">
        <f>SUM(G63:G64)</f>
        <v>845.47200905748377</v>
      </c>
      <c r="H62" s="31">
        <f t="shared" ref="H62:M62" si="5">SUM(H63:H64)</f>
        <v>771.71314304242378</v>
      </c>
      <c r="I62" s="31">
        <f t="shared" si="5"/>
        <v>1118.7109730584866</v>
      </c>
      <c r="J62" s="31">
        <f t="shared" si="5"/>
        <v>1503.8598099478995</v>
      </c>
      <c r="K62" s="31">
        <f t="shared" si="5"/>
        <v>1484</v>
      </c>
      <c r="L62" s="43">
        <f t="shared" si="5"/>
        <v>1463</v>
      </c>
      <c r="M62" s="52">
        <f t="shared" si="5"/>
        <v>1553</v>
      </c>
      <c r="N62" s="36"/>
      <c r="O62" s="36"/>
    </row>
    <row r="63" spans="1:15" x14ac:dyDescent="0.2">
      <c r="A63" s="45" t="s">
        <v>3</v>
      </c>
      <c r="B63" s="46"/>
      <c r="C63" s="47">
        <v>731.855220935891</v>
      </c>
      <c r="D63" s="47">
        <v>653.70630499200558</v>
      </c>
      <c r="E63" s="47">
        <v>592.42977122512843</v>
      </c>
      <c r="F63" s="47">
        <v>542.15420808481122</v>
      </c>
      <c r="G63" s="47">
        <v>485.67404857309879</v>
      </c>
      <c r="H63" s="47">
        <v>428.48178548984259</v>
      </c>
      <c r="I63" s="47">
        <v>449.81422353649816</v>
      </c>
      <c r="J63" s="47">
        <v>473.34991040422972</v>
      </c>
      <c r="K63" s="47">
        <v>435</v>
      </c>
      <c r="L63" s="48">
        <v>397</v>
      </c>
      <c r="M63" s="53">
        <v>378</v>
      </c>
      <c r="N63" s="36"/>
      <c r="O63" s="36"/>
    </row>
    <row r="64" spans="1:15" x14ac:dyDescent="0.2">
      <c r="A64" s="45" t="s">
        <v>2</v>
      </c>
      <c r="B64" s="46"/>
      <c r="C64" s="47">
        <v>388.98148218438962</v>
      </c>
      <c r="D64" s="47">
        <v>381.99655887928861</v>
      </c>
      <c r="E64" s="47">
        <v>375.2025086562802</v>
      </c>
      <c r="F64" s="47">
        <v>367.86266445662142</v>
      </c>
      <c r="G64" s="47">
        <v>359.79796048438493</v>
      </c>
      <c r="H64" s="47">
        <v>343.23135755258124</v>
      </c>
      <c r="I64" s="47">
        <v>668.89674952198857</v>
      </c>
      <c r="J64" s="47">
        <v>1030.5098995436697</v>
      </c>
      <c r="K64" s="47">
        <v>1049</v>
      </c>
      <c r="L64" s="48">
        <v>1066</v>
      </c>
      <c r="M64" s="53">
        <v>1175</v>
      </c>
      <c r="N64" s="36"/>
      <c r="O64" s="36"/>
    </row>
    <row r="65" spans="1:15" x14ac:dyDescent="0.2">
      <c r="A65" s="45"/>
      <c r="B65" s="46"/>
      <c r="C65" s="46"/>
      <c r="D65" s="46"/>
      <c r="E65" s="46"/>
      <c r="F65" s="46"/>
      <c r="G65" s="47"/>
      <c r="H65" s="47"/>
      <c r="I65" s="47"/>
      <c r="J65" s="47"/>
      <c r="K65" s="47"/>
      <c r="L65" s="48"/>
      <c r="M65" s="53"/>
      <c r="N65" s="36"/>
      <c r="O65" s="36"/>
    </row>
    <row r="66" spans="1:15" x14ac:dyDescent="0.2">
      <c r="A66" s="42" t="s">
        <v>122</v>
      </c>
      <c r="B66" s="20">
        <v>5307</v>
      </c>
      <c r="C66" s="20">
        <v>5545</v>
      </c>
      <c r="D66" s="20">
        <v>5787</v>
      </c>
      <c r="E66" s="20">
        <v>6065</v>
      </c>
      <c r="F66" s="20">
        <v>6522</v>
      </c>
      <c r="G66" s="31">
        <f>SUM(G67:G68)</f>
        <v>7068.1781331540851</v>
      </c>
      <c r="H66" s="31">
        <f t="shared" ref="H66:M66" si="6">SUM(H67:H68)</f>
        <v>7755.8122569825464</v>
      </c>
      <c r="I66" s="31">
        <f t="shared" si="6"/>
        <v>8011.8317645396128</v>
      </c>
      <c r="J66" s="31">
        <f t="shared" si="6"/>
        <v>7857.7508370797977</v>
      </c>
      <c r="K66" s="31">
        <f t="shared" si="6"/>
        <v>7686</v>
      </c>
      <c r="L66" s="43">
        <f t="shared" si="6"/>
        <v>7344</v>
      </c>
      <c r="M66" s="44">
        <f t="shared" si="6"/>
        <v>7115</v>
      </c>
      <c r="N66" s="36"/>
      <c r="O66" s="36"/>
    </row>
    <row r="67" spans="1:15" x14ac:dyDescent="0.2">
      <c r="A67" s="45" t="s">
        <v>3</v>
      </c>
      <c r="B67" s="46"/>
      <c r="C67" s="47">
        <v>889.78824962646581</v>
      </c>
      <c r="D67" s="47">
        <v>897.9922958419811</v>
      </c>
      <c r="E67" s="47">
        <v>917.99596535455578</v>
      </c>
      <c r="F67" s="47">
        <v>962.37274408898156</v>
      </c>
      <c r="G67" s="47">
        <v>973.80706587798545</v>
      </c>
      <c r="H67" s="47">
        <v>978.53336851126176</v>
      </c>
      <c r="I67" s="47">
        <v>877.28732400179229</v>
      </c>
      <c r="J67" s="47">
        <v>737.85147422684986</v>
      </c>
      <c r="K67" s="47">
        <v>686</v>
      </c>
      <c r="L67" s="48">
        <v>625</v>
      </c>
      <c r="M67" s="53">
        <v>561</v>
      </c>
      <c r="N67" s="36"/>
      <c r="O67" s="36"/>
    </row>
    <row r="68" spans="1:15" x14ac:dyDescent="0.2">
      <c r="A68" s="45" t="s">
        <v>2</v>
      </c>
      <c r="B68" s="46"/>
      <c r="C68" s="47">
        <v>4654.8136445520777</v>
      </c>
      <c r="D68" s="47">
        <v>4888.9220346221455</v>
      </c>
      <c r="E68" s="47">
        <v>5146.7537117870952</v>
      </c>
      <c r="F68" s="47">
        <v>5560.0733732705576</v>
      </c>
      <c r="G68" s="47">
        <v>6094.3710672760999</v>
      </c>
      <c r="H68" s="47">
        <v>6777.2788884712845</v>
      </c>
      <c r="I68" s="47">
        <v>7134.5444405378203</v>
      </c>
      <c r="J68" s="47">
        <v>7119.8993628529479</v>
      </c>
      <c r="K68" s="47">
        <v>7000</v>
      </c>
      <c r="L68" s="48">
        <v>6719</v>
      </c>
      <c r="M68" s="53">
        <v>6554</v>
      </c>
      <c r="N68" s="36"/>
      <c r="O68" s="36"/>
    </row>
    <row r="69" spans="1:15" x14ac:dyDescent="0.2">
      <c r="A69" s="45"/>
      <c r="B69" s="46"/>
      <c r="C69" s="46"/>
      <c r="D69" s="46"/>
      <c r="E69" s="46"/>
      <c r="F69" s="46"/>
      <c r="G69" s="47"/>
      <c r="H69" s="47"/>
      <c r="I69" s="47"/>
      <c r="J69" s="47"/>
      <c r="K69" s="47"/>
      <c r="L69" s="48"/>
      <c r="M69" s="53"/>
      <c r="N69" s="36"/>
      <c r="O69" s="36"/>
    </row>
    <row r="70" spans="1:15" x14ac:dyDescent="0.2">
      <c r="A70" s="45" t="s">
        <v>138</v>
      </c>
      <c r="B70" s="46">
        <f>SUM(B62:B66)</f>
        <v>6462</v>
      </c>
      <c r="C70" s="47">
        <v>6665.4385972988248</v>
      </c>
      <c r="D70" s="47">
        <v>6822.6171943354202</v>
      </c>
      <c r="E70" s="47">
        <v>7032.3819570230589</v>
      </c>
      <c r="F70" s="47">
        <v>7432.4629899009715</v>
      </c>
      <c r="G70" s="47">
        <v>7913.6501422115689</v>
      </c>
      <c r="H70" s="47">
        <v>8527.5254000249697</v>
      </c>
      <c r="I70" s="47">
        <v>9131</v>
      </c>
      <c r="J70" s="47">
        <v>9361</v>
      </c>
      <c r="K70" s="47">
        <v>9170</v>
      </c>
      <c r="L70" s="48">
        <v>8807</v>
      </c>
      <c r="M70" s="54">
        <v>8668</v>
      </c>
      <c r="N70" s="36"/>
      <c r="O70" s="36"/>
    </row>
    <row r="71" spans="1:15" x14ac:dyDescent="0.2">
      <c r="A71" s="45"/>
      <c r="B71" s="46"/>
      <c r="C71" s="46"/>
      <c r="D71" s="46"/>
      <c r="E71" s="46"/>
      <c r="F71" s="46"/>
      <c r="G71" s="47"/>
      <c r="H71" s="47"/>
      <c r="I71" s="47"/>
      <c r="J71" s="47"/>
      <c r="K71" s="47"/>
      <c r="L71" s="48"/>
      <c r="M71" s="53"/>
    </row>
    <row r="72" spans="1:15" x14ac:dyDescent="0.2">
      <c r="A72" s="42" t="s">
        <v>124</v>
      </c>
      <c r="B72" s="20">
        <v>1438</v>
      </c>
      <c r="C72" s="20">
        <v>1452</v>
      </c>
      <c r="D72" s="20">
        <v>1399</v>
      </c>
      <c r="E72" s="20">
        <v>1361</v>
      </c>
      <c r="F72" s="20">
        <v>1355</v>
      </c>
      <c r="G72" s="31">
        <v>1322.7221905675756</v>
      </c>
      <c r="H72" s="31">
        <v>1345.0374318052848</v>
      </c>
      <c r="I72" s="31">
        <v>1335.9946357965312</v>
      </c>
      <c r="J72" s="31">
        <v>1251.8991314653438</v>
      </c>
      <c r="K72" s="31">
        <v>1123.2399922288364</v>
      </c>
      <c r="L72" s="43">
        <v>1098.9797993317816</v>
      </c>
      <c r="M72" s="44">
        <v>1097.9843537229503</v>
      </c>
    </row>
    <row r="73" spans="1:15" x14ac:dyDescent="0.2">
      <c r="A73" s="55"/>
      <c r="B73" s="46"/>
      <c r="C73" s="46"/>
      <c r="D73" s="46"/>
      <c r="E73" s="46"/>
      <c r="F73" s="46"/>
      <c r="G73" s="47"/>
      <c r="H73" s="47"/>
      <c r="I73" s="47"/>
      <c r="J73" s="47"/>
      <c r="K73" s="47"/>
      <c r="L73" s="48"/>
      <c r="M73" s="53"/>
    </row>
    <row r="74" spans="1:15" x14ac:dyDescent="0.2">
      <c r="A74" s="42" t="s">
        <v>125</v>
      </c>
      <c r="B74" s="20">
        <v>710</v>
      </c>
      <c r="C74" s="20">
        <v>780</v>
      </c>
      <c r="D74" s="20">
        <v>801</v>
      </c>
      <c r="E74" s="20">
        <v>834</v>
      </c>
      <c r="F74" s="20">
        <v>863</v>
      </c>
      <c r="G74" s="31">
        <v>886.51725805552974</v>
      </c>
      <c r="H74" s="31">
        <v>1073.7434866747144</v>
      </c>
      <c r="I74" s="31">
        <v>1082.7435879692839</v>
      </c>
      <c r="J74" s="31">
        <v>1035.3407260229967</v>
      </c>
      <c r="K74" s="31">
        <v>919.95542345221065</v>
      </c>
      <c r="L74" s="43">
        <v>988.63649368645815</v>
      </c>
      <c r="M74" s="44">
        <v>1052.7320538886243</v>
      </c>
    </row>
    <row r="75" spans="1:15" x14ac:dyDescent="0.2">
      <c r="A75" s="55"/>
      <c r="B75" s="46"/>
      <c r="C75" s="46"/>
      <c r="D75" s="46"/>
      <c r="E75" s="46"/>
      <c r="F75" s="46"/>
      <c r="G75" s="47"/>
      <c r="H75" s="47"/>
      <c r="I75" s="47"/>
      <c r="J75" s="47"/>
      <c r="K75" s="47"/>
      <c r="L75" s="48"/>
      <c r="M75" s="53"/>
    </row>
    <row r="76" spans="1:15" x14ac:dyDescent="0.2">
      <c r="A76" s="42" t="s">
        <v>139</v>
      </c>
      <c r="B76" s="31">
        <v>370.58675104500003</v>
      </c>
      <c r="C76" s="31">
        <v>375.86727946500002</v>
      </c>
      <c r="D76" s="31">
        <v>378.63443056050005</v>
      </c>
      <c r="E76" s="31">
        <v>379.99381172000005</v>
      </c>
      <c r="F76" s="31">
        <v>384.75176023900002</v>
      </c>
      <c r="G76" s="31">
        <v>397.29987148499998</v>
      </c>
      <c r="H76" s="31">
        <v>417.63000458400001</v>
      </c>
      <c r="I76" s="31">
        <v>440.360959428</v>
      </c>
      <c r="J76" s="31">
        <v>449.88182906999998</v>
      </c>
      <c r="K76" s="31">
        <v>436.37879091899998</v>
      </c>
      <c r="L76" s="43">
        <v>444.20850000000002</v>
      </c>
      <c r="M76" s="44">
        <v>446</v>
      </c>
    </row>
    <row r="77" spans="1:15" x14ac:dyDescent="0.2">
      <c r="A77" s="55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50"/>
    </row>
    <row r="78" spans="1:15" x14ac:dyDescent="0.2">
      <c r="A78" s="42" t="s">
        <v>140</v>
      </c>
      <c r="B78" s="31">
        <v>107</v>
      </c>
      <c r="C78" s="31">
        <v>92</v>
      </c>
      <c r="D78" s="31">
        <v>95</v>
      </c>
      <c r="E78" s="31">
        <v>95</v>
      </c>
      <c r="F78" s="31">
        <v>94</v>
      </c>
      <c r="G78" s="31">
        <v>93</v>
      </c>
      <c r="H78" s="31">
        <v>92</v>
      </c>
      <c r="I78" s="31">
        <v>89</v>
      </c>
      <c r="J78" s="31">
        <v>87</v>
      </c>
      <c r="K78" s="31">
        <v>83</v>
      </c>
      <c r="L78" s="43">
        <v>78</v>
      </c>
      <c r="M78" s="44">
        <v>74</v>
      </c>
    </row>
    <row r="79" spans="1:15" x14ac:dyDescent="0.2">
      <c r="A79" s="55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9"/>
    </row>
    <row r="80" spans="1:15" x14ac:dyDescent="0.2">
      <c r="A80" s="56" t="s">
        <v>141</v>
      </c>
      <c r="B80" s="27">
        <v>349</v>
      </c>
      <c r="C80" s="27">
        <v>347</v>
      </c>
      <c r="D80" s="27">
        <v>348</v>
      </c>
      <c r="E80" s="27">
        <v>355</v>
      </c>
      <c r="F80" s="27">
        <v>349</v>
      </c>
      <c r="G80" s="28">
        <v>347</v>
      </c>
      <c r="H80" s="28">
        <v>350</v>
      </c>
      <c r="I80" s="28">
        <v>349.44125008210801</v>
      </c>
      <c r="J80" s="28">
        <v>359.58395689662495</v>
      </c>
      <c r="K80" s="28">
        <v>368.95865141081993</v>
      </c>
      <c r="L80" s="57">
        <v>370.82797213386306</v>
      </c>
      <c r="M80" s="52">
        <v>378.85095160866405</v>
      </c>
    </row>
    <row r="81" spans="1:15" x14ac:dyDescent="0.2">
      <c r="A81" s="58"/>
      <c r="B81" s="32"/>
      <c r="C81" s="32"/>
      <c r="D81" s="32"/>
      <c r="E81" s="32"/>
      <c r="F81" s="32"/>
      <c r="G81" s="59"/>
      <c r="H81" s="59"/>
      <c r="I81" s="59"/>
      <c r="J81" s="59"/>
      <c r="K81" s="59"/>
      <c r="L81" s="60"/>
      <c r="M81" s="53"/>
    </row>
    <row r="82" spans="1:15" x14ac:dyDescent="0.2">
      <c r="A82" s="56" t="s">
        <v>130</v>
      </c>
      <c r="B82" s="27">
        <v>250</v>
      </c>
      <c r="C82" s="27">
        <v>248</v>
      </c>
      <c r="D82" s="27">
        <v>248</v>
      </c>
      <c r="E82" s="27">
        <v>245</v>
      </c>
      <c r="F82" s="27">
        <v>252</v>
      </c>
      <c r="G82" s="28">
        <v>247.2131811758978</v>
      </c>
      <c r="H82" s="28">
        <v>242.06290656806658</v>
      </c>
      <c r="I82" s="28">
        <v>234.31905189218264</v>
      </c>
      <c r="J82" s="28">
        <v>225.81802619789434</v>
      </c>
      <c r="K82" s="28">
        <v>217.64683727949077</v>
      </c>
      <c r="L82" s="57">
        <v>216.7665284630738</v>
      </c>
      <c r="M82" s="52">
        <v>204.06594884309243</v>
      </c>
    </row>
    <row r="83" spans="1:15" x14ac:dyDescent="0.2">
      <c r="A83" s="61"/>
      <c r="B83" s="32"/>
      <c r="C83" s="32"/>
      <c r="D83" s="32"/>
      <c r="E83" s="32"/>
      <c r="F83" s="32"/>
      <c r="G83" s="59"/>
      <c r="H83" s="59"/>
      <c r="I83" s="59"/>
      <c r="J83" s="59"/>
      <c r="K83" s="59"/>
      <c r="L83" s="59"/>
      <c r="M83" s="53"/>
    </row>
    <row r="84" spans="1:15" x14ac:dyDescent="0.2">
      <c r="A84" s="42" t="s">
        <v>142</v>
      </c>
      <c r="B84" s="31">
        <f>B56+B60+B70+B72+B74+B76+B78+B80+B82</f>
        <v>41445.586751044997</v>
      </c>
      <c r="C84" s="31">
        <f t="shared" ref="C84:M84" si="7">C56+C60+C70+C72+C74+C76+C78+C80+C82</f>
        <v>41323.305876763821</v>
      </c>
      <c r="D84" s="31">
        <f t="shared" si="7"/>
        <v>41632.251624895922</v>
      </c>
      <c r="E84" s="31">
        <f t="shared" si="7"/>
        <v>42273.375768743055</v>
      </c>
      <c r="F84" s="31">
        <f t="shared" si="7"/>
        <v>43541.214750139974</v>
      </c>
      <c r="G84" s="31">
        <f t="shared" si="7"/>
        <v>44008.650142211569</v>
      </c>
      <c r="H84" s="31">
        <f t="shared" si="7"/>
        <v>45142.52540002497</v>
      </c>
      <c r="I84" s="31">
        <f t="shared" si="7"/>
        <v>46692</v>
      </c>
      <c r="J84" s="31">
        <f t="shared" si="7"/>
        <v>46842</v>
      </c>
      <c r="K84" s="31">
        <f t="shared" si="7"/>
        <v>46139.000000000007</v>
      </c>
      <c r="L84" s="31">
        <f t="shared" si="7"/>
        <v>45540</v>
      </c>
      <c r="M84" s="44">
        <f t="shared" si="7"/>
        <v>46268.639999999999</v>
      </c>
      <c r="O84" s="36"/>
    </row>
    <row r="85" spans="1:15" x14ac:dyDescent="0.2">
      <c r="A85" s="6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4"/>
      <c r="O85" s="36"/>
    </row>
    <row r="86" spans="1:15" x14ac:dyDescent="0.2">
      <c r="A86" s="42" t="s">
        <v>143</v>
      </c>
      <c r="B86" s="31">
        <v>2920</v>
      </c>
      <c r="C86" s="31">
        <v>2860</v>
      </c>
      <c r="D86" s="31">
        <v>3020</v>
      </c>
      <c r="E86" s="31">
        <v>2970</v>
      </c>
      <c r="F86" s="31">
        <v>2820</v>
      </c>
      <c r="G86" s="31">
        <v>3010</v>
      </c>
      <c r="H86" s="31">
        <v>2970</v>
      </c>
      <c r="I86" s="31">
        <v>2880</v>
      </c>
      <c r="J86" s="31">
        <v>3040</v>
      </c>
      <c r="K86" s="31">
        <v>2950</v>
      </c>
      <c r="L86" s="31">
        <v>2620</v>
      </c>
      <c r="M86" s="62">
        <v>2940</v>
      </c>
      <c r="O86" s="36"/>
    </row>
    <row r="87" spans="1:15" x14ac:dyDescent="0.2">
      <c r="A87" s="63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5"/>
      <c r="O87" s="36"/>
    </row>
    <row r="88" spans="1:15" ht="13.5" thickBot="1" x14ac:dyDescent="0.25">
      <c r="A88" s="66" t="s">
        <v>144</v>
      </c>
      <c r="B88" s="67">
        <f>B84+B86</f>
        <v>44365.586751044997</v>
      </c>
      <c r="C88" s="67">
        <f t="shared" ref="C88:M88" si="8">C84+C86</f>
        <v>44183.305876763821</v>
      </c>
      <c r="D88" s="67">
        <f t="shared" si="8"/>
        <v>44652.251624895922</v>
      </c>
      <c r="E88" s="67">
        <f t="shared" si="8"/>
        <v>45243.375768743055</v>
      </c>
      <c r="F88" s="67">
        <f t="shared" si="8"/>
        <v>46361.214750139974</v>
      </c>
      <c r="G88" s="67">
        <f t="shared" si="8"/>
        <v>47018.650142211569</v>
      </c>
      <c r="H88" s="67">
        <f t="shared" si="8"/>
        <v>48112.52540002497</v>
      </c>
      <c r="I88" s="67">
        <f t="shared" si="8"/>
        <v>49572</v>
      </c>
      <c r="J88" s="67">
        <f t="shared" si="8"/>
        <v>49882</v>
      </c>
      <c r="K88" s="67">
        <f t="shared" si="8"/>
        <v>49089.000000000007</v>
      </c>
      <c r="L88" s="67">
        <f t="shared" si="8"/>
        <v>48160</v>
      </c>
      <c r="M88" s="68">
        <f t="shared" si="8"/>
        <v>49208.639999999999</v>
      </c>
      <c r="O88" s="36"/>
    </row>
  </sheetData>
  <mergeCells count="1">
    <mergeCell ref="A40:M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4</vt:i4>
      </vt:variant>
    </vt:vector>
  </HeadingPairs>
  <TitlesOfParts>
    <vt:vector size="14" baseType="lpstr">
      <vt:lpstr>Opgørelse 2014</vt:lpstr>
      <vt:lpstr>Grafer 2014</vt:lpstr>
      <vt:lpstr>Varmeforbrug 2014</vt:lpstr>
      <vt:lpstr>Fjernvarmeproduktion 2014</vt:lpstr>
      <vt:lpstr>Elforbrug 2014</vt:lpstr>
      <vt:lpstr>Elforbrug og elproduktion 2014</vt:lpstr>
      <vt:lpstr>Transport 2014</vt:lpstr>
      <vt:lpstr>Emissionsfaktorer</vt:lpstr>
      <vt:lpstr>Nationalt trafikarbejde 2013</vt:lpstr>
      <vt:lpstr>DMU 2013</vt:lpstr>
      <vt:lpstr>'Elforbrug 2014'!Udskriftsområde</vt:lpstr>
      <vt:lpstr>Emissionsfaktorer!Udskriftsområde</vt:lpstr>
      <vt:lpstr>'Transport 2014'!Udskriftsområde</vt:lpstr>
      <vt:lpstr>'Varmeforbrug 2014'!Udskriftsområde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</dc:creator>
  <cp:lastModifiedBy>Simon Stendorf Sørensen</cp:lastModifiedBy>
  <cp:lastPrinted>2012-03-09T14:11:58Z</cp:lastPrinted>
  <dcterms:created xsi:type="dcterms:W3CDTF">2011-04-15T12:33:31Z</dcterms:created>
  <dcterms:modified xsi:type="dcterms:W3CDTF">2015-08-28T10:10:19Z</dcterms:modified>
</cp:coreProperties>
</file>