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55" windowHeight="9465" activeTab="0"/>
  </bookViews>
  <sheets>
    <sheet name="2010-11" sheetId="1" r:id="rId1"/>
    <sheet name="Elforbrug" sheetId="2" r:id="rId2"/>
    <sheet name="Olieforbrug" sheetId="3" r:id="rId3"/>
    <sheet name="Biobrændsel" sheetId="4" r:id="rId4"/>
    <sheet name="Fjernvarme" sheetId="5" r:id="rId5"/>
    <sheet name="Samleark" sheetId="6" r:id="rId6"/>
  </sheets>
  <definedNames>
    <definedName name="_xlnm._FilterDatabase" localSheetId="3" hidden="1">'Biobrændsel'!$A$5:$I$5</definedName>
    <definedName name="_xlnm._FilterDatabase" localSheetId="4" hidden="1">'Fjernvarme'!$A$7:$S$139</definedName>
    <definedName name="Forespørgsel_fra_Elserver" localSheetId="1">'Elforbrug'!$A$7:$L$859</definedName>
  </definedNames>
  <calcPr fullCalcOnLoad="1"/>
</workbook>
</file>

<file path=xl/sharedStrings.xml><?xml version="1.0" encoding="utf-8"?>
<sst xmlns="http://schemas.openxmlformats.org/spreadsheetml/2006/main" count="6276" uniqueCount="1796">
  <si>
    <t>Rebslagervej 14</t>
  </si>
  <si>
    <t>Kirkegade 4</t>
  </si>
  <si>
    <t>Snorrebakken 66</t>
  </si>
  <si>
    <t>Vibegårdsvej 2</t>
  </si>
  <si>
    <t>Nyker Strandvej Ved 40</t>
  </si>
  <si>
    <t>Komm. ejd.</t>
  </si>
  <si>
    <t>Husnr.</t>
  </si>
  <si>
    <t>5798009953841</t>
  </si>
  <si>
    <t>Bellmansvej</t>
  </si>
  <si>
    <t>5798009991010</t>
  </si>
  <si>
    <t>Curdtslund</t>
  </si>
  <si>
    <t>5790001719869</t>
  </si>
  <si>
    <t>Damgade</t>
  </si>
  <si>
    <t>5798009955340</t>
  </si>
  <si>
    <t>Dampmøllegade</t>
  </si>
  <si>
    <t>5798009993434</t>
  </si>
  <si>
    <t>5798009951854</t>
  </si>
  <si>
    <t>Dr. Kabells Vej</t>
  </si>
  <si>
    <t>Anden betaler</t>
  </si>
  <si>
    <t>Fabriksvej</t>
  </si>
  <si>
    <t>5798009956842</t>
  </si>
  <si>
    <t>5798009960498</t>
  </si>
  <si>
    <t>Frødingsvej</t>
  </si>
  <si>
    <t>5798009973139</t>
  </si>
  <si>
    <t>Gartnervangen</t>
  </si>
  <si>
    <t>5798000557161</t>
  </si>
  <si>
    <t>Grønnegade</t>
  </si>
  <si>
    <t>Harbovej</t>
  </si>
  <si>
    <t>Hedebovej</t>
  </si>
  <si>
    <t>Hedningestræde</t>
  </si>
  <si>
    <t>5798009972330</t>
  </si>
  <si>
    <t>Helsevej</t>
  </si>
  <si>
    <t>Kalmarvej</t>
  </si>
  <si>
    <t>5798000558465</t>
  </si>
  <si>
    <t>Krystalgade</t>
  </si>
  <si>
    <t>Landemærket</t>
  </si>
  <si>
    <t>Ikke aktiv</t>
  </si>
  <si>
    <t>Lille Madsegade</t>
  </si>
  <si>
    <t>5798009971432</t>
  </si>
  <si>
    <t>Louisenhøj</t>
  </si>
  <si>
    <t>Marie Kofoeds Vej</t>
  </si>
  <si>
    <t>5798000553699</t>
  </si>
  <si>
    <t>Merkurvej</t>
  </si>
  <si>
    <t>5798009989635</t>
  </si>
  <si>
    <t>Minervavej</t>
  </si>
  <si>
    <t>5798009971531</t>
  </si>
  <si>
    <t>Morbærstien</t>
  </si>
  <si>
    <t>5798009998934</t>
  </si>
  <si>
    <t>Ny Østergade</t>
  </si>
  <si>
    <t>Paradisvej</t>
  </si>
  <si>
    <t>5798009954350</t>
  </si>
  <si>
    <t>5798009987631</t>
  </si>
  <si>
    <t>Søborgstræde</t>
  </si>
  <si>
    <t>Pæretræsdalen</t>
  </si>
  <si>
    <t>Raadhusstræde</t>
  </si>
  <si>
    <t>Sagavej</t>
  </si>
  <si>
    <t>5798009949851</t>
  </si>
  <si>
    <t>5798009956347</t>
  </si>
  <si>
    <t>Sandemandsvej</t>
  </si>
  <si>
    <t>5798009993236</t>
  </si>
  <si>
    <t>Sankt Mortens Gade</t>
  </si>
  <si>
    <t>5798009973061</t>
  </si>
  <si>
    <t>Smedegårdsvej</t>
  </si>
  <si>
    <t>5798009983633</t>
  </si>
  <si>
    <t>Smedeløkken</t>
  </si>
  <si>
    <t>Snellemark</t>
  </si>
  <si>
    <t>5798009993748</t>
  </si>
  <si>
    <t>Snorrebakken</t>
  </si>
  <si>
    <t>Storegade</t>
  </si>
  <si>
    <t>5798009970343</t>
  </si>
  <si>
    <t>Sveasvej</t>
  </si>
  <si>
    <t>Sygehusvej</t>
  </si>
  <si>
    <t>5798001556408</t>
  </si>
  <si>
    <t>5798000560376</t>
  </si>
  <si>
    <t>Søndergade</t>
  </si>
  <si>
    <t>5798009949868</t>
  </si>
  <si>
    <t>Søndre Alle</t>
  </si>
  <si>
    <t>5798000987005</t>
  </si>
  <si>
    <t>Thorkildsvej</t>
  </si>
  <si>
    <t>5798009953858</t>
  </si>
  <si>
    <t>5798009976635</t>
  </si>
  <si>
    <t>5798009999030</t>
  </si>
  <si>
    <t>5798009972736</t>
  </si>
  <si>
    <t>Ullasvej</t>
  </si>
  <si>
    <t>5798009960344</t>
  </si>
  <si>
    <t>Ved Lunden</t>
  </si>
  <si>
    <t>5798009954855</t>
  </si>
  <si>
    <t>Vibegårdsvej</t>
  </si>
  <si>
    <t>5798009973535</t>
  </si>
  <si>
    <t>5798009952349</t>
  </si>
  <si>
    <t>Zahrtmannsvej</t>
  </si>
  <si>
    <t>Østergade</t>
  </si>
  <si>
    <t>Østre Ringvej</t>
  </si>
  <si>
    <t>Åkirkebyvej</t>
  </si>
  <si>
    <t>5798009951571</t>
  </si>
  <si>
    <t>Stenbanen</t>
  </si>
  <si>
    <t>Rønne Varme A/S</t>
  </si>
  <si>
    <t>Virksomhed</t>
  </si>
  <si>
    <t>Børnehaven Villakulla</t>
  </si>
  <si>
    <t>Hasle Skole</t>
  </si>
  <si>
    <t>Kirkegade 4 HB</t>
  </si>
  <si>
    <t>Kirkegade 4 61B</t>
  </si>
  <si>
    <t>Kirkegade 6</t>
  </si>
  <si>
    <t>Østergade 21A</t>
  </si>
  <si>
    <t>Hasle Hallen</t>
  </si>
  <si>
    <t>Hasle Fritidsklub</t>
  </si>
  <si>
    <t>Byvangen 4</t>
  </si>
  <si>
    <t>Bia-Lid</t>
  </si>
  <si>
    <t>Toftegården</t>
  </si>
  <si>
    <t>Toftelunden 5</t>
  </si>
  <si>
    <t>Faste ejendomme</t>
  </si>
  <si>
    <t>Østergade 1</t>
  </si>
  <si>
    <t>Solgården</t>
  </si>
  <si>
    <t>Hasle gl. rådhus</t>
  </si>
  <si>
    <t>Storegade 64</t>
  </si>
  <si>
    <t>Hasle Rådhus</t>
  </si>
  <si>
    <t>Fritid og kultur</t>
  </si>
  <si>
    <t>Klemensker Børnehus</t>
  </si>
  <si>
    <t>Klemensker Fritidshus</t>
  </si>
  <si>
    <t>Tandklinikken</t>
  </si>
  <si>
    <t>Pihls Allé 32</t>
  </si>
  <si>
    <t>Klemensker Skole + hjemmet</t>
  </si>
  <si>
    <t>Pihls Allé 10</t>
  </si>
  <si>
    <t xml:space="preserve">105-149 764 </t>
  </si>
  <si>
    <t>Klemensker Skole (hallen)</t>
  </si>
  <si>
    <t>Stadionvej 2</t>
  </si>
  <si>
    <t>105-149 985</t>
  </si>
  <si>
    <t>Aakirkeby Idrætsbørnehave</t>
  </si>
  <si>
    <t>Legestedet</t>
  </si>
  <si>
    <t>Slusen</t>
  </si>
  <si>
    <t>Aabo (Bakkebo)</t>
  </si>
  <si>
    <t>Nygade 42</t>
  </si>
  <si>
    <t>Nylars Plejecenter</t>
  </si>
  <si>
    <t>CAK</t>
  </si>
  <si>
    <t>Skoleparken 4</t>
  </si>
  <si>
    <t>Almevej 10</t>
  </si>
  <si>
    <t>Præstevænget 9A</t>
  </si>
  <si>
    <t>Brandstation</t>
  </si>
  <si>
    <t>Kontakthuset</t>
  </si>
  <si>
    <t>Skovminde</t>
  </si>
  <si>
    <t>Lobbæk Medborgerhus</t>
  </si>
  <si>
    <t>Jernbanevej 2</t>
  </si>
  <si>
    <t>Svaneke skole</t>
  </si>
  <si>
    <t>Svanekehallen</t>
  </si>
  <si>
    <t>Jakob Hansensvej 1</t>
  </si>
  <si>
    <t>Damgade 10B</t>
  </si>
  <si>
    <t>112101-0</t>
  </si>
  <si>
    <t>Tilbygning 10 (Nexø Skole)</t>
  </si>
  <si>
    <t>Kong Gustafsvej 10A</t>
  </si>
  <si>
    <t>Småbørnsfløjen 10A</t>
  </si>
  <si>
    <t>Stenbrudsvej 23B</t>
  </si>
  <si>
    <t>Aasen 13</t>
  </si>
  <si>
    <t>Nørregade 46D</t>
  </si>
  <si>
    <t>Kildestræde 14A</t>
  </si>
  <si>
    <t>Nørregade 55</t>
  </si>
  <si>
    <t>Damgade 30</t>
  </si>
  <si>
    <t>Grønnegade 21</t>
  </si>
  <si>
    <t>Stormgade 2</t>
  </si>
  <si>
    <t>Gl. Rønnevej 1</t>
  </si>
  <si>
    <t>Gl. Postvej 27</t>
  </si>
  <si>
    <t>Stenbrudsvej 43</t>
  </si>
  <si>
    <t>Stenbrudsvej 43 - hal b</t>
  </si>
  <si>
    <t>1102002000</t>
  </si>
  <si>
    <t>Bællacentret</t>
  </si>
  <si>
    <t>1102003000</t>
  </si>
  <si>
    <t>Jordbærhuset</t>
  </si>
  <si>
    <t>1103001000</t>
  </si>
  <si>
    <t>Sydgården</t>
  </si>
  <si>
    <t>Specialinstitutioner</t>
  </si>
  <si>
    <t>x - solgt</t>
  </si>
  <si>
    <t>x tom</t>
  </si>
  <si>
    <t xml:space="preserve">x </t>
  </si>
  <si>
    <t>x solgt</t>
  </si>
  <si>
    <t xml:space="preserve">Ældrepleje </t>
  </si>
  <si>
    <t>1108001000</t>
  </si>
  <si>
    <t>Børnehuset</t>
  </si>
  <si>
    <t>1119001000</t>
  </si>
  <si>
    <t>Aakirkeby Idr.børnehave</t>
  </si>
  <si>
    <t>1120001000</t>
  </si>
  <si>
    <t>Nylars børnehave</t>
  </si>
  <si>
    <t>1121001000</t>
  </si>
  <si>
    <t>1123001000</t>
  </si>
  <si>
    <t>Gudhjem Børnehave</t>
  </si>
  <si>
    <t>1124001000</t>
  </si>
  <si>
    <t>Børnehaven Mariehønen</t>
  </si>
  <si>
    <t>1125002000</t>
  </si>
  <si>
    <t>Allinge Børnehave</t>
  </si>
  <si>
    <t>1125003000</t>
  </si>
  <si>
    <t>Børnehuset i Tejn</t>
  </si>
  <si>
    <t>1127001000</t>
  </si>
  <si>
    <t>Muleby Børnehus</t>
  </si>
  <si>
    <t>1128001000</t>
  </si>
  <si>
    <t>Nøkkerosen</t>
  </si>
  <si>
    <t>1132001000</t>
  </si>
  <si>
    <t>Mælkebøtten</t>
  </si>
  <si>
    <t>1201001000</t>
  </si>
  <si>
    <t>Bodilsker Skole</t>
  </si>
  <si>
    <t>1203001000</t>
  </si>
  <si>
    <t>Svaneke Skole</t>
  </si>
  <si>
    <t>1207001000</t>
  </si>
  <si>
    <t>Aaker Skole</t>
  </si>
  <si>
    <t>1207002000</t>
  </si>
  <si>
    <t>1209001000</t>
  </si>
  <si>
    <t>Vestermarie Skole</t>
  </si>
  <si>
    <t>1210001000</t>
  </si>
  <si>
    <t>Kongeskærskolen</t>
  </si>
  <si>
    <t>1211001000</t>
  </si>
  <si>
    <t>Østermarie Skole</t>
  </si>
  <si>
    <t>1213001000</t>
  </si>
  <si>
    <t>Østerlars-Gudhjem Skole</t>
  </si>
  <si>
    <t>1214001000</t>
  </si>
  <si>
    <t>1214002000</t>
  </si>
  <si>
    <t>Hasle Skoles Idrætshal</t>
  </si>
  <si>
    <t>1214003000</t>
  </si>
  <si>
    <t>1214004000</t>
  </si>
  <si>
    <t>Hasle SFO-klub</t>
  </si>
  <si>
    <t>1217001000</t>
  </si>
  <si>
    <t>Dybdalskolen</t>
  </si>
  <si>
    <t>1225051000</t>
  </si>
  <si>
    <t>Afdeling Kongeskær</t>
  </si>
  <si>
    <t>1225052000</t>
  </si>
  <si>
    <t>Allinge SFO</t>
  </si>
  <si>
    <t>1226101000</t>
  </si>
  <si>
    <t>Afdeling Mosaik</t>
  </si>
  <si>
    <t>1501001000</t>
  </si>
  <si>
    <t>Anvisningsret i private boliger</t>
  </si>
  <si>
    <t>1501004000</t>
  </si>
  <si>
    <t>Øvrig administration Visitation Ældre</t>
  </si>
  <si>
    <t>1501050100</t>
  </si>
  <si>
    <t>Lejetab i ældreboliger, ældre</t>
  </si>
  <si>
    <t>1531100020</t>
  </si>
  <si>
    <t>Øvrig fællesdrift Bornholms Pl.hjem</t>
  </si>
  <si>
    <t>1531150030</t>
  </si>
  <si>
    <t>Bygningsdrift, Nørremøllecentret</t>
  </si>
  <si>
    <t>1531200020</t>
  </si>
  <si>
    <t>Bygningsdrift, Svaneke Plejecenter</t>
  </si>
  <si>
    <t>1531200030</t>
  </si>
  <si>
    <t>Øvrig drift, Svaneke Plejecenter</t>
  </si>
  <si>
    <t>1531250020</t>
  </si>
  <si>
    <t>Bygningsdrift, Årsdale Plejecenter</t>
  </si>
  <si>
    <t>1531300020</t>
  </si>
  <si>
    <t>Bygningsdrift, Aabo</t>
  </si>
  <si>
    <t>1531300040</t>
  </si>
  <si>
    <t>Øvrig drift, Plejecenter Aabo</t>
  </si>
  <si>
    <t>1531350020</t>
  </si>
  <si>
    <t>Bygningsdrift, Klippebo</t>
  </si>
  <si>
    <t>1531400040</t>
  </si>
  <si>
    <t>Bygningsdrift, Plejecenter Lunden</t>
  </si>
  <si>
    <t>1531450020</t>
  </si>
  <si>
    <t>Bygningsdrift, Østermarie Plejehjem</t>
  </si>
  <si>
    <t>1531450040</t>
  </si>
  <si>
    <t>Øvrig drift, Østermarie Plejehjem</t>
  </si>
  <si>
    <t>1531500020</t>
  </si>
  <si>
    <t>Bygningsdrift, Klemensker Plejehjem</t>
  </si>
  <si>
    <t>1531500030</t>
  </si>
  <si>
    <r>
      <t>Kg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pr. liter olie</t>
    </r>
  </si>
  <si>
    <r>
      <t>Kg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pr. kWh</t>
    </r>
  </si>
  <si>
    <t>Forbrug 2011</t>
  </si>
  <si>
    <t>Kg CO2 2011</t>
  </si>
  <si>
    <t>Øvrig drift, Klemensker Plejehjem</t>
  </si>
  <si>
    <t>1531550020</t>
  </si>
  <si>
    <t>Bygningsdrift, Toftegården</t>
  </si>
  <si>
    <t>1531550030</t>
  </si>
  <si>
    <t>Øvrig drift, Toftegården</t>
  </si>
  <si>
    <t>1531600020</t>
  </si>
  <si>
    <t>Bygningsdrift, Sandvig Plejehjem</t>
  </si>
  <si>
    <t>1531600040</t>
  </si>
  <si>
    <t>Øvrig drift, Sandvig Plejehjem</t>
  </si>
  <si>
    <t>1531650030</t>
  </si>
  <si>
    <t>Bygningsdrift, Sønderbo</t>
  </si>
  <si>
    <t>1602001000</t>
  </si>
  <si>
    <t>Kridthuset, dagtilbud</t>
  </si>
  <si>
    <t>1602051000</t>
  </si>
  <si>
    <t>Klintebo, botilbud</t>
  </si>
  <si>
    <t>1607001000</t>
  </si>
  <si>
    <t>Rø Aktivitetscenter</t>
  </si>
  <si>
    <t>1607051000</t>
  </si>
  <si>
    <t>Røbo, botilbud</t>
  </si>
  <si>
    <t>1607101000</t>
  </si>
  <si>
    <t>Røbo, voksenaflastning</t>
  </si>
  <si>
    <t>1611252000</t>
  </si>
  <si>
    <t>Øvrig drift, Nylars Plejecenter</t>
  </si>
  <si>
    <t>1611302000</t>
  </si>
  <si>
    <t>Øvrig drift, Botilbuddet B1</t>
  </si>
  <si>
    <t>1611601000</t>
  </si>
  <si>
    <t>Ciderprojektet</t>
  </si>
  <si>
    <t>1611703000</t>
  </si>
  <si>
    <t>Vestergade (Område Nord)</t>
  </si>
  <si>
    <t>1701201010</t>
  </si>
  <si>
    <t>Kommunale projekter, momsreg. drift</t>
  </si>
  <si>
    <t>1901050100</t>
  </si>
  <si>
    <t>Offentlige toiletter</t>
  </si>
  <si>
    <t>1901050200</t>
  </si>
  <si>
    <t>Beboelsesejendomme, TMU</t>
  </si>
  <si>
    <t>1901050300</t>
  </si>
  <si>
    <t>Andre faste ejendomme, TMU</t>
  </si>
  <si>
    <t>1901050511</t>
  </si>
  <si>
    <t>Drift ældreboliger Ibsker/Svaneke</t>
  </si>
  <si>
    <t>1901050521</t>
  </si>
  <si>
    <t>Drift ældreboliger Nylars</t>
  </si>
  <si>
    <t>1901050522</t>
  </si>
  <si>
    <t>Huslejeindtægter, Nylars</t>
  </si>
  <si>
    <t>1901050531</t>
  </si>
  <si>
    <t>Drift ældreboliger Aabo</t>
  </si>
  <si>
    <t>1901050541</t>
  </si>
  <si>
    <t>Drift ældreboliger Klintebo/Røbo</t>
  </si>
  <si>
    <t>1901050700</t>
  </si>
  <si>
    <t>Fællesantenneanlæg</t>
  </si>
  <si>
    <t>1901050900</t>
  </si>
  <si>
    <t>Vedligeholdelse, administrationsbygn.</t>
  </si>
  <si>
    <t>1901100200</t>
  </si>
  <si>
    <t>Grønne områder og naturpladser</t>
  </si>
  <si>
    <t>1901100700</t>
  </si>
  <si>
    <t>Skove</t>
  </si>
  <si>
    <t>1902050523</t>
  </si>
  <si>
    <t>Afhjælpende indsats i øvrigt</t>
  </si>
  <si>
    <t>1903100600</t>
  </si>
  <si>
    <t>Hasle Havn</t>
  </si>
  <si>
    <t>1903100800</t>
  </si>
  <si>
    <t>Svaneke Havn</t>
  </si>
  <si>
    <t>1903100900</t>
  </si>
  <si>
    <t>Gudhjem og Nørresand Havne</t>
  </si>
  <si>
    <t>1903100950</t>
  </si>
  <si>
    <t>Tejn Havn</t>
  </si>
  <si>
    <t>2004001000</t>
  </si>
  <si>
    <t>RKR Service</t>
  </si>
  <si>
    <t>2510051000</t>
  </si>
  <si>
    <t>Ejendomme, FKF-udvalget, momsreg.</t>
  </si>
  <si>
    <t>2510052000</t>
  </si>
  <si>
    <t>Ejendomme, FKF-udvalget, ej momsreg.</t>
  </si>
  <si>
    <t>2601004000</t>
  </si>
  <si>
    <t>Bornholms Biblioteker</t>
  </si>
  <si>
    <t>1135007000</t>
  </si>
  <si>
    <t>Børnehuset i Hasle</t>
  </si>
  <si>
    <t>1136003000</t>
  </si>
  <si>
    <t>Vestermarie Børnehus</t>
  </si>
  <si>
    <t>1136004000</t>
  </si>
  <si>
    <t>1136007000</t>
  </si>
  <si>
    <t>Mariehønen - Østermarie Børnehus</t>
  </si>
  <si>
    <t>1217100515</t>
  </si>
  <si>
    <t>Ungdomsskolen, afdeling Nord</t>
  </si>
  <si>
    <t>1227101000</t>
  </si>
  <si>
    <t>Svaneke afdeling</t>
  </si>
  <si>
    <t>1227151000</t>
  </si>
  <si>
    <t>Bodilsker afdeling</t>
  </si>
  <si>
    <t>1501050105</t>
  </si>
  <si>
    <t>Fællesudg. pleje og omsorg, Vis Ældre</t>
  </si>
  <si>
    <t>1501050200</t>
  </si>
  <si>
    <t>Dødsboer</t>
  </si>
  <si>
    <t>1531750100</t>
  </si>
  <si>
    <t>Bygningsdrift, Nylars Plejecenter</t>
  </si>
  <si>
    <t>1610001000</t>
  </si>
  <si>
    <t>Kommunikationscentret</t>
  </si>
  <si>
    <t>1217100525</t>
  </si>
  <si>
    <t>Ungdomsskolen, afdeling Aakirkeby</t>
  </si>
  <si>
    <t>1220001000</t>
  </si>
  <si>
    <t>Kildebakken, specialskole</t>
  </si>
  <si>
    <t>1221001000</t>
  </si>
  <si>
    <t>Bornholms Heldagsskole, fælles</t>
  </si>
  <si>
    <t>1228051000</t>
  </si>
  <si>
    <t>Østre</t>
  </si>
  <si>
    <t>1699110030</t>
  </si>
  <si>
    <t>Søndergade 24, Svaneke - Mariegården</t>
  </si>
  <si>
    <t>1699110050</t>
  </si>
  <si>
    <t>Vestergade 1-3, Allinge</t>
  </si>
  <si>
    <t>1701201020</t>
  </si>
  <si>
    <t>Kommunale projekter, ej momsreg.</t>
  </si>
  <si>
    <t>1901050512</t>
  </si>
  <si>
    <t>Huslejeindtægter, Ibsker/Svaneke</t>
  </si>
  <si>
    <t>1604102000</t>
  </si>
  <si>
    <t>Aktivitetscentret Strøby, øvrig drift</t>
  </si>
  <si>
    <t>1611702500</t>
  </si>
  <si>
    <t>Mariegården (Område Øst)</t>
  </si>
  <si>
    <t>Profitcenter</t>
  </si>
  <si>
    <t>Olieforbrug - liter olie pr. år</t>
  </si>
  <si>
    <t>Biobrændsel - kg. pr. år</t>
  </si>
  <si>
    <t>Elforbrug - kWh</t>
  </si>
  <si>
    <t>?</t>
  </si>
  <si>
    <t>Plejehjemmet Sønderbo</t>
  </si>
  <si>
    <t>Rønne Brandstation</t>
  </si>
  <si>
    <t>Trinbrættet Rønne Nord</t>
  </si>
  <si>
    <t>Børnehuset Skatteøen</t>
  </si>
  <si>
    <t>Løvstikken</t>
  </si>
  <si>
    <t>Bornholms Familiecenter, Phønix</t>
  </si>
  <si>
    <t>Jobcenter Bornholm</t>
  </si>
  <si>
    <t>Teknik og Miljø</t>
  </si>
  <si>
    <t>Bornholms Idrætsområder</t>
  </si>
  <si>
    <t>Rønne Bibliotek</t>
  </si>
  <si>
    <t>Rønne Tandpleje</t>
  </si>
  <si>
    <t>Vej &amp; Park Bornholm</t>
  </si>
  <si>
    <t>Morbærstiens Børnehave</t>
  </si>
  <si>
    <t>Børnehuset Søstjernen</t>
  </si>
  <si>
    <t>Marthas Minde</t>
  </si>
  <si>
    <t>Bornholms Heldagsskole</t>
  </si>
  <si>
    <t>Bornholms Heldagsskole, Louisenhøj</t>
  </si>
  <si>
    <t>Bornholms Heldagsskole, Ankerpladsen</t>
  </si>
  <si>
    <t>Bornholms Heldagsskole, Villa Maria</t>
  </si>
  <si>
    <t>Søndermarkskolen</t>
  </si>
  <si>
    <t>Østre Skole</t>
  </si>
  <si>
    <t>Åvangskolen</t>
  </si>
  <si>
    <t>Aktivitets- og plejecenter Lunden</t>
  </si>
  <si>
    <t>Plejecenter Slottet</t>
  </si>
  <si>
    <t>SACS, Sandemandsgården</t>
  </si>
  <si>
    <t>Rønne Botilbud</t>
  </si>
  <si>
    <t>BAT</t>
  </si>
  <si>
    <t>BOFA</t>
  </si>
  <si>
    <t>Område</t>
  </si>
  <si>
    <t>Leverandør</t>
  </si>
  <si>
    <t>Måleenhed</t>
  </si>
  <si>
    <t>Gj</t>
  </si>
  <si>
    <t>Bornholms Varme A/S</t>
  </si>
  <si>
    <t>MWh</t>
  </si>
  <si>
    <t>Varme 2008</t>
  </si>
  <si>
    <t>Varme 2009</t>
  </si>
  <si>
    <t>Varme 2010</t>
  </si>
  <si>
    <t>Frennegård, Svaneke</t>
  </si>
  <si>
    <t>EAN nummer / Kundenr. / ordre nr.</t>
  </si>
  <si>
    <t>Nexø Halmvarmeværk</t>
  </si>
  <si>
    <t>kWh</t>
  </si>
  <si>
    <t>Karlsvognen</t>
  </si>
  <si>
    <t>Solen</t>
  </si>
  <si>
    <t>Stjernehuset</t>
  </si>
  <si>
    <t>Paradisballeskolen</t>
  </si>
  <si>
    <t>DEVIKA Nexø</t>
  </si>
  <si>
    <t>Nørremøllecentret</t>
  </si>
  <si>
    <t>Nexøhuset</t>
  </si>
  <si>
    <t>Psykiatri og Handicap, Åsen 13</t>
  </si>
  <si>
    <t>Nexø Tandpleje</t>
  </si>
  <si>
    <t>NAVN1</t>
  </si>
  <si>
    <t>NAVN2</t>
  </si>
  <si>
    <t>POSTNUM</t>
  </si>
  <si>
    <t>OFFEANNR</t>
  </si>
  <si>
    <t>Bornholms Regionskommune</t>
  </si>
  <si>
    <t>Børnehaven Nordstjernen</t>
  </si>
  <si>
    <t>3700</t>
  </si>
  <si>
    <t>5798009971838</t>
  </si>
  <si>
    <t>Trinbrættet</t>
  </si>
  <si>
    <t>Toiletbygning 1-01001</t>
  </si>
  <si>
    <t>Bornholms Spildevand A/S</t>
  </si>
  <si>
    <t>5790001896652</t>
  </si>
  <si>
    <t>Kg CO2 2008</t>
  </si>
  <si>
    <t>Kg CO2 2009</t>
  </si>
  <si>
    <t>Kg CO2 2010</t>
  </si>
  <si>
    <r>
      <t>Total Kg CO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udledning</t>
    </r>
  </si>
  <si>
    <t>Jobcenter Bornholm Att: Jan Rasmussen</t>
  </si>
  <si>
    <t>Skolepatruljelys</t>
  </si>
  <si>
    <t>Torontoanlæg VV/ Cykelsti</t>
  </si>
  <si>
    <t>Kloakpumpe</t>
  </si>
  <si>
    <t>Heldagsskolen</t>
  </si>
  <si>
    <t>Viking Petanque</t>
  </si>
  <si>
    <t>Rønne Stadion N</t>
  </si>
  <si>
    <t>Gartnerhus, Rønne Stadion</t>
  </si>
  <si>
    <t>Rønne Stadion, Bane 2</t>
  </si>
  <si>
    <t>Rønne Stadion, Lysbane</t>
  </si>
  <si>
    <t>Kenn Erik Pedersen</t>
  </si>
  <si>
    <t>Børnetandklinikken</t>
  </si>
  <si>
    <t>Tandreguleringsklinikken</t>
  </si>
  <si>
    <t>5798009993632</t>
  </si>
  <si>
    <t>Østre Skole Aktivitetsrum</t>
  </si>
  <si>
    <t>Østre Skole, Gymnastiksal</t>
  </si>
  <si>
    <t>Sfo Østre Skole</t>
  </si>
  <si>
    <t>Pensionistboliger</t>
  </si>
  <si>
    <t>Psykiatri og Handicap</t>
  </si>
  <si>
    <t>Sagahuset</t>
  </si>
  <si>
    <t>Pumpe</t>
  </si>
  <si>
    <t>Sandemandsgården</t>
  </si>
  <si>
    <t>Afd. Søndermarken</t>
  </si>
  <si>
    <t>Gartnerafd. VV/ Søndermarkshallen</t>
  </si>
  <si>
    <t>Arbejdsmarkedsvirksomheden 20-00007</t>
  </si>
  <si>
    <t>Rønne Stadion Syd Banebelysning</t>
  </si>
  <si>
    <t>Marthasminde</t>
  </si>
  <si>
    <t>Pumpebrønd</t>
  </si>
  <si>
    <t>5798009955845</t>
  </si>
  <si>
    <t>Bornholms Museum</t>
  </si>
  <si>
    <t>Friluftsteater, 3-30140</t>
  </si>
  <si>
    <t>Børnehaven Søstjernen</t>
  </si>
  <si>
    <t>Cykelklubben</t>
  </si>
  <si>
    <t xml:space="preserve">Børne og Ungdoms </t>
  </si>
  <si>
    <t>Psykiatisk Ambulatorium</t>
  </si>
  <si>
    <t>Dansk Kvindesamfunds Børnehave Rønne Syd</t>
  </si>
  <si>
    <t>Børnehaven Sølvfisken</t>
  </si>
  <si>
    <t>5798009972637</t>
  </si>
  <si>
    <t>Gigtplejehjemmet Forrum</t>
  </si>
  <si>
    <t>Bifrost</t>
  </si>
  <si>
    <t>Torontoanlæg</t>
  </si>
  <si>
    <t>Børnehaven Morbærstien</t>
  </si>
  <si>
    <t>Legatboligerne 2-50200</t>
  </si>
  <si>
    <t>Hybelordningen</t>
  </si>
  <si>
    <t>Fællesanlæg,johnsens Gård</t>
  </si>
  <si>
    <t>Forsinkelsesbassin</t>
  </si>
  <si>
    <t>Rønne Børneasyl</t>
  </si>
  <si>
    <t>Musikskolen</t>
  </si>
  <si>
    <t>5798009998736</t>
  </si>
  <si>
    <t>Bornholms Musikhuz</t>
  </si>
  <si>
    <t>Bornholms Musikhus</t>
  </si>
  <si>
    <t>Kommunale Ejendomme, 3 10170</t>
  </si>
  <si>
    <t>Pensionat</t>
  </si>
  <si>
    <t>Lænkeambulatoriet</t>
  </si>
  <si>
    <t>Kommunale Ejendomme, 3 10090</t>
  </si>
  <si>
    <t>Psykiatri Og Handicap</t>
  </si>
  <si>
    <t>5798009951144</t>
  </si>
  <si>
    <t>Midtpunktet</t>
  </si>
  <si>
    <t>5798009951168</t>
  </si>
  <si>
    <t>Sagsnr: 3-10150</t>
  </si>
  <si>
    <t>Ejerforeningen (fællesm.), T. Kofoed</t>
  </si>
  <si>
    <t>Trappelys</t>
  </si>
  <si>
    <t>Fyrrum</t>
  </si>
  <si>
    <t>Døgnplejen Kystparken</t>
  </si>
  <si>
    <t>5798009990631</t>
  </si>
  <si>
    <t>Svaneke Vandtårn</t>
  </si>
  <si>
    <t>3740</t>
  </si>
  <si>
    <t>Mælkebøtten Det Gule Hus</t>
  </si>
  <si>
    <t>5798009971739</t>
  </si>
  <si>
    <t>Børnehave Mælkebøtten</t>
  </si>
  <si>
    <t>Gadebelysning</t>
  </si>
  <si>
    <t>Kloakpumpest. Vigehavnen</t>
  </si>
  <si>
    <t>Havnelys + Stikkontakt</t>
  </si>
  <si>
    <t>Sagsnr: 3-10201</t>
  </si>
  <si>
    <t>Svaneke Rådhus 3-10201</t>
  </si>
  <si>
    <t>Sagsnr: 3-30150</t>
  </si>
  <si>
    <t>Psykiatri &amp; Handicap</t>
  </si>
  <si>
    <t>Svaneke Havnekontor</t>
  </si>
  <si>
    <t>Stikkontakt</t>
  </si>
  <si>
    <t>Svaneke Bibliotek</t>
  </si>
  <si>
    <t>5798009954343</t>
  </si>
  <si>
    <t>Kloakpumpest.Hjemstavnsfor.</t>
  </si>
  <si>
    <t>Vandfors.Målerbygv.</t>
  </si>
  <si>
    <t>5790001896638</t>
  </si>
  <si>
    <t>Springvand I Parken</t>
  </si>
  <si>
    <t>Toiletbygning 1-05001</t>
  </si>
  <si>
    <t>5798009982636</t>
  </si>
  <si>
    <t>Banebelysning, stadion</t>
  </si>
  <si>
    <t>Frem, Svaneke Bio</t>
  </si>
  <si>
    <t>VV/ Trappen Postgade Stikkontakter</t>
  </si>
  <si>
    <t>Spilhus</t>
  </si>
  <si>
    <t>Indsejlingsfyr, Svaneke</t>
  </si>
  <si>
    <t>3730</t>
  </si>
  <si>
    <t>Festplads Ved Ferskesø Stikkontakter</t>
  </si>
  <si>
    <t>Materialehus</t>
  </si>
  <si>
    <t>Nexø Ungdomsskole Knallertværksted</t>
  </si>
  <si>
    <t>5798009947765</t>
  </si>
  <si>
    <t>Børnehaven Karlsvognen</t>
  </si>
  <si>
    <t>5798009970930</t>
  </si>
  <si>
    <t>Jonna Dam Andersen</t>
  </si>
  <si>
    <t>Bødtgers Eng</t>
  </si>
  <si>
    <t>5798009970640</t>
  </si>
  <si>
    <t>Kloakpumpest. Sdr. Landevej</t>
  </si>
  <si>
    <t>Nexø Bibliotek</t>
  </si>
  <si>
    <t>Klubhus</t>
  </si>
  <si>
    <t>5798009972132</t>
  </si>
  <si>
    <t>Fællesmåler</t>
  </si>
  <si>
    <t>Scene 2 &amp; Lille Hus</t>
  </si>
  <si>
    <t>Springvand - Ref.Nr. 13613</t>
  </si>
  <si>
    <t>Kreativt Uldværksted</t>
  </si>
  <si>
    <t>Nexø Havn A/S</t>
  </si>
  <si>
    <t>Pumpehus VV/ Tørdok</t>
  </si>
  <si>
    <t>Jens Væver, Nexø</t>
  </si>
  <si>
    <t>Nexø Havnebelysning</t>
  </si>
  <si>
    <t>Vejerbod VV/ Dok</t>
  </si>
  <si>
    <t>Havnefaciliteter</t>
  </si>
  <si>
    <t>Redskabsskure</t>
  </si>
  <si>
    <t>Kloakpumpest. Sdr. Hammer N.</t>
  </si>
  <si>
    <t>Intersoft Nexø A/S</t>
  </si>
  <si>
    <t>Kloakpumpest. Sdr. Hammer S.</t>
  </si>
  <si>
    <t>Kloakpumpest. Østre Flak</t>
  </si>
  <si>
    <t>Vagtbygning</t>
  </si>
  <si>
    <t>Underjordisk Toilet 1-05001</t>
  </si>
  <si>
    <t>Basb</t>
  </si>
  <si>
    <t>Landsforeningen Frie</t>
  </si>
  <si>
    <t>Børnehaver og Fritidshjem</t>
  </si>
  <si>
    <t>"værestedet"</t>
  </si>
  <si>
    <t>Faste Anlæg</t>
  </si>
  <si>
    <t>Vejbelysning</t>
  </si>
  <si>
    <t>Døgninstitutionen Serius</t>
  </si>
  <si>
    <t>5798009949875</t>
  </si>
  <si>
    <t>Havnebelysning</t>
  </si>
  <si>
    <t>Havnefyr</t>
  </si>
  <si>
    <t>Spilhus Ndr. Bedding</t>
  </si>
  <si>
    <t>Spilhus Sidetræk</t>
  </si>
  <si>
    <t>Civilforsvar Komm.Central</t>
  </si>
  <si>
    <t>Småbørnsfløj, Nexø Skole</t>
  </si>
  <si>
    <t>5798009978639</t>
  </si>
  <si>
    <t>Bornholms Idrætsområde</t>
  </si>
  <si>
    <t>Nexø Ungdomsklub Klubhus</t>
  </si>
  <si>
    <t>5798009978646</t>
  </si>
  <si>
    <t>Nexø Boldklub Af 1990 Toiletbygning</t>
  </si>
  <si>
    <t>Vandfors.Trykforøger</t>
  </si>
  <si>
    <t>3720</t>
  </si>
  <si>
    <t>Plejehjemmet Åbo</t>
  </si>
  <si>
    <t>Sparebassin</t>
  </si>
  <si>
    <t>Bornholms Idræstsområder</t>
  </si>
  <si>
    <t>Gadelys</t>
  </si>
  <si>
    <t>Strøbyhus</t>
  </si>
  <si>
    <t>5798009992536</t>
  </si>
  <si>
    <t>Sparebassin Syd</t>
  </si>
  <si>
    <t>Sagsnr. 3-10245</t>
  </si>
  <si>
    <t>Aakirkeby Bibliotek</t>
  </si>
  <si>
    <t>Bornholms Brandvæsen</t>
  </si>
  <si>
    <t>Bornholms Regionskommune 2-50700</t>
  </si>
  <si>
    <t>Toiletbygning 13 W (nybyvej 13) 1-04001</t>
  </si>
  <si>
    <t>Idrætsbørnehave</t>
  </si>
  <si>
    <t>5798009973436</t>
  </si>
  <si>
    <t>5798009971333</t>
  </si>
  <si>
    <t>Jobcenteret Bornholm</t>
  </si>
  <si>
    <t>Sagsnr. 20-00005</t>
  </si>
  <si>
    <t>Aakirkeby Brandvæsen</t>
  </si>
  <si>
    <t>Bornholms Vand A/S</t>
  </si>
  <si>
    <t>Bygning Aakirkeby</t>
  </si>
  <si>
    <t>Fællesmåling Ungdomsbolig 2-50700</t>
  </si>
  <si>
    <t>Sagsnr.  20-00005</t>
  </si>
  <si>
    <t>Børne &amp; Fritidssekretariatet</t>
  </si>
  <si>
    <t>Fælleshus</t>
  </si>
  <si>
    <t>5798009988638</t>
  </si>
  <si>
    <t>Fodgængerlys</t>
  </si>
  <si>
    <t>Bornholmerkirken</t>
  </si>
  <si>
    <t>5798009984630</t>
  </si>
  <si>
    <t>Vestermarie Vandværk</t>
  </si>
  <si>
    <t>Rensningsanlæg</t>
  </si>
  <si>
    <t>Teknik &amp; Miljø</t>
  </si>
  <si>
    <t>3770</t>
  </si>
  <si>
    <t>Kloakpumpestation</t>
  </si>
  <si>
    <t>Redskabsskur</t>
  </si>
  <si>
    <t>Vandværk Langebjerg</t>
  </si>
  <si>
    <t>Trafiklys</t>
  </si>
  <si>
    <t>5798009973634</t>
  </si>
  <si>
    <t>Garager 3-10040</t>
  </si>
  <si>
    <t>Havneport, Havnekontor</t>
  </si>
  <si>
    <t>Pakhus</t>
  </si>
  <si>
    <t>Allinge-Sandvig Bibliotek</t>
  </si>
  <si>
    <t>Toiletter</t>
  </si>
  <si>
    <t>Allinge Brandstation</t>
  </si>
  <si>
    <t>Kærnehuset</t>
  </si>
  <si>
    <t>Boring Hammersholm</t>
  </si>
  <si>
    <t>Kranen</t>
  </si>
  <si>
    <t>Fællesmåler 3-10050</t>
  </si>
  <si>
    <t>5798009970442</t>
  </si>
  <si>
    <t>Hellefyr I Allinge, 4 Stk</t>
  </si>
  <si>
    <t>Brogård Vandværk</t>
  </si>
  <si>
    <t>Trykforøger I Dammen</t>
  </si>
  <si>
    <t>Offentligt Toilet Og Bad 1-01001</t>
  </si>
  <si>
    <t>3790</t>
  </si>
  <si>
    <t>Vang Gadebelysning</t>
  </si>
  <si>
    <t>Onsbæk Blokhus 3-30120</t>
  </si>
  <si>
    <t>Kloakpumpest. Frederiksvej N.</t>
  </si>
  <si>
    <t>Kloakpumpest. Sandstien</t>
  </si>
  <si>
    <t>Kloakpumpest. Frederiksvej S.</t>
  </si>
  <si>
    <t>Toiletbygning 1-04001</t>
  </si>
  <si>
    <t>Pedersker Kloakering</t>
  </si>
  <si>
    <t>Kloakpumpest. Balka Havn</t>
  </si>
  <si>
    <t>Gudhjem Plejehjem</t>
  </si>
  <si>
    <t>3760</t>
  </si>
  <si>
    <t>Gadebelysningen</t>
  </si>
  <si>
    <t>Gudhjem Brandvæsen</t>
  </si>
  <si>
    <t>5798009970831</t>
  </si>
  <si>
    <t>Bornholms Regionskommune Mrk. 7-00001</t>
  </si>
  <si>
    <t>Kommunale Ejendomme</t>
  </si>
  <si>
    <t>Fritidshuset</t>
  </si>
  <si>
    <t>3-10115</t>
  </si>
  <si>
    <t>Teknik &amp; Miljø 59-73001</t>
  </si>
  <si>
    <t>Gudhjem Bibliotek</t>
  </si>
  <si>
    <t>Toilet/gadebelysning 1-05001</t>
  </si>
  <si>
    <t>Redskabsskur Freja</t>
  </si>
  <si>
    <t>Spildevandspumpe</t>
  </si>
  <si>
    <t>3751</t>
  </si>
  <si>
    <t>5798009986634</t>
  </si>
  <si>
    <t>Michael Skovgaard Pedersen</t>
  </si>
  <si>
    <t>Børnehave</t>
  </si>
  <si>
    <t>5798009973337</t>
  </si>
  <si>
    <t>Spil- Og Havnebelysning 1-05001</t>
  </si>
  <si>
    <t>Pumpestation 301 Bølshavn</t>
  </si>
  <si>
    <t>Pumpestation, P 191 Nylars</t>
  </si>
  <si>
    <t>Løvfrøen</t>
  </si>
  <si>
    <t>Ny-Vest Centret, Nylars Forsamlingshus</t>
  </si>
  <si>
    <t>Ny-Vest Centret</t>
  </si>
  <si>
    <t>Pumpestation 171 Arnager</t>
  </si>
  <si>
    <t>Sparebassin, P 181 Lobbæk</t>
  </si>
  <si>
    <t>Kloakpumpest. Enekrogen,pst426</t>
  </si>
  <si>
    <t>Kloakpumpest. Kannikegårdsvej,pst422</t>
  </si>
  <si>
    <t>Kloakpumpest. Birkevej, Pst423</t>
  </si>
  <si>
    <t>Kloakpumpest. Turistvej,pst433</t>
  </si>
  <si>
    <t>Snogebæk Rensningsanlæg</t>
  </si>
  <si>
    <t>Kloakpumpest. Havnevej,pst 432</t>
  </si>
  <si>
    <t>5798009971135</t>
  </si>
  <si>
    <t>Jordbærhuset/børnehave</t>
  </si>
  <si>
    <t>Gadebelysning, Trfst. 166</t>
  </si>
  <si>
    <t>Vandfors. Boring 12</t>
  </si>
  <si>
    <t>Nexø Vandværk, Vandfors.Boring 2 Og 3</t>
  </si>
  <si>
    <t>Nexø Vandværk, Vandfors.Boring 1</t>
  </si>
  <si>
    <t>Gadebelysning, Stenseby</t>
  </si>
  <si>
    <t>Vandfors.Boring 13</t>
  </si>
  <si>
    <t>Boring VV/ Brandsgård</t>
  </si>
  <si>
    <t>Ændring - kg</t>
  </si>
  <si>
    <t>Ændring - %</t>
  </si>
  <si>
    <t>Forbrug ældreområdet</t>
  </si>
  <si>
    <t>Forbrug teknisk område</t>
  </si>
  <si>
    <t>BRK bygninger i alt</t>
  </si>
  <si>
    <r>
      <t>CO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udledning kg/år</t>
    </r>
  </si>
  <si>
    <t>Karmel, Ungdomsklub</t>
  </si>
  <si>
    <t>Gadebelysning Og Busly</t>
  </si>
  <si>
    <t>Pedersker Samlingshus</t>
  </si>
  <si>
    <t>Teknik &amp; Miljø, Kommunale Ejendomme</t>
  </si>
  <si>
    <t>Gadebelysning, Pedersker</t>
  </si>
  <si>
    <t>Pumpestation, VV/ Toiletter,pst529</t>
  </si>
  <si>
    <t>Lagerhal, 21-50002</t>
  </si>
  <si>
    <t>Vandfors.Højdebeholder</t>
  </si>
  <si>
    <t>Bygning</t>
  </si>
  <si>
    <t>Bodilsker Centralskole</t>
  </si>
  <si>
    <t>5798009974631</t>
  </si>
  <si>
    <t>Vandfors.Boring 10</t>
  </si>
  <si>
    <t>Vandfors.Boring 9</t>
  </si>
  <si>
    <t>Vandfors.Boring 11</t>
  </si>
  <si>
    <t>Vandfors.Aarsdale Vandværk</t>
  </si>
  <si>
    <t>Kloakpumpest. Urmarken, Pst476</t>
  </si>
  <si>
    <t>Ibsker Plejehjem</t>
  </si>
  <si>
    <t>Vandfors. Svaneke Vandværk 3-30035</t>
  </si>
  <si>
    <t>Aakirkeby Vandforsyning Trykforøger</t>
  </si>
  <si>
    <t>Aakirk. Vandfors.Pumpehus,måler Trf. 545</t>
  </si>
  <si>
    <t>Trassevejen - Boring</t>
  </si>
  <si>
    <t>Arbejdsskur</t>
  </si>
  <si>
    <t>Teknik Og Miljø</t>
  </si>
  <si>
    <t>Boring VV/ Slettegård</t>
  </si>
  <si>
    <t>Gudhjem Vandværk Højdebeholder V. Toft</t>
  </si>
  <si>
    <t>Østerlars Skole</t>
  </si>
  <si>
    <t>Aktivitetscenter &amp; Servicedel</t>
  </si>
  <si>
    <t>5798009993038</t>
  </si>
  <si>
    <t>Vandværk Rø</t>
  </si>
  <si>
    <t>Trykforøgerstation</t>
  </si>
  <si>
    <t>Vandværk Nyker</t>
  </si>
  <si>
    <t>Nyker Idrætsforening Fodbold</t>
  </si>
  <si>
    <t>Att. Lone Mogensen</t>
  </si>
  <si>
    <t>Martin Jensen</t>
  </si>
  <si>
    <t>Toiletbygning Rasteplads 1-01001</t>
  </si>
  <si>
    <t>Nyker Børnehave</t>
  </si>
  <si>
    <t>5798009971937</t>
  </si>
  <si>
    <t>Sagsnr: 20-00009</t>
  </si>
  <si>
    <t>N.I.F. (lysanlæg)</t>
  </si>
  <si>
    <t>Gadebelysning VV/ Ny Kirke</t>
  </si>
  <si>
    <t>Torontoanlæg VV/ Skolen</t>
  </si>
  <si>
    <t>Gadebelysning Ovf.</t>
  </si>
  <si>
    <t>Pumpestation 132 Buldregårdsvej</t>
  </si>
  <si>
    <t>3782</t>
  </si>
  <si>
    <t>Kollektivboliger (11)</t>
  </si>
  <si>
    <t>Hjemmet</t>
  </si>
  <si>
    <t>Den Kommunale Tandpleje</t>
  </si>
  <si>
    <t>5798009951557</t>
  </si>
  <si>
    <t>Vej &amp; Park</t>
  </si>
  <si>
    <t>5798009971234</t>
  </si>
  <si>
    <t xml:space="preserve">Bornholms Regionskommune </t>
  </si>
  <si>
    <t>Vandværk Hasle</t>
  </si>
  <si>
    <t>Fritids og ungodmsklubber</t>
  </si>
  <si>
    <t>Administrationsbygning</t>
  </si>
  <si>
    <t>Boring Biskopskilde Hasle</t>
  </si>
  <si>
    <t>Pumpestation 121 Klinkervej</t>
  </si>
  <si>
    <t>Gadebelysning, Sorthat</t>
  </si>
  <si>
    <t>Vandværk Muleby</t>
  </si>
  <si>
    <t>Pumpestation 122 Nyker Strandvej</t>
  </si>
  <si>
    <t>5798009971630</t>
  </si>
  <si>
    <t>Boring Maegård</t>
  </si>
  <si>
    <t>Garagebelysning</t>
  </si>
  <si>
    <t>Boring Ponydalen</t>
  </si>
  <si>
    <t>Bofa</t>
  </si>
  <si>
    <t>Trykforøger Rutsker</t>
  </si>
  <si>
    <t>Boring Maravad</t>
  </si>
  <si>
    <t>Pumpestation 249 Rønnevej 26 b</t>
  </si>
  <si>
    <t>Gadebelysning I Skab</t>
  </si>
  <si>
    <t>Boringer Spellinge Rø</t>
  </si>
  <si>
    <t>Kildebakken</t>
  </si>
  <si>
    <t>5798009981639</t>
  </si>
  <si>
    <t>Kate Irene Jensen</t>
  </si>
  <si>
    <t>Pumpestation 257 Havnevej</t>
  </si>
  <si>
    <t>Luftkompressor Havnelift 59-63001</t>
  </si>
  <si>
    <t>Havnebelysning 59-63001</t>
  </si>
  <si>
    <t>Børne &amp; Fritidssikkertariatet</t>
  </si>
  <si>
    <t>Havnegruppen Tejn Havn  59-63001</t>
  </si>
  <si>
    <t>Vejbelysning, Vej 174</t>
  </si>
  <si>
    <t>Bornholms Regionskommune 20-00003</t>
  </si>
  <si>
    <t>Klubhus 3-30080</t>
  </si>
  <si>
    <t>Pumpestation  10 Hedebovej</t>
  </si>
  <si>
    <t>bygning base for vand</t>
  </si>
  <si>
    <t>5798009975645</t>
  </si>
  <si>
    <t>5798009975638</t>
  </si>
  <si>
    <t>Redskabshus, Skolen</t>
  </si>
  <si>
    <t>Peter Sandberg</t>
  </si>
  <si>
    <t>Lokalhistorisk Samling</t>
  </si>
  <si>
    <t>Fritid Og Kultur, Dagplejen</t>
  </si>
  <si>
    <t>Kajstikbokse +havnekontor</t>
  </si>
  <si>
    <t>Pumpestation 102 Hasle ved vægten</t>
  </si>
  <si>
    <t>Kajstik</t>
  </si>
  <si>
    <t>Redskabshuse</t>
  </si>
  <si>
    <t>Pumpestation 103 Hasle Vesthavnsvej</t>
  </si>
  <si>
    <t>Ole Boskov</t>
  </si>
  <si>
    <t>Pumpestation 105 Søndre Bæk</t>
  </si>
  <si>
    <t>Sagsnr: 3-30140</t>
  </si>
  <si>
    <t>Karetmagergården</t>
  </si>
  <si>
    <t>Rolf Barfod A/S</t>
  </si>
  <si>
    <t>Pumpestation 105 Klympen</t>
  </si>
  <si>
    <t>Brændeplads</t>
  </si>
  <si>
    <t>Natur &amp; Miljø</t>
  </si>
  <si>
    <t>Børnehuset Villekulla</t>
  </si>
  <si>
    <t>5798009972934</t>
  </si>
  <si>
    <t>Kollektivboliger</t>
  </si>
  <si>
    <t>Pumpestation 107 Siegård</t>
  </si>
  <si>
    <t>Nørrekås Lystbådehavn</t>
  </si>
  <si>
    <t>Stikkontakter VV/ Sejlklub</t>
  </si>
  <si>
    <t>Bornholms Marineforening</t>
  </si>
  <si>
    <t>Pumpestation 9</t>
  </si>
  <si>
    <t>Stikkontakt Arrangement</t>
  </si>
  <si>
    <t>Pumpestation 8</t>
  </si>
  <si>
    <t>Lysregulering</t>
  </si>
  <si>
    <t>Radiostation</t>
  </si>
  <si>
    <t>Uddannelsescenter Snorrebakken</t>
  </si>
  <si>
    <t>Uddannelsescentret Snorrebakken</t>
  </si>
  <si>
    <t>Toiletbygning, Rasteplads 50-50130</t>
  </si>
  <si>
    <t>Nexø Fritidscenter</t>
  </si>
  <si>
    <t>Kloakpumpest.Kystvej</t>
  </si>
  <si>
    <t>Ventesal</t>
  </si>
  <si>
    <t>Odaenge Kildeplads</t>
  </si>
  <si>
    <t>Redningsstation</t>
  </si>
  <si>
    <t>Kajstik/toilet/redskabsb. 1-05001</t>
  </si>
  <si>
    <t>Pumpestation 244 Lærkegårdsvej</t>
  </si>
  <si>
    <t>Tejn Børnehave</t>
  </si>
  <si>
    <t>5798009972835</t>
  </si>
  <si>
    <t>Pumpestation 141 Søsende</t>
  </si>
  <si>
    <t>Tejn Renseanlæg</t>
  </si>
  <si>
    <t>Offentlige toiletter 1-05001</t>
  </si>
  <si>
    <t>Offentlige Toiletter/sejlklub</t>
  </si>
  <si>
    <t>Kloakpumpest. Kuttervej</t>
  </si>
  <si>
    <t>Kloakpumpest. Søbækken</t>
  </si>
  <si>
    <t>Kloakpumpest. Stensebyvejen,pst424</t>
  </si>
  <si>
    <t>Busholdeplads/off. Toilet 1-01001</t>
  </si>
  <si>
    <t>Busterminal - Mrk. 1-04001</t>
  </si>
  <si>
    <t>Kommunale Ejendom Fællesantenne 7-00002</t>
  </si>
  <si>
    <t>Skovbørnehave</t>
  </si>
  <si>
    <t>5798009973092</t>
  </si>
  <si>
    <t>Pumpestation 203 Kirkebyen Syd</t>
  </si>
  <si>
    <t>Overfaldsbygværk</t>
  </si>
  <si>
    <t>Svaneke Havn/tidl. Redningsst.</t>
  </si>
  <si>
    <t>Kloakpumpest. Nørrebækken</t>
  </si>
  <si>
    <t>Overfaldsbygværk 56 Silkegade</t>
  </si>
  <si>
    <t>Pumpestation 255 Østvej</t>
  </si>
  <si>
    <t>Ældreboliger Afdeling 2</t>
  </si>
  <si>
    <t>Nexø Ældreboliger, Afd.2</t>
  </si>
  <si>
    <t>Fællesareal</t>
  </si>
  <si>
    <t>Bofa Bornholms Regionskommune</t>
  </si>
  <si>
    <t>Containerplads</t>
  </si>
  <si>
    <t>Bornholms Regionskommune 1-05001</t>
  </si>
  <si>
    <t xml:space="preserve">Nexø Busstation Ventesal - Toiletter </t>
  </si>
  <si>
    <t>Aakirkeby Vandfors. Trykforøger Vand</t>
  </si>
  <si>
    <t>Gartneriet Skovminde</t>
  </si>
  <si>
    <t>5798009952356</t>
  </si>
  <si>
    <t>Sparebassin Nord</t>
  </si>
  <si>
    <t>Aflastningsbolig</t>
  </si>
  <si>
    <t>Kirsten Jakobsen</t>
  </si>
  <si>
    <t>Gadebelysning Højvangsp.</t>
  </si>
  <si>
    <t>Østermarie Containerplads</t>
  </si>
  <si>
    <t>Pumpestation 17 Nørrekås</t>
  </si>
  <si>
    <t>Pumpestation Boring Agregård</t>
  </si>
  <si>
    <t>Aakirkeby Vandforsyning Højdebeholder</t>
  </si>
  <si>
    <t>Boring, Hedebo, Olsker</t>
  </si>
  <si>
    <t>Pumpestation Gu 9</t>
  </si>
  <si>
    <t>Pumpestation P2</t>
  </si>
  <si>
    <t>Offentligt Toilet 1-03001</t>
  </si>
  <si>
    <t>Toiletbygning 1-02001</t>
  </si>
  <si>
    <t>Toiletbygning, Sagsnr. 1-01001</t>
  </si>
  <si>
    <t>Pumpestation-Blindtarmen</t>
  </si>
  <si>
    <t>Pumpestation 250 Ålebæk Nakke</t>
  </si>
  <si>
    <t>3-10050</t>
  </si>
  <si>
    <t>Containerplads/campingv.</t>
  </si>
  <si>
    <t>Fiskernes Mødehus</t>
  </si>
  <si>
    <t>Gudhjem Havnekontor</t>
  </si>
  <si>
    <t>Pumpestation 258 Jordbjerg</t>
  </si>
  <si>
    <t>Karamel Kompagniet ApS</t>
  </si>
  <si>
    <t>Kloakpumpest. Birkelund,pst425</t>
  </si>
  <si>
    <t>Vandfors. Trykforøger</t>
  </si>
  <si>
    <t>Kloakpumpest. Ved Stranden</t>
  </si>
  <si>
    <t>Kloakpumpest.Svaneke Havn</t>
  </si>
  <si>
    <t>Kloakpumpestation Egestrand,pst473</t>
  </si>
  <si>
    <t>Kloakpumpest. Hullegård,pst471</t>
  </si>
  <si>
    <t>Kloakpumpest. Møllevej Pst 475</t>
  </si>
  <si>
    <t>Fællesrum, Sundhedsafdelingen</t>
  </si>
  <si>
    <t>Toiletbygning 20 W 1-04001</t>
  </si>
  <si>
    <t>Kloakpumpest. Aarsdale Havn Pst 474</t>
  </si>
  <si>
    <t>Kloakpumpest. Fiskergade</t>
  </si>
  <si>
    <t>Kloakpumpest. Nordskoven</t>
  </si>
  <si>
    <t>Sparebassin, B525</t>
  </si>
  <si>
    <t>Målerbygværk Fælledvej Hasle</t>
  </si>
  <si>
    <t>Virksomhed Bornholm, Lossen 1</t>
  </si>
  <si>
    <t>Stikkontakter</t>
  </si>
  <si>
    <t>Kloakpumpest. Listed Havn,pst453</t>
  </si>
  <si>
    <t>Kloakpumpest. Strandstien,pst 454</t>
  </si>
  <si>
    <t>Kloakpumpestation Gruset,pst452</t>
  </si>
  <si>
    <t>Kloakpumpest. Mor Markers G.,pst451</t>
  </si>
  <si>
    <t>Vagtrum</t>
  </si>
  <si>
    <t>Slottet</t>
  </si>
  <si>
    <t>Pumpestation 710 Melsted</t>
  </si>
  <si>
    <t>Boring 4 og 5 Sorthat</t>
  </si>
  <si>
    <t>5798009951175</t>
  </si>
  <si>
    <t>Musikbygning</t>
  </si>
  <si>
    <t>Springvand &amp; Lys, Præstedammen 22-05809</t>
  </si>
  <si>
    <t>Teknik &amp; Miljø - 2-50800</t>
  </si>
  <si>
    <t>Antennemast</t>
  </si>
  <si>
    <t>Pumpestation Gartneriet</t>
  </si>
  <si>
    <t>Pumpestation 253 Sct. Josefskilde</t>
  </si>
  <si>
    <t>Toilet 1-02001</t>
  </si>
  <si>
    <t>Pumpestation 254 Kællinge Klippe</t>
  </si>
  <si>
    <t>Pumpestation 252 Skovbrynet</t>
  </si>
  <si>
    <t>Kg CO2 - graddagskorrigeret</t>
  </si>
  <si>
    <t>CO2-reduktion fra 2008 til 2009 (graddagskorrigeret, udvalgte ejendomme)</t>
  </si>
  <si>
    <t>CO2-reduktion fra 2009 til 2010 (graddagskorrigeret, udvalgte ejendomme)</t>
  </si>
  <si>
    <t>CO2-reduktion fra 2008 til 2010 (graddagskorrigeret, udvalgte ejendomme)</t>
  </si>
  <si>
    <t>Vejvirksomheden</t>
  </si>
  <si>
    <t>De Gamles Hjem</t>
  </si>
  <si>
    <t>Hasle-Hallen</t>
  </si>
  <si>
    <t>Klemensker Hallen</t>
  </si>
  <si>
    <t>Svaneke Sundhedscenter</t>
  </si>
  <si>
    <t>Svaneke Skoles Gymnass.</t>
  </si>
  <si>
    <t>Melsted Rensningsanlæg</t>
  </si>
  <si>
    <t>Sagsnr. 1-02001</t>
  </si>
  <si>
    <t>5798009988652</t>
  </si>
  <si>
    <t>Gadebelysning (uden Måler)</t>
  </si>
  <si>
    <t>16 Boliger</t>
  </si>
  <si>
    <t>Teknik &amp; Miljø - 15-00001 - Boliger</t>
  </si>
  <si>
    <t>Gudhjem Storkøkken</t>
  </si>
  <si>
    <t>Pumpestation 103 Vesthavnsvej</t>
  </si>
  <si>
    <t>Dgi Bornholm</t>
  </si>
  <si>
    <t>Materialegården</t>
  </si>
  <si>
    <t>Pumpestation 108 Jydegårdsvej</t>
  </si>
  <si>
    <t>Tændskab For Gadelys</t>
  </si>
  <si>
    <t>Vejbelysningsanlæg</t>
  </si>
  <si>
    <t>Boring 14</t>
  </si>
  <si>
    <t>Boring Stålehøj</t>
  </si>
  <si>
    <t>Pumpestation Sro 24</t>
  </si>
  <si>
    <t>Pumpestation Sro 26</t>
  </si>
  <si>
    <t>Pumpestation Sro 22</t>
  </si>
  <si>
    <t>Pumpestation 109 Hasle Marina</t>
  </si>
  <si>
    <t>5798009957146</t>
  </si>
  <si>
    <t>Nexø Skole</t>
  </si>
  <si>
    <t>Pumpestation Sro 29</t>
  </si>
  <si>
    <t>Pumpestation Sro 30</t>
  </si>
  <si>
    <t>Pumpestation Sro 28</t>
  </si>
  <si>
    <t>Pumpestation Sro 31</t>
  </si>
  <si>
    <t>Trykforøger</t>
  </si>
  <si>
    <t>Fællesmåler, Faste Anlæg</t>
  </si>
  <si>
    <t>Toilet 1-04001</t>
  </si>
  <si>
    <t>Pumpestation 251  Storedalen</t>
  </si>
  <si>
    <t>Vej Og Park</t>
  </si>
  <si>
    <t>Pumpestation 110 Tofte 10 c/Skovkanten</t>
  </si>
  <si>
    <t>Sandvig Plejehjem/døgnplejen</t>
  </si>
  <si>
    <t>Sagsnr. 3-10135</t>
  </si>
  <si>
    <t>Olie-Kemi</t>
  </si>
  <si>
    <t>Østermarie Plejehjem</t>
  </si>
  <si>
    <t>Rønne-Hasle Renseanlæg</t>
  </si>
  <si>
    <t>Pumpestation 111 Toftegårdsvej</t>
  </si>
  <si>
    <t>Toiletter 1-05001</t>
  </si>
  <si>
    <t>Gadebelysning, Rundkørsel</t>
  </si>
  <si>
    <t>Sacs Strøby</t>
  </si>
  <si>
    <t>Bornholms Forsyning</t>
  </si>
  <si>
    <t>Pumpestation P262 Rø</t>
  </si>
  <si>
    <t>Susanne Jørgensen</t>
  </si>
  <si>
    <t>Pumpestation Vestre Sømarksvej P 530</t>
  </si>
  <si>
    <t>Idrætsområderne</t>
  </si>
  <si>
    <t>Parkeringsovervågningssystem</t>
  </si>
  <si>
    <t>Pumpestation PS 523</t>
  </si>
  <si>
    <t>Plejehjemmet Toftegården</t>
  </si>
  <si>
    <t>Tejn Nye Havn</t>
  </si>
  <si>
    <t>Klemensker Fjernvarmeværk</t>
  </si>
  <si>
    <t>5790001896645</t>
  </si>
  <si>
    <t>Bhs. Centralbibliotek</t>
  </si>
  <si>
    <t>Mærke: 20-00006</t>
  </si>
  <si>
    <t>5798009992932</t>
  </si>
  <si>
    <t>Vandforsyning Nexø</t>
  </si>
  <si>
    <t>Vandværket Smålyngsværket</t>
  </si>
  <si>
    <t>Snorrebakke Allé</t>
  </si>
  <si>
    <t>CO2-reduktion fra 2010 til 2011 (graddagskorrigeret, udvalgte ejendomme)</t>
  </si>
  <si>
    <t>CO2-reduktion fra 2008 til 2011 (graddagskorrigeret, udvalgte ejendomme)</t>
  </si>
  <si>
    <t>Aaker Skole Tandplejeklinik Og Skole</t>
  </si>
  <si>
    <t>Klintebo</t>
  </si>
  <si>
    <t>Halmvarmeværk</t>
  </si>
  <si>
    <t>Aktivitets- Og Plejecenter Lunden</t>
  </si>
  <si>
    <t>Søndermarksskolen</t>
  </si>
  <si>
    <t>Søndermarkshallen</t>
  </si>
  <si>
    <t>Teknisk Servicecenter</t>
  </si>
  <si>
    <t>Rønne Svømmehal</t>
  </si>
  <si>
    <t>Rønne Idrætshal</t>
  </si>
  <si>
    <t>Åvangsskolen</t>
  </si>
  <si>
    <t>Forbrændingsanlæg</t>
  </si>
  <si>
    <t>Vekslerstation</t>
  </si>
  <si>
    <t>Bornholms Kunstmuseum</t>
  </si>
  <si>
    <t>Tejn Rensningsanlæg</t>
  </si>
  <si>
    <t>Grovrenseanlæg, Neksø</t>
  </si>
  <si>
    <t>10. Klasse Centeret</t>
  </si>
  <si>
    <t>Kloakpumpestation 104</t>
  </si>
  <si>
    <t>Kloakpumpestation 215</t>
  </si>
  <si>
    <t>Klemensker Centralskole</t>
  </si>
  <si>
    <t>5798009977632</t>
  </si>
  <si>
    <t>Rensningsanlæg/svaneke</t>
  </si>
  <si>
    <t>Natur Bornholm</t>
  </si>
  <si>
    <t>Nørremøllecentret Produktionskøkken</t>
  </si>
  <si>
    <t>5798009992055</t>
  </si>
  <si>
    <t xml:space="preserve">El </t>
  </si>
  <si>
    <t>Olie</t>
  </si>
  <si>
    <t>Biobrændsel</t>
  </si>
  <si>
    <t>Fjernvarme</t>
  </si>
  <si>
    <t>I alt (alle bygninger)</t>
  </si>
  <si>
    <t>Administrationsbygninger, i alt</t>
  </si>
  <si>
    <t>Andre kommunale bygninger, i alt</t>
  </si>
  <si>
    <t>Daginstitutioner, i alt</t>
  </si>
  <si>
    <t>Fritids og ungodmsklubber, i alt</t>
  </si>
  <si>
    <t>Kulturinstitutioner, i alt</t>
  </si>
  <si>
    <t>Skoler, i alt</t>
  </si>
  <si>
    <t>Specialinstitutioner, i alt</t>
  </si>
  <si>
    <t>Ældrepleje, i alt</t>
  </si>
  <si>
    <t>Samlet forbrug, alle bygninger</t>
  </si>
  <si>
    <t>Administrationsbygning, i alt</t>
  </si>
  <si>
    <t>Specialinstitution, i alt</t>
  </si>
  <si>
    <t>Lærkelund Pumpestation P 4</t>
  </si>
  <si>
    <t>Xg-1901050900-00004</t>
  </si>
  <si>
    <t>Vibegård Xg-1901050900-00008</t>
  </si>
  <si>
    <t>ADRESSE</t>
  </si>
  <si>
    <t>OMRÅDE</t>
  </si>
  <si>
    <t>Specialinstitution</t>
  </si>
  <si>
    <t>x</t>
  </si>
  <si>
    <t xml:space="preserve">Skoler </t>
  </si>
  <si>
    <t>Område/delområde</t>
  </si>
  <si>
    <t>Administrationsbygninger</t>
  </si>
  <si>
    <t>Skoler</t>
  </si>
  <si>
    <t>Daginstitutioner</t>
  </si>
  <si>
    <t>Fritids- og ungdomsklubber</t>
  </si>
  <si>
    <t>Ældrepleje</t>
  </si>
  <si>
    <t>Kulturinstitutioner</t>
  </si>
  <si>
    <t>Andre kommunale bygninger</t>
  </si>
  <si>
    <t>Transport i alt</t>
  </si>
  <si>
    <r>
      <t>KLIMAKOMMUNEAFTALE - CO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reduktion i BRK</t>
    </r>
  </si>
  <si>
    <t>I alt</t>
  </si>
  <si>
    <t>CO2 reduktion i %</t>
  </si>
  <si>
    <t>INSTNR</t>
  </si>
  <si>
    <t>Adresse</t>
  </si>
  <si>
    <t>Forbrug 2010</t>
  </si>
  <si>
    <t>Forbrug 2009</t>
  </si>
  <si>
    <t>Forbrug 2008</t>
  </si>
  <si>
    <t>Thorkildsvej 57</t>
  </si>
  <si>
    <t>Gartnervangen 4</t>
  </si>
  <si>
    <t>Havstien 8</t>
  </si>
  <si>
    <t>Sveasvej 8</t>
  </si>
  <si>
    <t>Dr. Kabells Vej 24</t>
  </si>
  <si>
    <t>Byledsgade 80</t>
  </si>
  <si>
    <t>Byledsgade v/Åvangsskole</t>
  </si>
  <si>
    <t>Byledsgade</t>
  </si>
  <si>
    <t>Brøndshøj</t>
  </si>
  <si>
    <t>Pilehøj v/ nr. 13</t>
  </si>
  <si>
    <t>Torneværksvej 20</t>
  </si>
  <si>
    <t>Torneværksvej 48</t>
  </si>
  <si>
    <t>Højvangen 6</t>
  </si>
  <si>
    <t>Torneværksvej</t>
  </si>
  <si>
    <t>Herman Blems Vej 11</t>
  </si>
  <si>
    <t>Åkirkebyvej 25</t>
  </si>
  <si>
    <t>Andr Riis Vej</t>
  </si>
  <si>
    <t>Andr Riis Vej 2</t>
  </si>
  <si>
    <t>Fabriksvej 20</t>
  </si>
  <si>
    <t>Fabriksvej 10</t>
  </si>
  <si>
    <t>Åkirkebyvej 1</t>
  </si>
  <si>
    <t>Sagavej 2</t>
  </si>
  <si>
    <t>Asavej 36</t>
  </si>
  <si>
    <t>Sandemandsvej - Ringvejen</t>
  </si>
  <si>
    <t>Sandemandsvej 4</t>
  </si>
  <si>
    <t>Åkirkebyvej 132</t>
  </si>
  <si>
    <t>Åkirkebyvej 136</t>
  </si>
  <si>
    <t>Østre Ringvej 1</t>
  </si>
  <si>
    <t>Åkirkebyvej 138</t>
  </si>
  <si>
    <t>Smedegårdsvej 34</t>
  </si>
  <si>
    <t>Sdr. Ringvej V. Ridestien</t>
  </si>
  <si>
    <t>Strandvejen v/Fredensborg</t>
  </si>
  <si>
    <t>Galløkken</t>
  </si>
  <si>
    <t>Søndre Alle 46</t>
  </si>
  <si>
    <t>Ullasvej 5</t>
  </si>
  <si>
    <t>Bellmansvej 22</t>
  </si>
  <si>
    <t>Frødingsvej 7</t>
  </si>
  <si>
    <t>Sygehusvej 16</t>
  </si>
  <si>
    <t>Helsevej 9</t>
  </si>
  <si>
    <t>Paradisvej 6</t>
  </si>
  <si>
    <t>Lundensvej</t>
  </si>
  <si>
    <t>Sagavej 19</t>
  </si>
  <si>
    <t>Sagavej/Gigtplejehjemmet</t>
  </si>
  <si>
    <t>Morbærstien 2</t>
  </si>
  <si>
    <t>Søndre Alle 2</t>
  </si>
  <si>
    <t>Søndergade 22</t>
  </si>
  <si>
    <t>Kapelvej V. Nr. 63</t>
  </si>
  <si>
    <t>Nordre Kystvej</t>
  </si>
  <si>
    <t>Storegade 15</t>
  </si>
  <si>
    <t>Raadhusstræde 9</t>
  </si>
  <si>
    <t>Damgade 5</t>
  </si>
  <si>
    <t>Store Torv 6</t>
  </si>
  <si>
    <t>Store Torv</t>
  </si>
  <si>
    <t>Snellemark 30</t>
  </si>
  <si>
    <t>Østergade 54</t>
  </si>
  <si>
    <t>Østergade 50</t>
  </si>
  <si>
    <t>Lille Madsegade 34</t>
  </si>
  <si>
    <t>Dampmøllegade 34</t>
  </si>
  <si>
    <t>Dampmøllegade 9</t>
  </si>
  <si>
    <t>Sankt Mortens Gade 20</t>
  </si>
  <si>
    <t>Sankt Mortens Gade 33</t>
  </si>
  <si>
    <t>Sankt Mortens Gade 3</t>
  </si>
  <si>
    <t>Lille Madsegade 114</t>
  </si>
  <si>
    <t>Lille Madsegade 75</t>
  </si>
  <si>
    <t>Marie Kofoeds Vej 9</t>
  </si>
  <si>
    <t>Marie Kofoeds Vej 1</t>
  </si>
  <si>
    <t>Østergade 72</t>
  </si>
  <si>
    <t>Ny Østergade 63</t>
  </si>
  <si>
    <t>Ny Østergade 55</t>
  </si>
  <si>
    <t>Dyrlæge Jürgensensgade 1</t>
  </si>
  <si>
    <t>Møllebakken 28</t>
  </si>
  <si>
    <t>Møllebakken 26</t>
  </si>
  <si>
    <t>Møllebakken 41</t>
  </si>
  <si>
    <t>Tempelvej v/nr. 15</t>
  </si>
  <si>
    <t>Vigehavnen</t>
  </si>
  <si>
    <t>Storegade 24</t>
  </si>
  <si>
    <t>Vagtbodgade 2</t>
  </si>
  <si>
    <t>Havnebryggen 12</t>
  </si>
  <si>
    <t>Havnebryggen 2</t>
  </si>
  <si>
    <t>Havnen</t>
  </si>
  <si>
    <t>Borgergade 4</t>
  </si>
  <si>
    <t>V.søndergade 35</t>
  </si>
  <si>
    <t>V.søndergade 36</t>
  </si>
  <si>
    <t>Parkvej</t>
  </si>
  <si>
    <t>Skovgade 36</t>
  </si>
  <si>
    <t>Søndergade 31</t>
  </si>
  <si>
    <t>Sydskovvej 4</t>
  </si>
  <si>
    <t>Vestergade</t>
  </si>
  <si>
    <t>Brænderigænget 10</t>
  </si>
  <si>
    <t>Svaneke Havn v/trappen Postgade</t>
  </si>
  <si>
    <t>Havnen 2</t>
  </si>
  <si>
    <t>Lille Plads</t>
  </si>
  <si>
    <t>Gryneparken</t>
  </si>
  <si>
    <t>Ferskesøstræde 33</t>
  </si>
  <si>
    <t>Andersen Nexø Vej</t>
  </si>
  <si>
    <t>Langedebyvejen 4</t>
  </si>
  <si>
    <t>Industrivej 10</t>
  </si>
  <si>
    <t>Gl Rønnevej 1</t>
  </si>
  <si>
    <t>V.rønnevej 22</t>
  </si>
  <si>
    <t>Rønnevej</t>
  </si>
  <si>
    <t>Havnegade 70</t>
  </si>
  <si>
    <t>Gl Postvej 2</t>
  </si>
  <si>
    <t>Gl Postvej 25</t>
  </si>
  <si>
    <t>Gl Postvej 27</t>
  </si>
  <si>
    <t>Møllevænget 1</t>
  </si>
  <si>
    <t>Rugmarken 8</t>
  </si>
  <si>
    <t>Jakob Hansens Vej 1</t>
  </si>
  <si>
    <t>V./Søbækken/sdr.landevej</t>
  </si>
  <si>
    <t>Kildestræde 18</t>
  </si>
  <si>
    <t>Brogade</t>
  </si>
  <si>
    <t>Avlsbrugervej 1</t>
  </si>
  <si>
    <t>Damgade 10</t>
  </si>
  <si>
    <t>Skolestræde</t>
  </si>
  <si>
    <t>Munkegade 18</t>
  </si>
  <si>
    <t>Kirkestræde 28</t>
  </si>
  <si>
    <t>Toldbodgade</t>
  </si>
  <si>
    <t>Strandgade 1</t>
  </si>
  <si>
    <t>Ndr. Strandvej 6</t>
  </si>
  <si>
    <t>Pumpehus v/tørdok</t>
  </si>
  <si>
    <t>Nexø Havn</t>
  </si>
  <si>
    <t>Nexø Havn v/tørdok</t>
  </si>
  <si>
    <t>På Mast Ved Havnen 2</t>
  </si>
  <si>
    <t>Havnen 6</t>
  </si>
  <si>
    <t>Sdr. Hammer 56</t>
  </si>
  <si>
    <t>V.sdr. Hammer 32</t>
  </si>
  <si>
    <t>Sdr. Hammer v/minkfoderfabrikken</t>
  </si>
  <si>
    <t>Sdr. Hammer 188</t>
  </si>
  <si>
    <t>V.Sdr. Hammer 190/216</t>
  </si>
  <si>
    <t>Øster Flak v/liften</t>
  </si>
  <si>
    <t>V.øster Flak 2</t>
  </si>
  <si>
    <t>Sdr. Hammer 31</t>
  </si>
  <si>
    <t>Sdr. Hammer 27</t>
  </si>
  <si>
    <t>Toldbodgade 2</t>
  </si>
  <si>
    <t>Paradisvej 1</t>
  </si>
  <si>
    <t>Havnegade 44</t>
  </si>
  <si>
    <t>Lindestræde</t>
  </si>
  <si>
    <t>Havnegade 7</t>
  </si>
  <si>
    <t>Aasen 56</t>
  </si>
  <si>
    <t>Nørregade 46</t>
  </si>
  <si>
    <t>Stenbrudsvej v/nr. 19</t>
  </si>
  <si>
    <t>Stenbrudsvej 27</t>
  </si>
  <si>
    <t>Kystvej</t>
  </si>
  <si>
    <t>Kystvej v/nr. 7</t>
  </si>
  <si>
    <t>Østre Kajgade</t>
  </si>
  <si>
    <t>Jomfruskoven</t>
  </si>
  <si>
    <t>Paradisvej v/nr. 50</t>
  </si>
  <si>
    <t>Kong Gustafsvej 10</t>
  </si>
  <si>
    <t>Stadionvej 19</t>
  </si>
  <si>
    <t>Stadionvej 24</t>
  </si>
  <si>
    <t>Stadionvej 18</t>
  </si>
  <si>
    <t>Stadionvej 16</t>
  </si>
  <si>
    <t>V.paradisvej 76</t>
  </si>
  <si>
    <t>Vibevænget 21</t>
  </si>
  <si>
    <t>Kuleborgvej v/trfst. 121</t>
  </si>
  <si>
    <t>Nygade 40</t>
  </si>
  <si>
    <t>Nybyvej</t>
  </si>
  <si>
    <t>Hedegårdsvej v/mast</t>
  </si>
  <si>
    <t>Bæverparken V. Nr. 10</t>
  </si>
  <si>
    <t>Limensgaden 5</t>
  </si>
  <si>
    <t>Kalbyvejen ved 60/10 kV</t>
  </si>
  <si>
    <t>Møllebakken 3</t>
  </si>
  <si>
    <t>Grønningen v/hallen</t>
  </si>
  <si>
    <t>Torvet 30</t>
  </si>
  <si>
    <t>Eskildsgade 15</t>
  </si>
  <si>
    <t>Eskildsgade V Trfst. 158</t>
  </si>
  <si>
    <t>Biblioteksgården</t>
  </si>
  <si>
    <t>Damgade 13</t>
  </si>
  <si>
    <t>Storegade 7</t>
  </si>
  <si>
    <t>Storegade v/trfst. 159</t>
  </si>
  <si>
    <t>Syrenvej 4</t>
  </si>
  <si>
    <t>Syrenvej v/trfst. 574</t>
  </si>
  <si>
    <t>Syrenvej</t>
  </si>
  <si>
    <t>Tulipanvej v/trfst. 663</t>
  </si>
  <si>
    <t>Jernbanegade 7</t>
  </si>
  <si>
    <t>Jernbanegade 9</t>
  </si>
  <si>
    <t>Svanekegade 20</t>
  </si>
  <si>
    <t>Svanekegade 22</t>
  </si>
  <si>
    <t>Stokkekildevej</t>
  </si>
  <si>
    <t>Jernbanegade 33</t>
  </si>
  <si>
    <t>Ravnsgade 5</t>
  </si>
  <si>
    <t>Gregersgade 5</t>
  </si>
  <si>
    <t>Gregersgade 27</t>
  </si>
  <si>
    <t>Skolevej 11</t>
  </si>
  <si>
    <t>Skolevej 9</t>
  </si>
  <si>
    <t>Hans Rømersvej 27</t>
  </si>
  <si>
    <t>Hans Rømersvej</t>
  </si>
  <si>
    <t>Rønnevej v/Shell</t>
  </si>
  <si>
    <t>Brovangen</t>
  </si>
  <si>
    <t>Lobbæk Hovedgade 12</t>
  </si>
  <si>
    <t>Vestermarievej 36</t>
  </si>
  <si>
    <t>Vestermarievej 16</t>
  </si>
  <si>
    <t>Kg CO2 2008 - Graddagskorrigeret</t>
  </si>
  <si>
    <t>Kg CO2 2009 - Graddagskorrigeret</t>
  </si>
  <si>
    <t>Kg CO2 2010 - Graddagskorrigeret</t>
  </si>
  <si>
    <t>2008 - Graddags-korrigeret</t>
  </si>
  <si>
    <t>2009 - Graddags-korrigeret</t>
  </si>
  <si>
    <t>2010 - Graddags-korrigeret</t>
  </si>
  <si>
    <t>2011 - Graddags-korrigeret</t>
  </si>
  <si>
    <t>Kirkemøllevejen v/nr. 11</t>
  </si>
  <si>
    <t>Kirkemøllevejen</t>
  </si>
  <si>
    <t>Vestermarievej 19</t>
  </si>
  <si>
    <t>Hammerhavnen</t>
  </si>
  <si>
    <t>Hammershusvej v/nr. 94</t>
  </si>
  <si>
    <t>Hammershusvej v/trfst 270</t>
  </si>
  <si>
    <t>Strandpromenaden</t>
  </si>
  <si>
    <t>Strandpromenaden 24</t>
  </si>
  <si>
    <t>Fjeldvej Ml. 10</t>
  </si>
  <si>
    <t>Strandvejen 14</t>
  </si>
  <si>
    <t>Kattedalen 1</t>
  </si>
  <si>
    <t>Allinge Havn</t>
  </si>
  <si>
    <t>Sverigesvej 11</t>
  </si>
  <si>
    <t>Sverigesvej 1</t>
  </si>
  <si>
    <t>Sverigesvej v/nr. 4</t>
  </si>
  <si>
    <t>Havnegade 51</t>
  </si>
  <si>
    <t>Strandvejen</t>
  </si>
  <si>
    <t>Kirkeplads 2</t>
  </si>
  <si>
    <t>Vestergade 1</t>
  </si>
  <si>
    <t>Pilegade 27</t>
  </si>
  <si>
    <t>Teglgårdsvej</t>
  </si>
  <si>
    <t>Moseløkkevej</t>
  </si>
  <si>
    <t>Havneporten</t>
  </si>
  <si>
    <t>Kæmpestranden 12</t>
  </si>
  <si>
    <t>Kæmpestranden 14</t>
  </si>
  <si>
    <t>Kirkeplads 6</t>
  </si>
  <si>
    <t>Løsebækgade 1</t>
  </si>
  <si>
    <t>Søndervænget 4</t>
  </si>
  <si>
    <t>Kg CO2 2011 - Graddagskorrigeret</t>
  </si>
  <si>
    <t>Vestergade 34</t>
  </si>
  <si>
    <t>Uden Måler</t>
  </si>
  <si>
    <t>Nordre Borrelyngvej 34</t>
  </si>
  <si>
    <t>Blåholtvej Ved Nr. 8</t>
  </si>
  <si>
    <t>Tejnvej v/nr. 47</t>
  </si>
  <si>
    <t>Stien v/Tejnvej Nr. 24</t>
  </si>
  <si>
    <t>Vang 125</t>
  </si>
  <si>
    <t>Ringedalsvej</t>
  </si>
  <si>
    <t>Strandvejen 198</t>
  </si>
  <si>
    <t>V.frederiksvej 43</t>
  </si>
  <si>
    <t>V.sandstien 15</t>
  </si>
  <si>
    <t>V.frederiksvej 21</t>
  </si>
  <si>
    <t>Sandvejen 18</t>
  </si>
  <si>
    <t>Boesvej 8</t>
  </si>
  <si>
    <t>Ædjavejen</t>
  </si>
  <si>
    <t>Skansevej v/Myrevej</t>
  </si>
  <si>
    <t>V.strandvolden</t>
  </si>
  <si>
    <t>Solstien 1</t>
  </si>
  <si>
    <t>Gudhjemvej 97</t>
  </si>
  <si>
    <t>Malkestien</t>
  </si>
  <si>
    <t>Malkestien 21</t>
  </si>
  <si>
    <t>Gudhjemvej 107</t>
  </si>
  <si>
    <t>Gudhjemvej 109</t>
  </si>
  <si>
    <t>Stationsvej</t>
  </si>
  <si>
    <t>Stationsvej 2</t>
  </si>
  <si>
    <t>Jernkaasvej</t>
  </si>
  <si>
    <t>Melstedvej 1</t>
  </si>
  <si>
    <t>Møllebakken 4</t>
  </si>
  <si>
    <t>Gudhjem Havn</t>
  </si>
  <si>
    <t>Åbogade 7</t>
  </si>
  <si>
    <t>Ejnar Mikkelsensvej 7</t>
  </si>
  <si>
    <t>Løkkegade 2</t>
  </si>
  <si>
    <t>Nørresand Havn</t>
  </si>
  <si>
    <t>Kullmannsvej</t>
  </si>
  <si>
    <t>Melsted Langgade</t>
  </si>
  <si>
    <t>Melsted Havn</t>
  </si>
  <si>
    <t>Melsted Langgade 2</t>
  </si>
  <si>
    <t>Godthåbsvej 59</t>
  </si>
  <si>
    <t>Almindingensvej 54</t>
  </si>
  <si>
    <t>Almindingensvej</t>
  </si>
  <si>
    <t>Almindingensvej 23</t>
  </si>
  <si>
    <t>Almindingensvej 21</t>
  </si>
  <si>
    <t>Kirkebyvej v/trfst. 61</t>
  </si>
  <si>
    <t>Lærkevej 2</t>
  </si>
  <si>
    <t>Godthåbsvej 39</t>
  </si>
  <si>
    <t>Fuglevænget 2</t>
  </si>
  <si>
    <t>Vibevænget 6</t>
  </si>
  <si>
    <t>Bølshavnvej v/trfst. 668</t>
  </si>
  <si>
    <t>Bølshavn Bag 13</t>
  </si>
  <si>
    <t>Bølshavn 19</t>
  </si>
  <si>
    <t>Bølshavn Overf. 42</t>
  </si>
  <si>
    <t>Rønnevej v/nr. 116</t>
  </si>
  <si>
    <t>Bøgevej 11</t>
  </si>
  <si>
    <t>Kirkevej 6</t>
  </si>
  <si>
    <t>Kirkevej 8</t>
  </si>
  <si>
    <t>Arnagervej</t>
  </si>
  <si>
    <t>Rønnevej v/nr. 96</t>
  </si>
  <si>
    <t>V.sdr. Landevej 58</t>
  </si>
  <si>
    <t>V.kannikegårdsvej 14</t>
  </si>
  <si>
    <t>V.birkevej 2</t>
  </si>
  <si>
    <t>Birkevej V.nr. 2</t>
  </si>
  <si>
    <t>V.turistvej 7</t>
  </si>
  <si>
    <t>Hovedgade 1</t>
  </si>
  <si>
    <t>Havnevej 1</t>
  </si>
  <si>
    <t>Havnevej</t>
  </si>
  <si>
    <t>V.havnevej 37</t>
  </si>
  <si>
    <t>Hovedgade</t>
  </si>
  <si>
    <t>Jordbærhaven 10</t>
  </si>
  <si>
    <t>Jordbærhaven 8</t>
  </si>
  <si>
    <t>Bækkedalsvej Ved</t>
  </si>
  <si>
    <t>V.gadegårdsvejen 3</t>
  </si>
  <si>
    <t>V.gadegårdsvejen 6</t>
  </si>
  <si>
    <t>Vangsbovej 2</t>
  </si>
  <si>
    <t>Stensebyvejen - Vangsbovej</t>
  </si>
  <si>
    <t>Pederskervejen 60</t>
  </si>
  <si>
    <t>Pedersker Hovedgade 23</t>
  </si>
  <si>
    <t>Pederskervejen/Hovedgaden</t>
  </si>
  <si>
    <t>Pedersker Hovedgade 56</t>
  </si>
  <si>
    <t>Pedersker Hovedgade 46</t>
  </si>
  <si>
    <t>Trekanten</t>
  </si>
  <si>
    <t>Baunevej 2</t>
  </si>
  <si>
    <t>Slamrebjergvej 1</t>
  </si>
  <si>
    <t>Pederskervejen 4</t>
  </si>
  <si>
    <t>v/Bodilsker Skole</t>
  </si>
  <si>
    <t>Pederskervejen 11</t>
  </si>
  <si>
    <t>V.hønselundsvejen</t>
  </si>
  <si>
    <t>V.langedebyvejen 7</t>
  </si>
  <si>
    <t>V.skimlevejen</t>
  </si>
  <si>
    <t>Aarsdalevej 24</t>
  </si>
  <si>
    <t>Aarsdalevej 51</t>
  </si>
  <si>
    <t>V.urmarken 13</t>
  </si>
  <si>
    <t>Strandvejen 4</t>
  </si>
  <si>
    <t>Norre Bakke 3</t>
  </si>
  <si>
    <t>Ibskervej 30</t>
  </si>
  <si>
    <t>Hans Thygesensvej 46</t>
  </si>
  <si>
    <t>Hans Thygesensvej v/nr. 4</t>
  </si>
  <si>
    <t>Hans Thygesensvej</t>
  </si>
  <si>
    <t>Rundløkkevejen v/nr. 8</t>
  </si>
  <si>
    <t>Rundløkkevejen</t>
  </si>
  <si>
    <t>Hegnedevejen v/nr. 21</t>
  </si>
  <si>
    <t>Sigtevej 7</t>
  </si>
  <si>
    <t>Kongensmark</t>
  </si>
  <si>
    <t>Årsballe By v/nr. 1</t>
  </si>
  <si>
    <t>Ørningevej 3</t>
  </si>
  <si>
    <t>Gudhjemvej</t>
  </si>
  <si>
    <t>V. Toft</t>
  </si>
  <si>
    <t>Gamlevældevej 30</t>
  </si>
  <si>
    <t>Nybrovej</t>
  </si>
  <si>
    <t>Pihls Allé 6</t>
  </si>
  <si>
    <t>Stavsdalvej 32</t>
  </si>
  <si>
    <t>Brommevej 45</t>
  </si>
  <si>
    <t>Brommevej 43</t>
  </si>
  <si>
    <t>Brommevej 41</t>
  </si>
  <si>
    <t>Skramman</t>
  </si>
  <si>
    <t>Røvej 40</t>
  </si>
  <si>
    <t>Rø Skolevej 8</t>
  </si>
  <si>
    <t>Rø Skolevej 10</t>
  </si>
  <si>
    <t>Klemenskervej 23</t>
  </si>
  <si>
    <t>Kyndegårdsvej</t>
  </si>
  <si>
    <t>Kyndegårdsvej 2</t>
  </si>
  <si>
    <t>Kirkebyvej v/nr. 13</t>
  </si>
  <si>
    <t>Kirkebyvej 28</t>
  </si>
  <si>
    <t>Haslevej 146</t>
  </si>
  <si>
    <t>Møllevej 6</t>
  </si>
  <si>
    <t>Møllevej 8</t>
  </si>
  <si>
    <t>Nyker Hovedgade 5</t>
  </si>
  <si>
    <t>Landlystvej</t>
  </si>
  <si>
    <t>Solvænget</t>
  </si>
  <si>
    <t>Nyker Hovedgade Ved</t>
  </si>
  <si>
    <t>Nyker Hovedgade 24</t>
  </si>
  <si>
    <t>Ellebyvej 2</t>
  </si>
  <si>
    <t>Kirkemarksvej 11</t>
  </si>
  <si>
    <t>Kirkemarksvej</t>
  </si>
  <si>
    <t>Buldregårdsvej</t>
  </si>
  <si>
    <t>Grønagervej</t>
  </si>
  <si>
    <t>Grønagervej V Nr. 79</t>
  </si>
  <si>
    <t>Klemens Storegade</t>
  </si>
  <si>
    <t>Pihls Alle 12</t>
  </si>
  <si>
    <t>Pihls Alle 10</t>
  </si>
  <si>
    <t>Pihls Alle 32</t>
  </si>
  <si>
    <t>Jernbanevej 5</t>
  </si>
  <si>
    <t>Jernbanevej 4</t>
  </si>
  <si>
    <t>Sct. Klemensgade 18</t>
  </si>
  <si>
    <t>Industrivej 6</t>
  </si>
  <si>
    <t>Fejlerevej</t>
  </si>
  <si>
    <t>Simblegårdsvej 24</t>
  </si>
  <si>
    <t>Dalslundevej 17</t>
  </si>
  <si>
    <t>Toftegårdsvej v/nr. 36</t>
  </si>
  <si>
    <t>Bagå 2</t>
  </si>
  <si>
    <t>Klinkervej 10</t>
  </si>
  <si>
    <t>Sandmarksvej</t>
  </si>
  <si>
    <t>Trfst. Nr. 208</t>
  </si>
  <si>
    <t>Mulebyvej 8</t>
  </si>
  <si>
    <t>Nyker Strandvej</t>
  </si>
  <si>
    <t>Ellevej v/Højegårdsvej</t>
  </si>
  <si>
    <t>Højegårdsvej 1</t>
  </si>
  <si>
    <t>Sahara v/nr. 18</t>
  </si>
  <si>
    <t xml:space="preserve">Dalegårdsvej, Boring Maegård </t>
  </si>
  <si>
    <t>Dalegårdsvej 8</t>
  </si>
  <si>
    <t>Rønnevej 54</t>
  </si>
  <si>
    <t>Lindesgårdsvej 8</t>
  </si>
  <si>
    <t>Rønnevej 68</t>
  </si>
  <si>
    <t>Kirkebyen 49</t>
  </si>
  <si>
    <t>Vystebyvej 1</t>
  </si>
  <si>
    <t>Rosendalevej</t>
  </si>
  <si>
    <t>Rønnevej 28</t>
  </si>
  <si>
    <t>Rønnevej 25</t>
  </si>
  <si>
    <t>Rø Skolevej 902</t>
  </si>
  <si>
    <t>Kildesgårdsvej 19</t>
  </si>
  <si>
    <t>Smedeløkken v/nr. 42</t>
  </si>
  <si>
    <t>Kildesgårdsvej 2</t>
  </si>
  <si>
    <t>Havnen 1</t>
  </si>
  <si>
    <t>Tejn Gamle Havn</t>
  </si>
  <si>
    <t>Ndr. Strandvej 31</t>
  </si>
  <si>
    <t>Ndr. Strandvej 2</t>
  </si>
  <si>
    <t>Sdr. Strandvej</t>
  </si>
  <si>
    <t>Skovløkken 4</t>
  </si>
  <si>
    <t>Skovløkken v/trfst. 224</t>
  </si>
  <si>
    <t>Mikkelegade 9</t>
  </si>
  <si>
    <t>Møllevangen V.nr. 39</t>
  </si>
  <si>
    <t>Hedebovej 52</t>
  </si>
  <si>
    <t>Storegade 11</t>
  </si>
  <si>
    <t>Svalhøjvej 13</t>
  </si>
  <si>
    <t>Storegade 22</t>
  </si>
  <si>
    <t>Storegade 34</t>
  </si>
  <si>
    <t>Østergade 21</t>
  </si>
  <si>
    <t>Nygårdsvej</t>
  </si>
  <si>
    <t>Julegade v/nr. 16</t>
  </si>
  <si>
    <t>Krummevej 3</t>
  </si>
  <si>
    <t>Kirkegade 8</t>
  </si>
  <si>
    <t>Havnen v/nr. 23</t>
  </si>
  <si>
    <t>Havnen v/nr. 11</t>
  </si>
  <si>
    <t>Havnen mellem 4 og 8</t>
  </si>
  <si>
    <t>Vesthavnsvej 24</t>
  </si>
  <si>
    <t>Vesthavnsvej</t>
  </si>
  <si>
    <t>Gasværksvej 11</t>
  </si>
  <si>
    <t>Strandgade 23</t>
  </si>
  <si>
    <t>Søndre Bæk v/nr. 16</t>
  </si>
  <si>
    <t>Søndre Bæk 16</t>
  </si>
  <si>
    <t>Havnegade 1</t>
  </si>
  <si>
    <t>Vestergade V.nr. 40</t>
  </si>
  <si>
    <t>Damløkkevej</t>
  </si>
  <si>
    <t>Toftelunden 6</t>
  </si>
  <si>
    <t>Klympen Mellem Nr. 26</t>
  </si>
  <si>
    <t>Fælledvej 50</t>
  </si>
  <si>
    <t>Toftelunden 1</t>
  </si>
  <si>
    <t>Hasselvej 7</t>
  </si>
  <si>
    <t>Toftemarken 1</t>
  </si>
  <si>
    <t>Toftebakken 9</t>
  </si>
  <si>
    <t>Gammeltoft 36</t>
  </si>
  <si>
    <t>Gammeltoft</t>
  </si>
  <si>
    <t>H. C. Sierstedsvej</t>
  </si>
  <si>
    <t>Nørrekås Bådehavn</t>
  </si>
  <si>
    <t>Nordre Kystvej 1</t>
  </si>
  <si>
    <t>Nordre Kystvej 3</t>
  </si>
  <si>
    <t>Munch Petersens Vej 4</t>
  </si>
  <si>
    <t>Finlandsvej 3</t>
  </si>
  <si>
    <t>Skansevej 7</t>
  </si>
  <si>
    <t>Skansevej</t>
  </si>
  <si>
    <t>Egeløkken/Bøgeløkken</t>
  </si>
  <si>
    <t>Sagavej/Søndergårds Alle</t>
  </si>
  <si>
    <t>Peter Ipsens Vej</t>
  </si>
  <si>
    <t>Kabbelejeløkken</t>
  </si>
  <si>
    <t>Strandvejen/Fredensborgvej</t>
  </si>
  <si>
    <t>Strandvejen V. Nr. 93</t>
  </si>
  <si>
    <t>Bellmansvej v/Sdr. Villavej</t>
  </si>
  <si>
    <t>Paradisvej V.plejehjemmet</t>
  </si>
  <si>
    <t>Stengade v/Pingels Alle</t>
  </si>
  <si>
    <t>Åkirkebyvej v/nr. 43</t>
  </si>
  <si>
    <t>Solvangen/Almindingsvej</t>
  </si>
  <si>
    <t>Brovangen v/nr. 23</t>
  </si>
  <si>
    <t>Industrivej</t>
  </si>
  <si>
    <t>Sagavej/Åkirkebyvej</t>
  </si>
  <si>
    <t>Smedegårdsvej 24</t>
  </si>
  <si>
    <t>Åkirkebyvej Ved Nr. 158</t>
  </si>
  <si>
    <t>Asavej v/Midgårdsvej</t>
  </si>
  <si>
    <t>Ægirsvej Ved Nr. 9</t>
  </si>
  <si>
    <t>Ydunsvej V.asavej</t>
  </si>
  <si>
    <t>Stavelund V.klampegårdsv.</t>
  </si>
  <si>
    <t>Knudsker Kirke</t>
  </si>
  <si>
    <t>Svanekevej/Borgmester Nielsens Vej</t>
  </si>
  <si>
    <t>Svanekevej V.nr. 29</t>
  </si>
  <si>
    <t>Borgmester Nielsens Vej</t>
  </si>
  <si>
    <t>Smallesund V.pæretræsdal.</t>
  </si>
  <si>
    <t>Smallesund V. Nr. 24</t>
  </si>
  <si>
    <t>Smallesund V Nr. 104</t>
  </si>
  <si>
    <t>Østerled V.ternevangen</t>
  </si>
  <si>
    <t>Torneværksvej V.østerled</t>
  </si>
  <si>
    <t>Åvej V. Nr. 12</t>
  </si>
  <si>
    <t>Byledsgade/Borgm.n.vej</t>
  </si>
  <si>
    <t>Borgm. Nielsensvej/Eginsg</t>
  </si>
  <si>
    <t>Sveasvej V. Bryggervej</t>
  </si>
  <si>
    <t>Thorkildsvej v/Rosenvej</t>
  </si>
  <si>
    <t>Gartnervangen v/nr. 66</t>
  </si>
  <si>
    <t>Nørre Løkke 2</t>
  </si>
  <si>
    <t>Eriksvej V. Nr. 17</t>
  </si>
  <si>
    <t>Allevej</t>
  </si>
  <si>
    <t>Almegårdsvej 6</t>
  </si>
  <si>
    <t>Haslevej V. Lærkevej</t>
  </si>
  <si>
    <t>Haslevej V.slagteriet</t>
  </si>
  <si>
    <t>Haslevej - Kystvejen</t>
  </si>
  <si>
    <t>Møllegade V. Byledsgade</t>
  </si>
  <si>
    <t>Sletten v/Borgergade</t>
  </si>
  <si>
    <t>V. Smedegade 1</t>
  </si>
  <si>
    <t>Grønnegade v/nr. 17</t>
  </si>
  <si>
    <t>Snellemark V. Nr. 16</t>
  </si>
  <si>
    <t>Snellemark 28</t>
  </si>
  <si>
    <t>Provstegade V. Østergade</t>
  </si>
  <si>
    <t>Lille Mortensgade</t>
  </si>
  <si>
    <t>Bagerpladsen</t>
  </si>
  <si>
    <t>Østergade/Søndergade</t>
  </si>
  <si>
    <t>Stumpegade/Klokkegade</t>
  </si>
  <si>
    <t>Stettestræde V.stålegade</t>
  </si>
  <si>
    <t>Landemærket V. Arresten</t>
  </si>
  <si>
    <t>Pingels Alle</t>
  </si>
  <si>
    <t>Åkirkebyvej/Pingels Alle</t>
  </si>
  <si>
    <t>Voldgade v/nr. 17</t>
  </si>
  <si>
    <t>Snorrebakken Ved Nr. 30</t>
  </si>
  <si>
    <t>Snorrebakken 60</t>
  </si>
  <si>
    <t>Snorrebakken 62</t>
  </si>
  <si>
    <t>Åkirkebyvej 192</t>
  </si>
  <si>
    <t>Søndre Ringvej 71</t>
  </si>
  <si>
    <t>Smedegårdsvej v/nr. 40</t>
  </si>
  <si>
    <t>Stadionvej 21</t>
  </si>
  <si>
    <t>V./Nordfilet</t>
  </si>
  <si>
    <t>Kløvervænget 8</t>
  </si>
  <si>
    <t>Sverigesvej 6</t>
  </si>
  <si>
    <t>Duebjergvej v/trfst. 6</t>
  </si>
  <si>
    <t>Kæmpestranden 10</t>
  </si>
  <si>
    <t>Møllebakken v/Vigebakken</t>
  </si>
  <si>
    <t>Østergade v/pølsebaren</t>
  </si>
  <si>
    <t>Nørregårdsvejen 4</t>
  </si>
  <si>
    <t>Bonaveddevejen v/nr. 12</t>
  </si>
  <si>
    <t>Ndr. Strandvej v/nr. 28</t>
  </si>
  <si>
    <t>Lærkegårdsvej v/nr. 5</t>
  </si>
  <si>
    <t>Kajbjergvej v/nr. 18</t>
  </si>
  <si>
    <t>Kildesgårdsvej 1</t>
  </si>
  <si>
    <t>Søsende v/nr. 9</t>
  </si>
  <si>
    <t>Hentregårdsvej 4</t>
  </si>
  <si>
    <t>Ejnar Mikkelsensvej 29</t>
  </si>
  <si>
    <t>Hyldeslet v/nr. 7</t>
  </si>
  <si>
    <t>Havnen 27</t>
  </si>
  <si>
    <t>V.værftvej 8</t>
  </si>
  <si>
    <t>Vang Havn</t>
  </si>
  <si>
    <t>Kuttervej</t>
  </si>
  <si>
    <t>V.sdr. Landevej 1</t>
  </si>
  <si>
    <t>Grevens Dal v/nr. 40</t>
  </si>
  <si>
    <t>V.stensebyvejen 6</t>
  </si>
  <si>
    <t>Klemens Storegade v/nr. 4</t>
  </si>
  <si>
    <t>Aagaardsvej 23</t>
  </si>
  <si>
    <t>Rønnevej 2</t>
  </si>
  <si>
    <t>Fritids- og ungdomsklubber, i alt</t>
  </si>
  <si>
    <t>Dalen</t>
  </si>
  <si>
    <t>Vestermarievej v/nr. 27</t>
  </si>
  <si>
    <t>Vibegårdsvej 14</t>
  </si>
  <si>
    <t>Kirkebyen 43</t>
  </si>
  <si>
    <t>Kirkebyen 19</t>
  </si>
  <si>
    <t>Nordre Kystvej / Nebbe Odde Vej</t>
  </si>
  <si>
    <t>Havnebryggen 8</t>
  </si>
  <si>
    <t>Melstedvej v/nr. 43</t>
  </si>
  <si>
    <t>Tejnvej v/nr. 79</t>
  </si>
  <si>
    <t>Kannikevangen</t>
  </si>
  <si>
    <t>V.nørrebækken</t>
  </si>
  <si>
    <t>Melstedvej v/nr. 6</t>
  </si>
  <si>
    <t>Jernbanevej v/nr. 10</t>
  </si>
  <si>
    <t>Vagtbodgade v/nr. 11</t>
  </si>
  <si>
    <t>Østvej</t>
  </si>
  <si>
    <t>Bølshavn v/nr. 20</t>
  </si>
  <si>
    <t>Stavsdalvej Bag Nr. 5</t>
  </si>
  <si>
    <t>Søbækken</t>
  </si>
  <si>
    <t>Nexø Busstation 4</t>
  </si>
  <si>
    <t>Tingstedvejen 2</t>
  </si>
  <si>
    <t>Nexøvej</t>
  </si>
  <si>
    <t>Tejnvej</t>
  </si>
  <si>
    <t>Svanekevej v/nr. 9</t>
  </si>
  <si>
    <t>St. Torv v/nr. 2</t>
  </si>
  <si>
    <t>Ndr. Strandvej ovfr/nr. 2</t>
  </si>
  <si>
    <t>Strandvejen v/nr. 1</t>
  </si>
  <si>
    <t>Rønnevej 74</t>
  </si>
  <si>
    <t>Kalbyvejen Overfor Nr. 3</t>
  </si>
  <si>
    <t>Paradisvej 68</t>
  </si>
  <si>
    <t>Sverigesvej v/nr. 1</t>
  </si>
  <si>
    <t>Strandvejen v/nr. 40</t>
  </si>
  <si>
    <t>Birgersvej overf./Jernbanegade</t>
  </si>
  <si>
    <t>Torneværksvej v/nr. 53</t>
  </si>
  <si>
    <t>Lyrsbyvej 6</t>
  </si>
  <si>
    <t>Svanekevej v/nr. 51</t>
  </si>
  <si>
    <t>Bådehavnsvej v/nr. 15</t>
  </si>
  <si>
    <t>Kirkepladsen 2</t>
  </si>
  <si>
    <t>Åbyvej v/nr. 4</t>
  </si>
  <si>
    <t>Sigtebrovej Overfor Nr. 6</t>
  </si>
  <si>
    <t>Rønnevej v/nr. 57</t>
  </si>
  <si>
    <t>Østre Sømarksvej v/nr. 25</t>
  </si>
  <si>
    <t>Østergade/Bymarken</t>
  </si>
  <si>
    <t>Ejnar Mikkelsensvej 17</t>
  </si>
  <si>
    <t>Melstedvej v/nr. 27</t>
  </si>
  <si>
    <t>Melstedvej v/nr. 39</t>
  </si>
  <si>
    <t>Åsbakken/Næs</t>
  </si>
  <si>
    <t>Bykilden 4</t>
  </si>
  <si>
    <t>Skrokkegårdsvejen 14</t>
  </si>
  <si>
    <t>Sandlinien 26</t>
  </si>
  <si>
    <t>Heroldsgade v/nr. 11</t>
  </si>
  <si>
    <t>Fiskerbakken v/nr. 4</t>
  </si>
  <si>
    <t>Østergade Overfor Nr. 7</t>
  </si>
  <si>
    <t>Snorrebakken v/rasteplads</t>
  </si>
  <si>
    <t>Tejnvej v/Shell</t>
  </si>
  <si>
    <t>Tejnvej 63</t>
  </si>
  <si>
    <t>Rosengade v/Smallegade</t>
  </si>
  <si>
    <t>Brovangen 13</t>
  </si>
  <si>
    <t>Sdr. Hammer v/Sdr. Bedding</t>
  </si>
  <si>
    <t>Ndr. Strandvej 44</t>
  </si>
  <si>
    <t>Havnevej 14</t>
  </si>
  <si>
    <t>V.kannikegårdsvej 44</t>
  </si>
  <si>
    <t>V.mejeribakken 6</t>
  </si>
  <si>
    <t>Østre Ringvej v/Asavej</t>
  </si>
  <si>
    <t>Boulevarden 16</t>
  </si>
  <si>
    <t>Kirkestræde 23</t>
  </si>
  <si>
    <t>Brovangen 11</t>
  </si>
  <si>
    <t>V.skovgade 17</t>
  </si>
  <si>
    <t>Kirkestræde 32</t>
  </si>
  <si>
    <t>Laksetorvet 3</t>
  </si>
  <si>
    <t>V.havnekontoret</t>
  </si>
  <si>
    <t>Strandvejen v/nr. 4</t>
  </si>
  <si>
    <t>V.strandvejen 26</t>
  </si>
  <si>
    <t>V.møllevej 6</t>
  </si>
  <si>
    <t>Store Torv 17</t>
  </si>
  <si>
    <t>Varme 2011</t>
  </si>
  <si>
    <t>Sdr. Landevej v/ Fosforritten</t>
  </si>
  <si>
    <t>Strandvejen/Strandgade</t>
  </si>
  <si>
    <t>V.laksegade 20</t>
  </si>
  <si>
    <t>V.fiskergade 12</t>
  </si>
  <si>
    <t>Møllebakken v/nr. 29</t>
  </si>
  <si>
    <t>Pederskervejen v/nr. 69</t>
  </si>
  <si>
    <t>Toftegårdsvej</t>
  </si>
  <si>
    <t>Zahrtmannsvej v/nr. 37</t>
  </si>
  <si>
    <t>Almindingsvej 15</t>
  </si>
  <si>
    <t>Torvet v/nr. 10</t>
  </si>
  <si>
    <t>V.strandstien 10</t>
  </si>
  <si>
    <t>V.strandstien 40</t>
  </si>
  <si>
    <t>Mosedalsvej v/nr. 4</t>
  </si>
  <si>
    <t>V.mor Markers Gænge 5</t>
  </si>
  <si>
    <t>Andersen Nexø Vej v/Falck</t>
  </si>
  <si>
    <t>Fyrvejen 2</t>
  </si>
  <si>
    <t>Kystparken 3</t>
  </si>
  <si>
    <t>Kystparken 15</t>
  </si>
  <si>
    <t>Zahrtmannsvej 2</t>
  </si>
  <si>
    <t>Melsted Langgade 16</t>
  </si>
  <si>
    <t>Ellevej v/trfst. 720</t>
  </si>
  <si>
    <t>Toldbodgade 3</t>
  </si>
  <si>
    <t>Sdr. Landevej v/nr. 1</t>
  </si>
  <si>
    <t>Nybyvej v/nr. 6</t>
  </si>
  <si>
    <t>Sdr. Landevej v/nr. 31</t>
  </si>
  <si>
    <t>Jernbanegade v/nr. 13</t>
  </si>
  <si>
    <t>Oksemyrevejen v/Sonofonmast</t>
  </si>
  <si>
    <t>Grønnedalsvej v/nr. 31</t>
  </si>
  <si>
    <t>Byledsgade v/ nr. 83</t>
  </si>
  <si>
    <t>Æbleplantagen</t>
  </si>
  <si>
    <t>Sdr. Strandvej v/nr. 37</t>
  </si>
  <si>
    <t>Gilbertstræde 13</t>
  </si>
  <si>
    <t>Sdr. Strandvej 55</t>
  </si>
  <si>
    <t>Skovbrynet 1</t>
  </si>
  <si>
    <t>Glatførevarsling, 10 Stk.</t>
  </si>
  <si>
    <t>Birkebakken v/nr. 7</t>
  </si>
  <si>
    <t>Lersøvej v/nr. 25</t>
  </si>
  <si>
    <t>Lersøvej v/nr. 20</t>
  </si>
  <si>
    <t>Byvangen 6</t>
  </si>
  <si>
    <t>Stadionvej 4</t>
  </si>
  <si>
    <t>Lindevej 5</t>
  </si>
  <si>
    <t>Sydskovvej 2</t>
  </si>
  <si>
    <t>Viggo Kuresvej 1</t>
  </si>
  <si>
    <t>Sdr. Strandvej 144</t>
  </si>
  <si>
    <t>Skoleparken 5</t>
  </si>
  <si>
    <t>Nybyvej v/nr. 11</t>
  </si>
  <si>
    <t>Kannikegårdsvej v/nr. 12</t>
  </si>
  <si>
    <t>Rø Skolevej 6</t>
  </si>
  <si>
    <t>Klintebovej 10</t>
  </si>
  <si>
    <t>Svanekevej v/nr. 27</t>
  </si>
  <si>
    <t>Sdr. Hammer 2</t>
  </si>
  <si>
    <t>Pumpestation</t>
  </si>
  <si>
    <t>Solvej Bag Nr. 9</t>
  </si>
  <si>
    <t>Storedalen 27</t>
  </si>
  <si>
    <t>Torneværksvej v/ kolonihaverne</t>
  </si>
  <si>
    <t>Langedebyvejen 2</t>
  </si>
  <si>
    <t>Jydegårdsvej</t>
  </si>
  <si>
    <t>Åkirkebyvej v/Thorsvej</t>
  </si>
  <si>
    <t>Frederiksvej v/trfst. 262</t>
  </si>
  <si>
    <t>Lisegårdsvejen 2</t>
  </si>
  <si>
    <t>Munch Petersens Vej v/nr. 9</t>
  </si>
  <si>
    <t>Bolsterbjergvej 1</t>
  </si>
  <si>
    <t>Rundkørslen Syd</t>
  </si>
  <si>
    <t>Stensebyvejen v/nr. 25</t>
  </si>
  <si>
    <t>Maegårdsvej v/nr. 9</t>
  </si>
  <si>
    <t>Stampen Vej 2 v/nr. 12</t>
  </si>
  <si>
    <t>Stampen Vej 3 v/nr. 1</t>
  </si>
  <si>
    <t>Stampen Vej 3 v/nr. 19</t>
  </si>
  <si>
    <t>Oksemyrevejen 12</t>
  </si>
  <si>
    <t>Hasle Marina</t>
  </si>
  <si>
    <t>Bykærvej 12</t>
  </si>
  <si>
    <t>Stampen Vej 6 v/nr. 1</t>
  </si>
  <si>
    <t>Stampen Vej 11 v/nr. 7</t>
  </si>
  <si>
    <t>Stampen Vej 6 v/nr. 12</t>
  </si>
  <si>
    <t>Stampen Vej 12 v/nr. 8</t>
  </si>
  <si>
    <t>Sagavej v/Galløkkevej</t>
  </si>
  <si>
    <t>Vellensbyvejen v/nr. 34</t>
  </si>
  <si>
    <t>Nørregade 38</t>
  </si>
  <si>
    <t>Munch Petersens Vej v/nr. 2</t>
  </si>
  <si>
    <t>Ekkodalsvejen 5</t>
  </si>
  <si>
    <t>Åkirkebyvej v/nr. 134</t>
  </si>
  <si>
    <t>Storedalen v/nr. 33</t>
  </si>
  <si>
    <t>Skovkanten V. Nr. 25</t>
  </si>
  <si>
    <t>Hammershusvej 70</t>
  </si>
  <si>
    <t>Præstevænget 9</t>
  </si>
  <si>
    <t>Torneværksvej 108</t>
  </si>
  <si>
    <t>Løvsangervej 2</t>
  </si>
  <si>
    <t>Strandvejen 130</t>
  </si>
  <si>
    <t>Toftegårdsvej 20</t>
  </si>
  <si>
    <t>Pederskervejen 73</t>
  </si>
  <si>
    <t>Gudhjemvej v/nr. 111</t>
  </si>
  <si>
    <t>Gudhjemvej 76</t>
  </si>
  <si>
    <t>Nyker Strandvej v/nr. 45</t>
  </si>
  <si>
    <t>Rønnevej 106</t>
  </si>
  <si>
    <t>Strandvejen v/nr. 12</t>
  </si>
  <si>
    <t>Klintebovej 16</t>
  </si>
  <si>
    <t>Fabriksvej v/nr. 25</t>
  </si>
  <si>
    <t>Lindeskovvej v/nr. 9</t>
  </si>
  <si>
    <t>Torvet   2</t>
  </si>
  <si>
    <t>Vestre Sømarksvej 24</t>
  </si>
  <si>
    <t>Damløkkevej 19</t>
  </si>
  <si>
    <t>Ejnar Mikkelsensvej v/nr. 20</t>
  </si>
  <si>
    <t>Gudhjemvej v/nr. 70</t>
  </si>
  <si>
    <t>Løkkegade v/nr. 34</t>
  </si>
  <si>
    <t>Løkkegade v/nr. 7</t>
  </si>
  <si>
    <t>Holsteroddevej v/nr. 23</t>
  </si>
  <si>
    <t>Boderne 6</t>
  </si>
  <si>
    <t>Toftelunden 3</t>
  </si>
  <si>
    <t>Havnevej 4</t>
  </si>
  <si>
    <t>Industrivej 8</t>
  </si>
  <si>
    <t>Pingels Alle 31</t>
  </si>
  <si>
    <t>Pingels Alle 1</t>
  </si>
  <si>
    <t>Landemærket 26</t>
  </si>
  <si>
    <t>Bådehavnsvej 5</t>
  </si>
  <si>
    <t>Stenbrudsvej 23</t>
  </si>
  <si>
    <t>Piledamstræde 6</t>
  </si>
  <si>
    <t>Kuttervej v/lift</t>
  </si>
  <si>
    <t>Ølenevej 47</t>
  </si>
  <si>
    <t>Klintebovej 2</t>
  </si>
  <si>
    <t>Rønnevej 76</t>
  </si>
  <si>
    <t>Curdtslund 2</t>
  </si>
  <si>
    <t>Paradisvej 83</t>
  </si>
  <si>
    <t>Smedeløkken 5</t>
  </si>
  <si>
    <t>Sandemandsvej 1</t>
  </si>
  <si>
    <t>Højvangen 1</t>
  </si>
  <si>
    <t>Torneværksvej 1</t>
  </si>
  <si>
    <t>Merkurvej 12</t>
  </si>
  <si>
    <t>Vestermarievej 48</t>
  </si>
  <si>
    <t>Bodernevej v/nr. 30</t>
  </si>
  <si>
    <t>Almegårdsvej 8</t>
  </si>
  <si>
    <t>Torneværksvej 68</t>
  </si>
  <si>
    <t>Otto Bruuns Plads 1</t>
  </si>
  <si>
    <t>Lærkegårdsvej 2</t>
  </si>
  <si>
    <t>Søbækken 10</t>
  </si>
  <si>
    <t>Vibegårdsvej 5</t>
  </si>
  <si>
    <t>Strandvejen 78</t>
  </si>
  <si>
    <t>Tejnvej 22</t>
  </si>
  <si>
    <t>Sct. Klemensgade 26</t>
  </si>
  <si>
    <t>Vesthavnsvej 6</t>
  </si>
  <si>
    <t>Årsdalevej v/nr. 75</t>
  </si>
  <si>
    <t>Grønningen 30</t>
  </si>
  <si>
    <t>Paradisvej 72</t>
  </si>
</sst>
</file>

<file path=xl/styles.xml><?xml version="1.0" encoding="utf-8"?>
<styleSheet xmlns="http://schemas.openxmlformats.org/spreadsheetml/2006/main">
  <numFmts count="27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0.000000"/>
    <numFmt numFmtId="173" formatCode="&quot;Ja&quot;;&quot;Ja&quot;;&quot;Nej&quot;"/>
    <numFmt numFmtId="174" formatCode="&quot;Sand&quot;;&quot;Sand&quot;;&quot;Falsk&quot;"/>
    <numFmt numFmtId="175" formatCode="&quot;Til&quot;;&quot;Til&quot;;&quot;Fra&quot;"/>
    <numFmt numFmtId="176" formatCode="[$€-2]\ #.##000_);[Red]\([$€-2]\ #.##000\)"/>
    <numFmt numFmtId="177" formatCode="0.0000000"/>
    <numFmt numFmtId="178" formatCode="000\-000\ 000"/>
    <numFmt numFmtId="179" formatCode="000000\-0"/>
    <numFmt numFmtId="180" formatCode="000000\-00"/>
    <numFmt numFmtId="181" formatCode="#,##0.0"/>
    <numFmt numFmtId="182" formatCode="#,##0.000"/>
  </numFmts>
  <fonts count="4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vertAlign val="subscript"/>
      <sz val="10"/>
      <name val="Arial"/>
      <family val="2"/>
    </font>
    <font>
      <b/>
      <sz val="10"/>
      <name val="Verdana"/>
      <family val="2"/>
    </font>
    <font>
      <sz val="8"/>
      <name val="Verdana"/>
      <family val="2"/>
    </font>
    <font>
      <b/>
      <sz val="8"/>
      <name val="Arial"/>
      <family val="2"/>
    </font>
    <font>
      <sz val="8"/>
      <color indexed="63"/>
      <name val="Arial"/>
      <family val="2"/>
    </font>
    <font>
      <sz val="10"/>
      <color indexed="8"/>
      <name val="Arial"/>
      <family val="0"/>
    </font>
    <font>
      <sz val="10"/>
      <color indexed="57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vertAlign val="sub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</fills>
  <borders count="6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0" fontId="0" fillId="19" borderId="1" applyNumberFormat="0" applyFont="0" applyAlignment="0" applyProtection="0"/>
    <xf numFmtId="0" fontId="34" fillId="20" borderId="2" applyNumberFormat="0" applyAlignment="0" applyProtection="0"/>
    <xf numFmtId="0" fontId="1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10" fillId="0" borderId="0" applyNumberFormat="0" applyFill="0" applyBorder="0" applyAlignment="0" applyProtection="0"/>
    <xf numFmtId="0" fontId="37" fillId="22" borderId="2" applyNumberFormat="0" applyAlignment="0" applyProtection="0"/>
    <xf numFmtId="0" fontId="38" fillId="23" borderId="3" applyNumberFormat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30" borderId="0" applyNumberFormat="0" applyBorder="0" applyAlignment="0" applyProtection="0"/>
    <xf numFmtId="0" fontId="8" fillId="0" borderId="0">
      <alignment/>
      <protection/>
    </xf>
    <xf numFmtId="0" fontId="40" fillId="20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170" fontId="0" fillId="0" borderId="0" applyFont="0" applyFill="0" applyBorder="0" applyAlignment="0" applyProtection="0"/>
  </cellStyleXfs>
  <cellXfs count="18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2" xfId="0" applyBorder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4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3" fontId="0" fillId="0" borderId="10" xfId="0" applyNumberForma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" fillId="0" borderId="11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9" fillId="0" borderId="0" xfId="0" applyFont="1" applyAlignment="1">
      <alignment/>
    </xf>
    <xf numFmtId="181" fontId="0" fillId="0" borderId="0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" fillId="0" borderId="16" xfId="0" applyFont="1" applyBorder="1" applyAlignment="1">
      <alignment/>
    </xf>
    <xf numFmtId="3" fontId="0" fillId="0" borderId="10" xfId="0" applyNumberFormat="1" applyFill="1" applyBorder="1" applyAlignment="1">
      <alignment/>
    </xf>
    <xf numFmtId="3" fontId="0" fillId="0" borderId="12" xfId="0" applyNumberFormat="1" applyBorder="1" applyAlignment="1">
      <alignment/>
    </xf>
    <xf numFmtId="0" fontId="8" fillId="32" borderId="10" xfId="52" applyFont="1" applyFill="1" applyBorder="1" applyAlignment="1">
      <alignment horizontal="center"/>
      <protection/>
    </xf>
    <xf numFmtId="0" fontId="8" fillId="32" borderId="10" xfId="52" applyFont="1" applyFill="1" applyBorder="1" applyAlignment="1">
      <alignment horizontal="center" wrapText="1"/>
      <protection/>
    </xf>
    <xf numFmtId="0" fontId="0" fillId="0" borderId="10" xfId="0" applyFill="1" applyBorder="1" applyAlignment="1">
      <alignment/>
    </xf>
    <xf numFmtId="0" fontId="8" fillId="0" borderId="10" xfId="52" applyFont="1" applyFill="1" applyBorder="1" applyAlignment="1">
      <alignment wrapText="1"/>
      <protection/>
    </xf>
    <xf numFmtId="0" fontId="8" fillId="0" borderId="10" xfId="52" applyFont="1" applyFill="1" applyBorder="1" applyAlignment="1">
      <alignment horizontal="right" wrapText="1"/>
      <protection/>
    </xf>
    <xf numFmtId="178" fontId="0" fillId="0" borderId="10" xfId="0" applyNumberFormat="1" applyBorder="1" applyAlignment="1">
      <alignment horizontal="left"/>
    </xf>
    <xf numFmtId="0" fontId="0" fillId="0" borderId="10" xfId="0" applyFont="1" applyBorder="1" applyAlignment="1">
      <alignment/>
    </xf>
    <xf numFmtId="179" fontId="0" fillId="0" borderId="10" xfId="0" applyNumberFormat="1" applyBorder="1" applyAlignment="1">
      <alignment horizontal="left"/>
    </xf>
    <xf numFmtId="180" fontId="0" fillId="0" borderId="10" xfId="0" applyNumberFormat="1" applyBorder="1" applyAlignment="1">
      <alignment horizontal="left"/>
    </xf>
    <xf numFmtId="0" fontId="1" fillId="0" borderId="21" xfId="0" applyFont="1" applyBorder="1" applyAlignment="1">
      <alignment/>
    </xf>
    <xf numFmtId="3" fontId="0" fillId="0" borderId="19" xfId="0" applyNumberFormat="1" applyBorder="1" applyAlignment="1">
      <alignment/>
    </xf>
    <xf numFmtId="0" fontId="0" fillId="0" borderId="10" xfId="0" applyFill="1" applyBorder="1" applyAlignment="1">
      <alignment/>
    </xf>
    <xf numFmtId="0" fontId="0" fillId="33" borderId="1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1" fillId="0" borderId="17" xfId="0" applyFont="1" applyFill="1" applyBorder="1" applyAlignment="1">
      <alignment/>
    </xf>
    <xf numFmtId="0" fontId="0" fillId="0" borderId="19" xfId="0" applyFill="1" applyBorder="1" applyAlignment="1">
      <alignment/>
    </xf>
    <xf numFmtId="0" fontId="0" fillId="0" borderId="1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7" xfId="0" applyFill="1" applyBorder="1" applyAlignment="1">
      <alignment/>
    </xf>
    <xf numFmtId="0" fontId="1" fillId="0" borderId="22" xfId="0" applyFont="1" applyBorder="1" applyAlignment="1">
      <alignment/>
    </xf>
    <xf numFmtId="0" fontId="0" fillId="0" borderId="22" xfId="0" applyBorder="1" applyAlignment="1">
      <alignment/>
    </xf>
    <xf numFmtId="0" fontId="1" fillId="0" borderId="23" xfId="0" applyFont="1" applyBorder="1" applyAlignment="1">
      <alignment horizontal="left"/>
    </xf>
    <xf numFmtId="0" fontId="0" fillId="0" borderId="24" xfId="0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0" fillId="0" borderId="26" xfId="0" applyBorder="1" applyAlignment="1">
      <alignment/>
    </xf>
    <xf numFmtId="0" fontId="1" fillId="0" borderId="27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25" xfId="0" applyBorder="1" applyAlignment="1">
      <alignment/>
    </xf>
    <xf numFmtId="0" fontId="0" fillId="0" borderId="27" xfId="0" applyBorder="1" applyAlignment="1">
      <alignment/>
    </xf>
    <xf numFmtId="0" fontId="0" fillId="0" borderId="23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1" fillId="34" borderId="16" xfId="0" applyFont="1" applyFill="1" applyBorder="1" applyAlignment="1">
      <alignment/>
    </xf>
    <xf numFmtId="0" fontId="1" fillId="34" borderId="17" xfId="0" applyFont="1" applyFill="1" applyBorder="1" applyAlignment="1">
      <alignment/>
    </xf>
    <xf numFmtId="3" fontId="1" fillId="34" borderId="17" xfId="0" applyNumberFormat="1" applyFont="1" applyFill="1" applyBorder="1" applyAlignment="1">
      <alignment/>
    </xf>
    <xf numFmtId="3" fontId="1" fillId="34" borderId="30" xfId="0" applyNumberFormat="1" applyFont="1" applyFill="1" applyBorder="1" applyAlignment="1">
      <alignment/>
    </xf>
    <xf numFmtId="3" fontId="1" fillId="34" borderId="18" xfId="0" applyNumberFormat="1" applyFont="1" applyFill="1" applyBorder="1" applyAlignment="1">
      <alignment/>
    </xf>
    <xf numFmtId="0" fontId="1" fillId="0" borderId="20" xfId="0" applyFont="1" applyFill="1" applyBorder="1" applyAlignment="1">
      <alignment/>
    </xf>
    <xf numFmtId="3" fontId="1" fillId="34" borderId="20" xfId="0" applyNumberFormat="1" applyFont="1" applyFill="1" applyBorder="1" applyAlignment="1">
      <alignment/>
    </xf>
    <xf numFmtId="0" fontId="0" fillId="0" borderId="19" xfId="0" applyFill="1" applyBorder="1" applyAlignment="1">
      <alignment/>
    </xf>
    <xf numFmtId="3" fontId="0" fillId="0" borderId="22" xfId="0" applyNumberFormat="1" applyBorder="1" applyAlignment="1">
      <alignment/>
    </xf>
    <xf numFmtId="0" fontId="1" fillId="0" borderId="26" xfId="0" applyFont="1" applyBorder="1" applyAlignment="1">
      <alignment/>
    </xf>
    <xf numFmtId="0" fontId="1" fillId="0" borderId="23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3" fontId="0" fillId="0" borderId="31" xfId="0" applyNumberFormat="1" applyBorder="1" applyAlignment="1">
      <alignment/>
    </xf>
    <xf numFmtId="3" fontId="0" fillId="0" borderId="31" xfId="0" applyNumberFormat="1" applyFill="1" applyBorder="1" applyAlignment="1">
      <alignment/>
    </xf>
    <xf numFmtId="3" fontId="0" fillId="0" borderId="32" xfId="0" applyNumberFormat="1" applyBorder="1" applyAlignment="1">
      <alignment/>
    </xf>
    <xf numFmtId="3" fontId="0" fillId="0" borderId="29" xfId="0" applyNumberFormat="1" applyBorder="1" applyAlignment="1">
      <alignment/>
    </xf>
    <xf numFmtId="3" fontId="0" fillId="0" borderId="33" xfId="0" applyNumberFormat="1" applyBorder="1" applyAlignment="1">
      <alignment/>
    </xf>
    <xf numFmtId="0" fontId="0" fillId="0" borderId="34" xfId="0" applyBorder="1" applyAlignment="1">
      <alignment/>
    </xf>
    <xf numFmtId="0" fontId="1" fillId="0" borderId="34" xfId="0" applyFont="1" applyBorder="1" applyAlignment="1">
      <alignment/>
    </xf>
    <xf numFmtId="3" fontId="1" fillId="34" borderId="34" xfId="0" applyNumberFormat="1" applyFont="1" applyFill="1" applyBorder="1" applyAlignment="1">
      <alignment/>
    </xf>
    <xf numFmtId="3" fontId="1" fillId="34" borderId="35" xfId="0" applyNumberFormat="1" applyFont="1" applyFill="1" applyBorder="1" applyAlignment="1">
      <alignment/>
    </xf>
    <xf numFmtId="3" fontId="1" fillId="34" borderId="36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3" fontId="0" fillId="0" borderId="11" xfId="0" applyNumberFormat="1" applyBorder="1" applyAlignment="1">
      <alignment/>
    </xf>
    <xf numFmtId="3" fontId="8" fillId="32" borderId="10" xfId="52" applyNumberFormat="1" applyFont="1" applyFill="1" applyBorder="1" applyAlignment="1">
      <alignment horizontal="center"/>
      <protection/>
    </xf>
    <xf numFmtId="3" fontId="8" fillId="0" borderId="10" xfId="52" applyNumberFormat="1" applyFont="1" applyFill="1" applyBorder="1" applyAlignment="1">
      <alignment horizontal="right" wrapText="1"/>
      <protection/>
    </xf>
    <xf numFmtId="3" fontId="8" fillId="0" borderId="10" xfId="52" applyNumberFormat="1" applyFill="1" applyBorder="1">
      <alignment/>
      <protection/>
    </xf>
    <xf numFmtId="179" fontId="0" fillId="0" borderId="19" xfId="0" applyNumberFormat="1" applyBorder="1" applyAlignment="1">
      <alignment horizontal="left"/>
    </xf>
    <xf numFmtId="0" fontId="1" fillId="0" borderId="20" xfId="0" applyFont="1" applyBorder="1" applyAlignment="1">
      <alignment/>
    </xf>
    <xf numFmtId="179" fontId="0" fillId="0" borderId="20" xfId="0" applyNumberFormat="1" applyBorder="1" applyAlignment="1">
      <alignment horizontal="left"/>
    </xf>
    <xf numFmtId="0" fontId="0" fillId="0" borderId="37" xfId="0" applyBorder="1" applyAlignment="1">
      <alignment/>
    </xf>
    <xf numFmtId="3" fontId="0" fillId="0" borderId="37" xfId="0" applyNumberFormat="1" applyBorder="1" applyAlignment="1">
      <alignment/>
    </xf>
    <xf numFmtId="3" fontId="0" fillId="34" borderId="17" xfId="0" applyNumberFormat="1" applyFill="1" applyBorder="1" applyAlignment="1">
      <alignment/>
    </xf>
    <xf numFmtId="0" fontId="1" fillId="0" borderId="17" xfId="0" applyFont="1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3" fontId="0" fillId="0" borderId="40" xfId="0" applyNumberFormat="1" applyBorder="1" applyAlignment="1">
      <alignment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0" fontId="1" fillId="0" borderId="41" xfId="0" applyFont="1" applyBorder="1" applyAlignment="1">
      <alignment/>
    </xf>
    <xf numFmtId="3" fontId="1" fillId="34" borderId="42" xfId="0" applyNumberFormat="1" applyFont="1" applyFill="1" applyBorder="1" applyAlignment="1">
      <alignment/>
    </xf>
    <xf numFmtId="3" fontId="1" fillId="34" borderId="37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0" fontId="1" fillId="0" borderId="43" xfId="0" applyFont="1" applyBorder="1" applyAlignment="1">
      <alignment/>
    </xf>
    <xf numFmtId="0" fontId="1" fillId="0" borderId="29" xfId="0" applyFont="1" applyBorder="1" applyAlignment="1">
      <alignment/>
    </xf>
    <xf numFmtId="3" fontId="1" fillId="0" borderId="29" xfId="0" applyNumberFormat="1" applyFont="1" applyFill="1" applyBorder="1" applyAlignment="1">
      <alignment/>
    </xf>
    <xf numFmtId="3" fontId="1" fillId="0" borderId="12" xfId="0" applyNumberFormat="1" applyFont="1" applyFill="1" applyBorder="1" applyAlignment="1">
      <alignment/>
    </xf>
    <xf numFmtId="3" fontId="8" fillId="32" borderId="10" xfId="52" applyNumberFormat="1" applyFont="1" applyFill="1" applyBorder="1" applyAlignment="1">
      <alignment horizontal="center" wrapText="1"/>
      <protection/>
    </xf>
    <xf numFmtId="3" fontId="1" fillId="34" borderId="0" xfId="0" applyNumberFormat="1" applyFont="1" applyFill="1" applyBorder="1" applyAlignment="1">
      <alignment/>
    </xf>
    <xf numFmtId="0" fontId="0" fillId="34" borderId="23" xfId="0" applyFill="1" applyBorder="1" applyAlignment="1">
      <alignment/>
    </xf>
    <xf numFmtId="0" fontId="0" fillId="34" borderId="25" xfId="0" applyFill="1" applyBorder="1" applyAlignment="1">
      <alignment/>
    </xf>
    <xf numFmtId="3" fontId="0" fillId="34" borderId="23" xfId="0" applyNumberFormat="1" applyFill="1" applyBorder="1" applyAlignment="1">
      <alignment/>
    </xf>
    <xf numFmtId="3" fontId="0" fillId="34" borderId="25" xfId="0" applyNumberFormat="1" applyFill="1" applyBorder="1" applyAlignment="1">
      <alignment/>
    </xf>
    <xf numFmtId="182" fontId="0" fillId="0" borderId="24" xfId="0" applyNumberFormat="1" applyBorder="1" applyAlignment="1">
      <alignment/>
    </xf>
    <xf numFmtId="0" fontId="0" fillId="0" borderId="44" xfId="0" applyBorder="1" applyAlignment="1">
      <alignment/>
    </xf>
    <xf numFmtId="0" fontId="1" fillId="0" borderId="45" xfId="0" applyFont="1" applyBorder="1" applyAlignment="1">
      <alignment horizontal="center"/>
    </xf>
    <xf numFmtId="0" fontId="1" fillId="0" borderId="45" xfId="0" applyFont="1" applyBorder="1" applyAlignment="1">
      <alignment horizontal="center" wrapText="1"/>
    </xf>
    <xf numFmtId="0" fontId="1" fillId="0" borderId="34" xfId="0" applyFont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0" fontId="1" fillId="0" borderId="20" xfId="0" applyFont="1" applyBorder="1" applyAlignment="1">
      <alignment horizontal="center" wrapText="1"/>
    </xf>
    <xf numFmtId="0" fontId="1" fillId="0" borderId="36" xfId="0" applyFont="1" applyBorder="1" applyAlignment="1">
      <alignment horizontal="center" wrapText="1"/>
    </xf>
    <xf numFmtId="0" fontId="1" fillId="0" borderId="40" xfId="0" applyFont="1" applyBorder="1" applyAlignment="1">
      <alignment horizontal="center"/>
    </xf>
    <xf numFmtId="0" fontId="0" fillId="0" borderId="40" xfId="0" applyBorder="1" applyAlignment="1">
      <alignment/>
    </xf>
    <xf numFmtId="2" fontId="0" fillId="0" borderId="12" xfId="0" applyNumberFormat="1" applyFill="1" applyBorder="1" applyAlignment="1">
      <alignment horizontal="center"/>
    </xf>
    <xf numFmtId="3" fontId="1" fillId="34" borderId="46" xfId="0" applyNumberFormat="1" applyFont="1" applyFill="1" applyBorder="1" applyAlignment="1">
      <alignment/>
    </xf>
    <xf numFmtId="3" fontId="1" fillId="34" borderId="47" xfId="0" applyNumberFormat="1" applyFont="1" applyFill="1" applyBorder="1" applyAlignment="1">
      <alignment/>
    </xf>
    <xf numFmtId="3" fontId="0" fillId="35" borderId="10" xfId="0" applyNumberFormat="1" applyFill="1" applyBorder="1" applyAlignment="1">
      <alignment/>
    </xf>
    <xf numFmtId="0" fontId="0" fillId="0" borderId="30" xfId="0" applyBorder="1" applyAlignment="1">
      <alignment wrapText="1"/>
    </xf>
    <xf numFmtId="3" fontId="0" fillId="0" borderId="20" xfId="0" applyNumberFormat="1" applyBorder="1" applyAlignment="1">
      <alignment/>
    </xf>
    <xf numFmtId="3" fontId="0" fillId="0" borderId="36" xfId="0" applyNumberFormat="1" applyBorder="1" applyAlignment="1">
      <alignment/>
    </xf>
    <xf numFmtId="0" fontId="0" fillId="0" borderId="33" xfId="0" applyBorder="1" applyAlignment="1">
      <alignment/>
    </xf>
    <xf numFmtId="3" fontId="1" fillId="34" borderId="48" xfId="0" applyNumberFormat="1" applyFont="1" applyFill="1" applyBorder="1" applyAlignment="1">
      <alignment/>
    </xf>
    <xf numFmtId="0" fontId="0" fillId="0" borderId="32" xfId="0" applyBorder="1" applyAlignment="1">
      <alignment/>
    </xf>
    <xf numFmtId="0" fontId="0" fillId="0" borderId="46" xfId="0" applyBorder="1" applyAlignment="1">
      <alignment/>
    </xf>
    <xf numFmtId="2" fontId="1" fillId="0" borderId="10" xfId="0" applyNumberFormat="1" applyFont="1" applyFill="1" applyBorder="1" applyAlignment="1">
      <alignment horizontal="center"/>
    </xf>
    <xf numFmtId="3" fontId="1" fillId="34" borderId="49" xfId="0" applyNumberFormat="1" applyFont="1" applyFill="1" applyBorder="1" applyAlignment="1">
      <alignment/>
    </xf>
    <xf numFmtId="3" fontId="1" fillId="0" borderId="50" xfId="0" applyNumberFormat="1" applyFont="1" applyFill="1" applyBorder="1" applyAlignment="1">
      <alignment/>
    </xf>
    <xf numFmtId="0" fontId="4" fillId="0" borderId="51" xfId="0" applyFont="1" applyFill="1" applyBorder="1" applyAlignment="1">
      <alignment/>
    </xf>
    <xf numFmtId="0" fontId="4" fillId="0" borderId="34" xfId="0" applyFont="1" applyFill="1" applyBorder="1" applyAlignment="1">
      <alignment/>
    </xf>
    <xf numFmtId="0" fontId="1" fillId="0" borderId="34" xfId="0" applyFont="1" applyFill="1" applyBorder="1" applyAlignment="1">
      <alignment/>
    </xf>
    <xf numFmtId="0" fontId="1" fillId="0" borderId="45" xfId="0" applyFont="1" applyFill="1" applyBorder="1" applyAlignment="1">
      <alignment/>
    </xf>
    <xf numFmtId="0" fontId="1" fillId="0" borderId="52" xfId="0" applyFont="1" applyFill="1" applyBorder="1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53" xfId="0" applyFont="1" applyBorder="1" applyAlignment="1">
      <alignment/>
    </xf>
    <xf numFmtId="0" fontId="0" fillId="0" borderId="45" xfId="0" applyBorder="1" applyAlignment="1">
      <alignment/>
    </xf>
    <xf numFmtId="0" fontId="0" fillId="0" borderId="38" xfId="0" applyFont="1" applyBorder="1" applyAlignment="1">
      <alignment/>
    </xf>
    <xf numFmtId="0" fontId="0" fillId="0" borderId="54" xfId="0" applyBorder="1" applyAlignment="1">
      <alignment/>
    </xf>
    <xf numFmtId="3" fontId="1" fillId="0" borderId="20" xfId="0" applyNumberFormat="1" applyFont="1" applyBorder="1" applyAlignment="1">
      <alignment/>
    </xf>
    <xf numFmtId="4" fontId="1" fillId="0" borderId="52" xfId="0" applyNumberFormat="1" applyFont="1" applyBorder="1" applyAlignment="1">
      <alignment/>
    </xf>
    <xf numFmtId="0" fontId="1" fillId="0" borderId="43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50" xfId="0" applyBorder="1" applyAlignment="1">
      <alignment horizontal="center"/>
    </xf>
    <xf numFmtId="2" fontId="1" fillId="35" borderId="31" xfId="0" applyNumberFormat="1" applyFont="1" applyFill="1" applyBorder="1" applyAlignment="1">
      <alignment horizontal="center"/>
    </xf>
    <xf numFmtId="2" fontId="0" fillId="35" borderId="55" xfId="0" applyNumberFormat="1" applyFill="1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56" xfId="0" applyBorder="1" applyAlignment="1">
      <alignment horizontal="center"/>
    </xf>
    <xf numFmtId="0" fontId="1" fillId="0" borderId="57" xfId="0" applyFont="1" applyBorder="1" applyAlignment="1">
      <alignment horizontal="center"/>
    </xf>
    <xf numFmtId="0" fontId="1" fillId="0" borderId="58" xfId="0" applyFont="1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58" xfId="0" applyBorder="1" applyAlignment="1">
      <alignment/>
    </xf>
    <xf numFmtId="0" fontId="0" fillId="0" borderId="59" xfId="0" applyBorder="1" applyAlignment="1">
      <alignment/>
    </xf>
    <xf numFmtId="4" fontId="1" fillId="35" borderId="31" xfId="0" applyNumberFormat="1" applyFont="1" applyFill="1" applyBorder="1" applyAlignment="1">
      <alignment horizontal="center"/>
    </xf>
    <xf numFmtId="4" fontId="1" fillId="35" borderId="55" xfId="0" applyNumberFormat="1" applyFont="1" applyFill="1" applyBorder="1" applyAlignment="1">
      <alignment horizontal="center"/>
    </xf>
    <xf numFmtId="4" fontId="1" fillId="35" borderId="22" xfId="0" applyNumberFormat="1" applyFont="1" applyFill="1" applyBorder="1" applyAlignment="1">
      <alignment horizontal="center"/>
    </xf>
    <xf numFmtId="2" fontId="0" fillId="35" borderId="22" xfId="0" applyNumberFormat="1" applyFill="1" applyBorder="1" applyAlignment="1">
      <alignment horizontal="center"/>
    </xf>
    <xf numFmtId="2" fontId="1" fillId="35" borderId="55" xfId="0" applyNumberFormat="1" applyFont="1" applyFill="1" applyBorder="1" applyAlignment="1">
      <alignment horizontal="center"/>
    </xf>
    <xf numFmtId="2" fontId="1" fillId="35" borderId="56" xfId="0" applyNumberFormat="1" applyFont="1" applyFill="1" applyBorder="1" applyAlignment="1">
      <alignment horizontal="center"/>
    </xf>
  </cellXfs>
  <cellStyles count="50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Followed Hyperlink" xfId="39"/>
    <cellStyle name="Forklarende tekst" xfId="40"/>
    <cellStyle name="God" xfId="41"/>
    <cellStyle name="Hyperlink" xfId="42"/>
    <cellStyle name="Input" xfId="43"/>
    <cellStyle name="Kontroller celle" xfId="44"/>
    <cellStyle name="Markeringsfarve1" xfId="45"/>
    <cellStyle name="Markeringsfarve2" xfId="46"/>
    <cellStyle name="Markeringsfarve3" xfId="47"/>
    <cellStyle name="Markeringsfarve4" xfId="48"/>
    <cellStyle name="Markeringsfarve5" xfId="49"/>
    <cellStyle name="Markeringsfarve6" xfId="50"/>
    <cellStyle name="Neutral" xfId="51"/>
    <cellStyle name="Normal_Ark1" xfId="52"/>
    <cellStyle name="Output" xfId="53"/>
    <cellStyle name="Overskrift 1" xfId="54"/>
    <cellStyle name="Overskrift 2" xfId="55"/>
    <cellStyle name="Overskrift 3" xfId="56"/>
    <cellStyle name="Overskrift 4" xfId="57"/>
    <cellStyle name="Percent" xfId="58"/>
    <cellStyle name="Sammenkædet celle" xfId="59"/>
    <cellStyle name="Titel" xfId="60"/>
    <cellStyle name="Total" xfId="61"/>
    <cellStyle name="Ugyldig" xfId="62"/>
    <cellStyle name="Currenc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5.7109375" style="0" customWidth="1"/>
    <col min="2" max="7" width="16.7109375" style="0" customWidth="1"/>
  </cols>
  <sheetData>
    <row r="1" spans="1:9" ht="14.25">
      <c r="A1" s="14" t="s">
        <v>1032</v>
      </c>
      <c r="B1" s="15"/>
      <c r="C1" s="15"/>
      <c r="D1" s="15"/>
      <c r="E1" s="15"/>
      <c r="F1" s="15"/>
      <c r="G1" s="18"/>
      <c r="H1" s="1"/>
      <c r="I1" s="1"/>
    </row>
    <row r="2" spans="1:7" ht="13.5" thickBot="1">
      <c r="A2" s="16"/>
      <c r="B2" s="17"/>
      <c r="C2" s="17"/>
      <c r="D2" s="17"/>
      <c r="E2" s="17"/>
      <c r="F2" s="17"/>
      <c r="G2" s="17"/>
    </row>
    <row r="3" spans="1:9" ht="14.25">
      <c r="A3" s="68" t="s">
        <v>1023</v>
      </c>
      <c r="B3" s="170" t="s">
        <v>696</v>
      </c>
      <c r="C3" s="171"/>
      <c r="D3" s="172"/>
      <c r="E3" s="172"/>
      <c r="F3" s="172"/>
      <c r="G3" s="173"/>
      <c r="H3" s="8"/>
      <c r="I3" s="8"/>
    </row>
    <row r="4" spans="1:7" ht="25.5">
      <c r="A4" s="69"/>
      <c r="B4" s="31">
        <v>2010</v>
      </c>
      <c r="C4" s="163" t="s">
        <v>1236</v>
      </c>
      <c r="D4" s="9">
        <v>2011</v>
      </c>
      <c r="E4" s="163" t="s">
        <v>1237</v>
      </c>
      <c r="F4" s="9" t="s">
        <v>691</v>
      </c>
      <c r="G4" s="10" t="s">
        <v>692</v>
      </c>
    </row>
    <row r="5" spans="1:7" ht="12.75">
      <c r="A5" s="69"/>
      <c r="B5" s="31"/>
      <c r="C5" s="9"/>
      <c r="D5" s="9"/>
      <c r="E5" s="9"/>
      <c r="F5" s="9"/>
      <c r="G5" s="10"/>
    </row>
    <row r="6" spans="1:9" ht="12.75">
      <c r="A6" s="70" t="s">
        <v>695</v>
      </c>
      <c r="B6" s="6"/>
      <c r="C6" s="3"/>
      <c r="D6" s="3"/>
      <c r="E6" s="3"/>
      <c r="F6" s="3"/>
      <c r="G6" s="5"/>
      <c r="H6" s="1"/>
      <c r="I6" s="1"/>
    </row>
    <row r="7" spans="1:7" ht="12.75">
      <c r="A7" s="69" t="s">
        <v>1024</v>
      </c>
      <c r="B7" s="104">
        <f>Samleark!G11</f>
        <v>922888.9110399999</v>
      </c>
      <c r="C7" s="13">
        <f>Samleark!H11</f>
        <v>879130.8459962889</v>
      </c>
      <c r="D7" s="13">
        <f>Samleark!I11</f>
        <v>964069.8532</v>
      </c>
      <c r="E7" s="13">
        <f>Samleark!J11</f>
        <v>965226.3003238505</v>
      </c>
      <c r="F7" s="13">
        <f>E7-C7</f>
        <v>86095.45432756154</v>
      </c>
      <c r="G7" s="44">
        <f>F7/C7*100</f>
        <v>9.793246900578549</v>
      </c>
    </row>
    <row r="8" spans="1:7" ht="12.75">
      <c r="A8" s="69" t="s">
        <v>1025</v>
      </c>
      <c r="B8" s="104">
        <f>Samleark!G17</f>
        <v>1724871.2946000001</v>
      </c>
      <c r="C8" s="13">
        <f>Samleark!H17</f>
        <v>1602626.7789368704</v>
      </c>
      <c r="D8" s="13">
        <f>Samleark!I17</f>
        <v>1427373.9614</v>
      </c>
      <c r="E8" s="13">
        <f>Samleark!J17</f>
        <v>1430456.7944689756</v>
      </c>
      <c r="F8" s="13">
        <f aca="true" t="shared" si="0" ref="F8:F14">E8-C8</f>
        <v>-172169.98446789477</v>
      </c>
      <c r="G8" s="44">
        <f aca="true" t="shared" si="1" ref="G8:G14">F8/C8*100</f>
        <v>-10.74298687197194</v>
      </c>
    </row>
    <row r="9" spans="1:7" ht="12.75">
      <c r="A9" s="69" t="s">
        <v>1026</v>
      </c>
      <c r="B9" s="104">
        <f>Samleark!G23</f>
        <v>396565.33599999995</v>
      </c>
      <c r="C9" s="13">
        <f>Samleark!H23</f>
        <v>373038.0714060251</v>
      </c>
      <c r="D9" s="13">
        <f>Samleark!I23</f>
        <v>364434.96007999993</v>
      </c>
      <c r="E9" s="13">
        <f>Samleark!J23</f>
        <v>365173.99691973015</v>
      </c>
      <c r="F9" s="13">
        <f t="shared" si="0"/>
        <v>-7864.074486294936</v>
      </c>
      <c r="G9" s="44">
        <f t="shared" si="1"/>
        <v>-2.108115790073195</v>
      </c>
    </row>
    <row r="10" spans="1:7" ht="12.75">
      <c r="A10" s="69" t="s">
        <v>1027</v>
      </c>
      <c r="B10" s="104">
        <f>Samleark!G29</f>
        <v>63494.75647999999</v>
      </c>
      <c r="C10" s="13">
        <f>Samleark!H29</f>
        <v>61680.89780137563</v>
      </c>
      <c r="D10" s="13">
        <f>Samleark!I29</f>
        <v>69896.33796</v>
      </c>
      <c r="E10" s="13">
        <f>Samleark!J29</f>
        <v>69952.6365879583</v>
      </c>
      <c r="F10" s="13">
        <f t="shared" si="0"/>
        <v>8271.738786582675</v>
      </c>
      <c r="G10" s="44">
        <f t="shared" si="1"/>
        <v>13.410535646253507</v>
      </c>
    </row>
    <row r="11" spans="1:7" ht="12.75">
      <c r="A11" s="69" t="s">
        <v>1028</v>
      </c>
      <c r="B11" s="104">
        <f>Samleark!G35</f>
        <v>2267318.0738000004</v>
      </c>
      <c r="C11" s="13">
        <f>Samleark!H35</f>
        <v>2122399.7839073846</v>
      </c>
      <c r="D11" s="13">
        <f>Samleark!I35</f>
        <v>2018936.2086</v>
      </c>
      <c r="E11" s="13">
        <f>Samleark!J35</f>
        <v>1917223.6160714899</v>
      </c>
      <c r="F11" s="13">
        <f t="shared" si="0"/>
        <v>-205176.16783589474</v>
      </c>
      <c r="G11" s="44">
        <f t="shared" si="1"/>
        <v>-9.667178134468186</v>
      </c>
    </row>
    <row r="12" spans="1:7" ht="12.75">
      <c r="A12" s="69" t="s">
        <v>168</v>
      </c>
      <c r="B12" s="104">
        <f>Samleark!G41</f>
        <v>571190.57766</v>
      </c>
      <c r="C12" s="13">
        <f>Samleark!H41</f>
        <v>536458.3967810769</v>
      </c>
      <c r="D12" s="13">
        <f>Samleark!I41</f>
        <v>500894.37746</v>
      </c>
      <c r="E12" s="13">
        <f>Samleark!J41</f>
        <v>501903.39384776825</v>
      </c>
      <c r="F12" s="13">
        <f t="shared" si="0"/>
        <v>-34555.00293330866</v>
      </c>
      <c r="G12" s="44">
        <f t="shared" si="1"/>
        <v>-6.441320173316291</v>
      </c>
    </row>
    <row r="13" spans="1:7" ht="12.75">
      <c r="A13" s="69" t="s">
        <v>1029</v>
      </c>
      <c r="B13" s="104">
        <f>Samleark!G47</f>
        <v>728463.1135999999</v>
      </c>
      <c r="C13" s="13">
        <f>Samleark!H47</f>
        <v>700804.3021704078</v>
      </c>
      <c r="D13" s="13">
        <f>Samleark!I47</f>
        <v>551587.8881</v>
      </c>
      <c r="E13" s="13">
        <f>Samleark!J47</f>
        <v>552242.9888484671</v>
      </c>
      <c r="F13" s="13">
        <f t="shared" si="0"/>
        <v>-148561.31332194072</v>
      </c>
      <c r="G13" s="44">
        <f t="shared" si="1"/>
        <v>-21.198687402723234</v>
      </c>
    </row>
    <row r="14" spans="1:7" ht="12.75">
      <c r="A14" s="69" t="s">
        <v>1030</v>
      </c>
      <c r="B14" s="104">
        <f>Samleark!G53</f>
        <v>499060.48386999994</v>
      </c>
      <c r="C14" s="13">
        <f>Samleark!H53</f>
        <v>462827.6606654199</v>
      </c>
      <c r="D14" s="13">
        <f>Samleark!I53</f>
        <v>407193.20781999995</v>
      </c>
      <c r="E14" s="13">
        <f>Samleark!J53</f>
        <v>408133.30602885946</v>
      </c>
      <c r="F14" s="13">
        <f t="shared" si="0"/>
        <v>-54694.35463656043</v>
      </c>
      <c r="G14" s="44">
        <f t="shared" si="1"/>
        <v>-11.817434281677302</v>
      </c>
    </row>
    <row r="15" spans="1:7" ht="12.75">
      <c r="A15" s="69"/>
      <c r="B15" s="104"/>
      <c r="C15" s="13"/>
      <c r="D15" s="13"/>
      <c r="E15" s="13"/>
      <c r="F15" s="13"/>
      <c r="G15" s="44"/>
    </row>
    <row r="16" spans="1:7" ht="12.75">
      <c r="A16" s="70" t="s">
        <v>1031</v>
      </c>
      <c r="B16" s="4"/>
      <c r="C16" s="2"/>
      <c r="D16" s="2"/>
      <c r="E16" s="2"/>
      <c r="F16" s="2"/>
      <c r="G16" s="7"/>
    </row>
    <row r="17" spans="1:7" ht="12.75">
      <c r="A17" s="69" t="s">
        <v>693</v>
      </c>
      <c r="B17" s="4"/>
      <c r="C17" s="13">
        <v>315224</v>
      </c>
      <c r="D17" s="2"/>
      <c r="E17" s="13">
        <v>297119</v>
      </c>
      <c r="F17" s="13">
        <f>E17-C17</f>
        <v>-18105</v>
      </c>
      <c r="G17" s="44">
        <f>F17/C17*100</f>
        <v>-5.743534756236835</v>
      </c>
    </row>
    <row r="18" spans="1:7" ht="12.75">
      <c r="A18" s="69" t="s">
        <v>694</v>
      </c>
      <c r="B18" s="4"/>
      <c r="C18" s="13">
        <v>364433</v>
      </c>
      <c r="D18" s="2"/>
      <c r="E18" s="13">
        <v>280581</v>
      </c>
      <c r="F18" s="13">
        <f>E18-C18</f>
        <v>-83852</v>
      </c>
      <c r="G18" s="44">
        <f>F18/C18*100</f>
        <v>-23.008893267075155</v>
      </c>
    </row>
    <row r="19" spans="1:7" ht="12.75">
      <c r="A19" s="69"/>
      <c r="B19" s="4"/>
      <c r="C19" s="2"/>
      <c r="D19" s="2"/>
      <c r="E19" s="2"/>
      <c r="F19" s="2"/>
      <c r="G19" s="7"/>
    </row>
    <row r="20" spans="1:9" ht="13.5" thickBot="1">
      <c r="A20" s="71" t="s">
        <v>1033</v>
      </c>
      <c r="B20" s="166"/>
      <c r="C20" s="168">
        <f>SUM(C7:C19)</f>
        <v>7418623.7376648495</v>
      </c>
      <c r="D20" s="109"/>
      <c r="E20" s="168">
        <f>SUM(E7:E19)</f>
        <v>6788013.0330970995</v>
      </c>
      <c r="F20" s="168">
        <f>E20-C20</f>
        <v>-630610.70456775</v>
      </c>
      <c r="G20" s="167"/>
      <c r="H20" s="1"/>
      <c r="I20" s="1"/>
    </row>
    <row r="21" spans="1:7" ht="13.5" thickBot="1">
      <c r="A21" s="164" t="s">
        <v>1034</v>
      </c>
      <c r="B21" s="165"/>
      <c r="C21" s="98"/>
      <c r="D21" s="98"/>
      <c r="E21" s="98"/>
      <c r="F21" s="98"/>
      <c r="G21" s="169">
        <f>F20/C20*100</f>
        <v>-8.500373207581578</v>
      </c>
    </row>
    <row r="22" spans="1:9" ht="12.75">
      <c r="A22" s="11"/>
      <c r="B22" s="12"/>
      <c r="C22" s="12"/>
      <c r="D22" s="12"/>
      <c r="E22" s="12"/>
      <c r="F22" s="12"/>
      <c r="G22" s="12"/>
      <c r="H22" s="21"/>
      <c r="I22" s="21"/>
    </row>
    <row r="23" spans="1:9" ht="12.75">
      <c r="A23" s="20"/>
      <c r="B23" s="24"/>
      <c r="C23" s="24"/>
      <c r="D23" s="25"/>
      <c r="E23" s="25"/>
      <c r="F23" s="25"/>
      <c r="G23" s="25"/>
      <c r="H23" s="21"/>
      <c r="I23" s="21"/>
    </row>
    <row r="24" spans="1:9" s="23" customFormat="1" ht="12.75">
      <c r="A24" s="35"/>
      <c r="B24" s="34"/>
      <c r="C24" s="34"/>
      <c r="D24" s="33"/>
      <c r="E24" s="33"/>
      <c r="F24" s="19"/>
      <c r="G24" s="19"/>
      <c r="H24" s="19"/>
      <c r="I24" s="19"/>
    </row>
    <row r="25" spans="1:5" s="19" customFormat="1" ht="12.75">
      <c r="A25" s="33"/>
      <c r="B25" s="33"/>
      <c r="C25" s="33"/>
      <c r="D25" s="33"/>
      <c r="E25" s="33"/>
    </row>
    <row r="26" spans="1:9" s="19" customFormat="1" ht="12.75">
      <c r="A26" s="33"/>
      <c r="B26" s="35"/>
      <c r="C26" s="35"/>
      <c r="D26" s="35"/>
      <c r="E26" s="35"/>
      <c r="F26" s="18"/>
      <c r="G26" s="18"/>
      <c r="H26" s="18"/>
      <c r="I26" s="18"/>
    </row>
    <row r="27" spans="1:7" s="19" customFormat="1" ht="12.75">
      <c r="A27" s="36"/>
      <c r="B27" s="32"/>
      <c r="C27" s="32"/>
      <c r="D27" s="32"/>
      <c r="E27" s="32"/>
      <c r="F27" s="24"/>
      <c r="G27" s="24"/>
    </row>
    <row r="28" spans="1:5" s="19" customFormat="1" ht="12.75">
      <c r="A28" s="37"/>
      <c r="B28" s="33"/>
      <c r="C28" s="33"/>
      <c r="D28" s="33"/>
      <c r="E28" s="33"/>
    </row>
    <row r="29" s="19" customFormat="1" ht="12.75"/>
    <row r="30" s="17" customFormat="1" ht="12.75"/>
    <row r="31" spans="1:7" s="17" customFormat="1" ht="12.75">
      <c r="A31" s="18"/>
      <c r="B31" s="24"/>
      <c r="C31" s="24"/>
      <c r="D31" s="25"/>
      <c r="E31" s="25"/>
      <c r="F31" s="25"/>
      <c r="G31" s="25"/>
    </row>
    <row r="32" s="17" customFormat="1" ht="12.75"/>
    <row r="33" s="17" customFormat="1" ht="12.75"/>
    <row r="34" s="17" customFormat="1" ht="12.75">
      <c r="A34" s="27"/>
    </row>
    <row r="35" s="17" customFormat="1" ht="12.75">
      <c r="A35" s="26"/>
    </row>
    <row r="36" s="17" customFormat="1" ht="12.75"/>
    <row r="37" s="17" customFormat="1" ht="12.75"/>
    <row r="38" s="17" customFormat="1" ht="12.75"/>
    <row r="39" s="17" customFormat="1" ht="12.75"/>
    <row r="40" s="17" customFormat="1" ht="12.75"/>
    <row r="41" s="17" customFormat="1" ht="12.75"/>
    <row r="42" s="17" customFormat="1" ht="12.75"/>
    <row r="43" s="17" customFormat="1" ht="12.75"/>
    <row r="44" s="17" customFormat="1" ht="12.75"/>
    <row r="45" s="17" customFormat="1" ht="12.75"/>
    <row r="46" s="17" customFormat="1" ht="12.75"/>
    <row r="47" s="17" customFormat="1" ht="12.75"/>
    <row r="48" s="17" customFormat="1" ht="12.75"/>
    <row r="49" s="17" customFormat="1" ht="12.75"/>
    <row r="50" s="17" customFormat="1" ht="12.75"/>
  </sheetData>
  <sheetProtection/>
  <mergeCells count="1">
    <mergeCell ref="B3:G3"/>
  </mergeCells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863"/>
  <sheetViews>
    <sheetView zoomScale="85" zoomScaleNormal="85" zoomScalePageLayoutView="0" workbookViewId="0" topLeftCell="A1">
      <pane xSplit="5" ySplit="7" topLeftCell="G8" activePane="bottomRight" state="frozen"/>
      <selection pane="topLeft" activeCell="A1" sqref="A1"/>
      <selection pane="topRight" activeCell="F1" sqref="F1"/>
      <selection pane="bottomLeft" activeCell="A8" sqref="A8"/>
      <selection pane="bottomRight" activeCell="A1" sqref="A1"/>
    </sheetView>
  </sheetViews>
  <sheetFormatPr defaultColWidth="9.140625" defaultRowHeight="12.75"/>
  <cols>
    <col min="2" max="2" width="26.7109375" style="0" customWidth="1"/>
    <col min="3" max="3" width="37.28125" style="58" customWidth="1"/>
    <col min="4" max="4" width="40.140625" style="0" bestFit="1" customWidth="1"/>
    <col min="5" max="5" width="32.00390625" style="0" bestFit="1" customWidth="1"/>
    <col min="6" max="6" width="10.28125" style="0" bestFit="1" customWidth="1"/>
    <col min="7" max="7" width="14.140625" style="0" bestFit="1" customWidth="1"/>
    <col min="8" max="8" width="12.7109375" style="103" bestFit="1" customWidth="1"/>
    <col min="9" max="9" width="14.57421875" style="103" bestFit="1" customWidth="1"/>
    <col min="10" max="10" width="12.7109375" style="103" bestFit="1" customWidth="1"/>
    <col min="11" max="12" width="12.7109375" style="103" customWidth="1"/>
    <col min="13" max="13" width="12.7109375" style="103" bestFit="1" customWidth="1"/>
    <col min="14" max="15" width="12.8515625" style="0" customWidth="1"/>
  </cols>
  <sheetData>
    <row r="1" ht="15" thickBot="1">
      <c r="A1" s="14" t="s">
        <v>1032</v>
      </c>
    </row>
    <row r="2" spans="1:9" ht="15.75">
      <c r="A2" s="18"/>
      <c r="I2" s="132" t="s">
        <v>256</v>
      </c>
    </row>
    <row r="3" spans="1:9" ht="12.75">
      <c r="A3" s="18"/>
      <c r="I3" s="134">
        <v>0.577</v>
      </c>
    </row>
    <row r="4" ht="13.5" thickBot="1">
      <c r="I4" s="133"/>
    </row>
    <row r="5" ht="12.75">
      <c r="A5" s="1" t="s">
        <v>376</v>
      </c>
    </row>
    <row r="6" spans="3:15" ht="13.5" thickBot="1">
      <c r="C6" s="59"/>
      <c r="N6" s="135"/>
      <c r="O6" s="135"/>
    </row>
    <row r="7" spans="1:15" ht="13.5" thickBot="1">
      <c r="A7" s="80" t="s">
        <v>1035</v>
      </c>
      <c r="B7" s="81" t="s">
        <v>428</v>
      </c>
      <c r="C7" s="81" t="s">
        <v>1019</v>
      </c>
      <c r="D7" s="81" t="s">
        <v>429</v>
      </c>
      <c r="E7" s="81" t="s">
        <v>1018</v>
      </c>
      <c r="F7" s="81" t="s">
        <v>430</v>
      </c>
      <c r="G7" s="81" t="s">
        <v>431</v>
      </c>
      <c r="H7" s="82" t="s">
        <v>1039</v>
      </c>
      <c r="I7" s="82" t="s">
        <v>440</v>
      </c>
      <c r="J7" s="82" t="s">
        <v>1038</v>
      </c>
      <c r="K7" s="83" t="s">
        <v>441</v>
      </c>
      <c r="L7" s="84" t="s">
        <v>1037</v>
      </c>
      <c r="M7" s="145" t="s">
        <v>442</v>
      </c>
      <c r="N7" s="84" t="s">
        <v>257</v>
      </c>
      <c r="O7" s="145" t="s">
        <v>258</v>
      </c>
    </row>
    <row r="8" spans="1:15" ht="12.75">
      <c r="A8" s="40">
        <v>10516</v>
      </c>
      <c r="B8" s="40" t="s">
        <v>432</v>
      </c>
      <c r="C8" s="61" t="s">
        <v>750</v>
      </c>
      <c r="D8" s="40" t="s">
        <v>604</v>
      </c>
      <c r="E8" s="40" t="s">
        <v>1214</v>
      </c>
      <c r="F8" s="40" t="s">
        <v>587</v>
      </c>
      <c r="G8" s="40" t="s">
        <v>20</v>
      </c>
      <c r="H8" s="55">
        <v>11445</v>
      </c>
      <c r="I8" s="55">
        <f>H8*$I$3</f>
        <v>6603.764999999999</v>
      </c>
      <c r="J8" s="55">
        <v>11883</v>
      </c>
      <c r="K8" s="55">
        <f>J8*$I$3</f>
        <v>6856.490999999999</v>
      </c>
      <c r="L8" s="55">
        <v>12839</v>
      </c>
      <c r="M8" s="95">
        <f>L8*$I$3</f>
        <v>7408.102999999999</v>
      </c>
      <c r="N8" s="55">
        <v>12736</v>
      </c>
      <c r="O8" s="55">
        <f>N8*$I$3</f>
        <v>7348.672</v>
      </c>
    </row>
    <row r="9" spans="1:15" ht="12.75">
      <c r="A9" s="2">
        <v>10662</v>
      </c>
      <c r="B9" s="2" t="s">
        <v>432</v>
      </c>
      <c r="C9" s="47" t="s">
        <v>750</v>
      </c>
      <c r="D9" s="2" t="s">
        <v>609</v>
      </c>
      <c r="E9" s="2" t="s">
        <v>1219</v>
      </c>
      <c r="F9" s="2" t="s">
        <v>587</v>
      </c>
      <c r="G9" s="2" t="s">
        <v>20</v>
      </c>
      <c r="H9" s="13">
        <v>3545</v>
      </c>
      <c r="I9" s="55">
        <f aca="true" t="shared" si="0" ref="I9:I18">H9*$I$3</f>
        <v>2045.465</v>
      </c>
      <c r="J9" s="13">
        <v>3681</v>
      </c>
      <c r="K9" s="55">
        <f aca="true" t="shared" si="1" ref="K9:K18">J9*$I$3</f>
        <v>2123.937</v>
      </c>
      <c r="L9" s="13">
        <v>1870</v>
      </c>
      <c r="M9" s="95">
        <f aca="true" t="shared" si="2" ref="M9:M18">L9*$I$3</f>
        <v>1078.99</v>
      </c>
      <c r="N9" s="13">
        <v>2881</v>
      </c>
      <c r="O9" s="55">
        <f aca="true" t="shared" si="3" ref="O9:O18">N9*$I$3</f>
        <v>1662.337</v>
      </c>
    </row>
    <row r="10" spans="1:15" ht="12.75">
      <c r="A10" s="2">
        <v>10663</v>
      </c>
      <c r="B10" s="2" t="s">
        <v>432</v>
      </c>
      <c r="C10" s="47" t="s">
        <v>750</v>
      </c>
      <c r="D10" s="2" t="s">
        <v>609</v>
      </c>
      <c r="E10" s="2" t="s">
        <v>1219</v>
      </c>
      <c r="F10" s="2" t="s">
        <v>587</v>
      </c>
      <c r="G10" s="2" t="s">
        <v>20</v>
      </c>
      <c r="H10" s="13">
        <v>53631</v>
      </c>
      <c r="I10" s="55">
        <f t="shared" si="0"/>
        <v>30945.086999999996</v>
      </c>
      <c r="J10" s="13">
        <v>55685</v>
      </c>
      <c r="K10" s="55">
        <f t="shared" si="1"/>
        <v>32130.245</v>
      </c>
      <c r="L10" s="13">
        <v>6817</v>
      </c>
      <c r="M10" s="95">
        <f t="shared" si="2"/>
        <v>3933.4089999999997</v>
      </c>
      <c r="N10" s="13">
        <v>36755</v>
      </c>
      <c r="O10" s="55">
        <f t="shared" si="3"/>
        <v>21207.635</v>
      </c>
    </row>
    <row r="11" spans="1:15" ht="12.75">
      <c r="A11" s="2">
        <v>20926</v>
      </c>
      <c r="B11" s="2" t="s">
        <v>432</v>
      </c>
      <c r="C11" s="47" t="s">
        <v>750</v>
      </c>
      <c r="D11" s="2" t="s">
        <v>734</v>
      </c>
      <c r="E11" s="2" t="s">
        <v>1392</v>
      </c>
      <c r="F11" s="2" t="s">
        <v>434</v>
      </c>
      <c r="G11" s="2" t="s">
        <v>20</v>
      </c>
      <c r="H11" s="13">
        <v>22240</v>
      </c>
      <c r="I11" s="55">
        <f t="shared" si="0"/>
        <v>12832.48</v>
      </c>
      <c r="J11" s="13">
        <v>21449</v>
      </c>
      <c r="K11" s="55">
        <f t="shared" si="1"/>
        <v>12376.072999999999</v>
      </c>
      <c r="L11" s="13">
        <v>22173</v>
      </c>
      <c r="M11" s="95">
        <f t="shared" si="2"/>
        <v>12793.821</v>
      </c>
      <c r="N11" s="13">
        <v>22418</v>
      </c>
      <c r="O11" s="55">
        <f t="shared" si="3"/>
        <v>12935.186</v>
      </c>
    </row>
    <row r="12" spans="1:15" ht="12.75">
      <c r="A12" s="2">
        <v>21107</v>
      </c>
      <c r="B12" s="2" t="s">
        <v>432</v>
      </c>
      <c r="C12" s="47" t="s">
        <v>750</v>
      </c>
      <c r="D12" s="2" t="s">
        <v>734</v>
      </c>
      <c r="E12" s="2" t="s">
        <v>1392</v>
      </c>
      <c r="F12" s="2" t="s">
        <v>434</v>
      </c>
      <c r="G12" s="2" t="s">
        <v>20</v>
      </c>
      <c r="H12" s="13">
        <v>3667</v>
      </c>
      <c r="I12" s="55">
        <f t="shared" si="0"/>
        <v>2115.859</v>
      </c>
      <c r="J12" s="13">
        <v>3980</v>
      </c>
      <c r="K12" s="55">
        <f t="shared" si="1"/>
        <v>2296.46</v>
      </c>
      <c r="L12" s="13">
        <v>2286</v>
      </c>
      <c r="M12" s="95">
        <f t="shared" si="2"/>
        <v>1319.022</v>
      </c>
      <c r="N12" s="13">
        <v>2289</v>
      </c>
      <c r="O12" s="55">
        <f t="shared" si="3"/>
        <v>1320.753</v>
      </c>
    </row>
    <row r="13" spans="1:15" ht="12.75">
      <c r="A13" s="2">
        <v>23277</v>
      </c>
      <c r="B13" s="2"/>
      <c r="C13" s="47" t="s">
        <v>750</v>
      </c>
      <c r="D13" s="2" t="s">
        <v>775</v>
      </c>
      <c r="E13" s="2" t="s">
        <v>1443</v>
      </c>
      <c r="F13" s="2" t="s">
        <v>619</v>
      </c>
      <c r="G13" s="2" t="s">
        <v>20</v>
      </c>
      <c r="H13" s="13">
        <v>78637</v>
      </c>
      <c r="I13" s="55">
        <f t="shared" si="0"/>
        <v>45373.549</v>
      </c>
      <c r="J13" s="13">
        <v>72136</v>
      </c>
      <c r="K13" s="55">
        <f t="shared" si="1"/>
        <v>41622.471999999994</v>
      </c>
      <c r="L13" s="13">
        <v>78649</v>
      </c>
      <c r="M13" s="95">
        <f t="shared" si="2"/>
        <v>45380.473</v>
      </c>
      <c r="N13" s="13">
        <v>84489</v>
      </c>
      <c r="O13" s="55">
        <f t="shared" si="3"/>
        <v>48750.153</v>
      </c>
    </row>
    <row r="14" spans="1:15" ht="12.75">
      <c r="A14" s="2">
        <v>24415</v>
      </c>
      <c r="B14" s="2" t="s">
        <v>432</v>
      </c>
      <c r="C14" s="47" t="s">
        <v>750</v>
      </c>
      <c r="D14" s="2" t="s">
        <v>797</v>
      </c>
      <c r="E14" s="2" t="s">
        <v>1472</v>
      </c>
      <c r="F14" s="2" t="s">
        <v>640</v>
      </c>
      <c r="G14" s="2" t="s">
        <v>20</v>
      </c>
      <c r="H14" s="13">
        <v>36539</v>
      </c>
      <c r="I14" s="55">
        <f t="shared" si="0"/>
        <v>21083.002999999997</v>
      </c>
      <c r="J14" s="13">
        <v>37255</v>
      </c>
      <c r="K14" s="55">
        <f t="shared" si="1"/>
        <v>21496.135</v>
      </c>
      <c r="L14" s="13">
        <v>39561</v>
      </c>
      <c r="M14" s="95">
        <f t="shared" si="2"/>
        <v>22826.697</v>
      </c>
      <c r="N14" s="13">
        <v>39799</v>
      </c>
      <c r="O14" s="55">
        <f t="shared" si="3"/>
        <v>22964.022999999997</v>
      </c>
    </row>
    <row r="15" spans="1:15" ht="12.75">
      <c r="A15" s="2">
        <v>27844</v>
      </c>
      <c r="B15" s="2"/>
      <c r="C15" s="47" t="s">
        <v>750</v>
      </c>
      <c r="D15" s="2" t="s">
        <v>775</v>
      </c>
      <c r="E15" s="2" t="s">
        <v>1443</v>
      </c>
      <c r="F15" s="2" t="s">
        <v>619</v>
      </c>
      <c r="G15" s="2" t="s">
        <v>935</v>
      </c>
      <c r="H15" s="13">
        <v>7817</v>
      </c>
      <c r="I15" s="55">
        <f t="shared" si="0"/>
        <v>4510.409</v>
      </c>
      <c r="J15" s="13">
        <v>4512</v>
      </c>
      <c r="K15" s="55">
        <f t="shared" si="1"/>
        <v>2603.424</v>
      </c>
      <c r="L15" s="13">
        <v>4169</v>
      </c>
      <c r="M15" s="95">
        <f t="shared" si="2"/>
        <v>2405.513</v>
      </c>
      <c r="N15" s="13">
        <v>3993</v>
      </c>
      <c r="O15" s="55">
        <f t="shared" si="3"/>
        <v>2303.961</v>
      </c>
    </row>
    <row r="16" spans="1:15" ht="12.75">
      <c r="A16" s="2">
        <v>50087</v>
      </c>
      <c r="B16" s="2" t="s">
        <v>968</v>
      </c>
      <c r="C16" s="47" t="s">
        <v>750</v>
      </c>
      <c r="D16" s="2" t="s">
        <v>432</v>
      </c>
      <c r="E16" s="2" t="s">
        <v>1766</v>
      </c>
      <c r="F16" s="2" t="s">
        <v>434</v>
      </c>
      <c r="G16" s="2" t="s">
        <v>20</v>
      </c>
      <c r="H16" s="13">
        <v>551426</v>
      </c>
      <c r="I16" s="55">
        <f t="shared" si="0"/>
        <v>318172.80199999997</v>
      </c>
      <c r="J16" s="13">
        <v>580298</v>
      </c>
      <c r="K16" s="55">
        <f t="shared" si="1"/>
        <v>334831.946</v>
      </c>
      <c r="L16" s="13">
        <v>584022</v>
      </c>
      <c r="M16" s="95">
        <f t="shared" si="2"/>
        <v>336980.69399999996</v>
      </c>
      <c r="N16" s="13">
        <v>559252</v>
      </c>
      <c r="O16" s="55">
        <f t="shared" si="3"/>
        <v>322688.404</v>
      </c>
    </row>
    <row r="17" spans="1:15" ht="12.75">
      <c r="A17" s="2">
        <v>50405</v>
      </c>
      <c r="B17" s="2" t="s">
        <v>1016</v>
      </c>
      <c r="C17" s="47" t="s">
        <v>750</v>
      </c>
      <c r="D17" s="2" t="s">
        <v>432</v>
      </c>
      <c r="E17" s="2" t="s">
        <v>1144</v>
      </c>
      <c r="F17" s="2" t="s">
        <v>536</v>
      </c>
      <c r="G17" s="2" t="s">
        <v>20</v>
      </c>
      <c r="H17" s="13">
        <v>73702</v>
      </c>
      <c r="I17" s="55">
        <f t="shared" si="0"/>
        <v>42526.054</v>
      </c>
      <c r="J17" s="13">
        <v>68547</v>
      </c>
      <c r="K17" s="55">
        <f t="shared" si="1"/>
        <v>39551.619</v>
      </c>
      <c r="L17" s="13">
        <v>77346</v>
      </c>
      <c r="M17" s="95">
        <f t="shared" si="2"/>
        <v>44628.642</v>
      </c>
      <c r="N17" s="13">
        <v>95416</v>
      </c>
      <c r="O17" s="55">
        <f t="shared" si="3"/>
        <v>55055.032</v>
      </c>
    </row>
    <row r="18" spans="1:15" ht="12.75">
      <c r="A18" s="2">
        <v>50412</v>
      </c>
      <c r="B18" s="2" t="s">
        <v>432</v>
      </c>
      <c r="C18" s="47" t="s">
        <v>750</v>
      </c>
      <c r="D18" s="2" t="s">
        <v>1017</v>
      </c>
      <c r="E18" s="2" t="s">
        <v>3</v>
      </c>
      <c r="F18" s="2" t="s">
        <v>434</v>
      </c>
      <c r="G18" s="2" t="s">
        <v>20</v>
      </c>
      <c r="H18" s="13">
        <v>178798</v>
      </c>
      <c r="I18" s="55">
        <f t="shared" si="0"/>
        <v>103166.446</v>
      </c>
      <c r="J18" s="13">
        <v>173592</v>
      </c>
      <c r="K18" s="55">
        <f t="shared" si="1"/>
        <v>100162.58399999999</v>
      </c>
      <c r="L18" s="13">
        <v>169591</v>
      </c>
      <c r="M18" s="95">
        <f t="shared" si="2"/>
        <v>97854.007</v>
      </c>
      <c r="N18" s="13">
        <v>374948</v>
      </c>
      <c r="O18" s="55">
        <f t="shared" si="3"/>
        <v>216344.99599999998</v>
      </c>
    </row>
    <row r="19" spans="1:15" ht="13.5" thickBot="1">
      <c r="A19" s="41"/>
      <c r="B19" s="41"/>
      <c r="C19" s="85" t="s">
        <v>1004</v>
      </c>
      <c r="D19" s="41"/>
      <c r="E19" s="41"/>
      <c r="F19" s="41"/>
      <c r="G19" s="41"/>
      <c r="H19" s="86">
        <f aca="true" t="shared" si="4" ref="H19:O19">SUM(H8:H18)</f>
        <v>1021447</v>
      </c>
      <c r="I19" s="86">
        <f t="shared" si="4"/>
        <v>589374.919</v>
      </c>
      <c r="J19" s="86">
        <f t="shared" si="4"/>
        <v>1033018</v>
      </c>
      <c r="K19" s="86">
        <f t="shared" si="4"/>
        <v>596051.3859999999</v>
      </c>
      <c r="L19" s="86">
        <f t="shared" si="4"/>
        <v>999323</v>
      </c>
      <c r="M19" s="146">
        <f t="shared" si="4"/>
        <v>576609.3709999999</v>
      </c>
      <c r="N19" s="86">
        <f t="shared" si="4"/>
        <v>1234976</v>
      </c>
      <c r="O19" s="86">
        <f t="shared" si="4"/>
        <v>712581.152</v>
      </c>
    </row>
    <row r="20" spans="1:15" ht="12.75">
      <c r="A20" s="40"/>
      <c r="B20" s="40"/>
      <c r="C20" s="61"/>
      <c r="D20" s="40"/>
      <c r="E20" s="40"/>
      <c r="F20" s="40"/>
      <c r="G20" s="40"/>
      <c r="H20" s="55"/>
      <c r="I20" s="55"/>
      <c r="J20" s="55"/>
      <c r="K20" s="55"/>
      <c r="L20" s="55"/>
      <c r="M20" s="95"/>
      <c r="N20" s="40"/>
      <c r="O20" s="40"/>
    </row>
    <row r="21" spans="1:15" ht="12.75">
      <c r="A21" s="2">
        <v>961</v>
      </c>
      <c r="B21" s="2" t="s">
        <v>432</v>
      </c>
      <c r="C21" s="47" t="s">
        <v>1030</v>
      </c>
      <c r="D21" s="2" t="s">
        <v>437</v>
      </c>
      <c r="E21" s="2" t="s">
        <v>1042</v>
      </c>
      <c r="F21" s="2" t="s">
        <v>434</v>
      </c>
      <c r="G21" s="2" t="s">
        <v>20</v>
      </c>
      <c r="H21" s="13">
        <v>13</v>
      </c>
      <c r="I21" s="55">
        <f aca="true" t="shared" si="5" ref="I21:I84">H21*$I$3</f>
        <v>7.5009999999999994</v>
      </c>
      <c r="J21" s="13">
        <v>0</v>
      </c>
      <c r="K21" s="55">
        <f aca="true" t="shared" si="6" ref="K21:K84">J21*$I$3</f>
        <v>0</v>
      </c>
      <c r="L21" s="13">
        <v>35</v>
      </c>
      <c r="M21" s="95">
        <f aca="true" t="shared" si="7" ref="M21:M84">L21*$I$3</f>
        <v>20.195</v>
      </c>
      <c r="N21" s="13">
        <v>37</v>
      </c>
      <c r="O21" s="55">
        <f aca="true" t="shared" si="8" ref="O21:O84">N21*$I$3</f>
        <v>21.348999999999997</v>
      </c>
    </row>
    <row r="22" spans="1:15" ht="12.75">
      <c r="A22" s="2">
        <v>1068</v>
      </c>
      <c r="B22" s="2" t="s">
        <v>432</v>
      </c>
      <c r="C22" s="47" t="s">
        <v>1030</v>
      </c>
      <c r="D22" s="2" t="s">
        <v>352</v>
      </c>
      <c r="E22" s="2" t="s">
        <v>1043</v>
      </c>
      <c r="F22" s="2" t="s">
        <v>434</v>
      </c>
      <c r="G22" s="2" t="s">
        <v>69</v>
      </c>
      <c r="H22" s="13">
        <v>20621</v>
      </c>
      <c r="I22" s="55">
        <f t="shared" si="5"/>
        <v>11898.317</v>
      </c>
      <c r="J22" s="13">
        <v>19092</v>
      </c>
      <c r="K22" s="55">
        <f t="shared" si="6"/>
        <v>11016.083999999999</v>
      </c>
      <c r="L22" s="13">
        <v>21435</v>
      </c>
      <c r="M22" s="95">
        <f t="shared" si="7"/>
        <v>12367.994999999999</v>
      </c>
      <c r="N22" s="13">
        <v>25901</v>
      </c>
      <c r="O22" s="55">
        <f t="shared" si="8"/>
        <v>14944.876999999999</v>
      </c>
    </row>
    <row r="23" spans="1:15" ht="12.75">
      <c r="A23" s="2">
        <v>1069</v>
      </c>
      <c r="B23" s="2" t="s">
        <v>432</v>
      </c>
      <c r="C23" s="47" t="s">
        <v>1030</v>
      </c>
      <c r="D23" s="2" t="s">
        <v>352</v>
      </c>
      <c r="E23" s="2" t="s">
        <v>1043</v>
      </c>
      <c r="F23" s="2" t="s">
        <v>434</v>
      </c>
      <c r="G23" s="2" t="s">
        <v>69</v>
      </c>
      <c r="H23" s="13">
        <v>13207</v>
      </c>
      <c r="I23" s="55">
        <f t="shared" si="5"/>
        <v>7620.438999999999</v>
      </c>
      <c r="J23" s="13">
        <v>12194</v>
      </c>
      <c r="K23" s="55">
        <f t="shared" si="6"/>
        <v>7035.937999999999</v>
      </c>
      <c r="L23" s="13">
        <v>12765</v>
      </c>
      <c r="M23" s="95">
        <f t="shared" si="7"/>
        <v>7365.405</v>
      </c>
      <c r="N23" s="13">
        <v>13947</v>
      </c>
      <c r="O23" s="55">
        <f t="shared" si="8"/>
        <v>8047.418999999999</v>
      </c>
    </row>
    <row r="24" spans="1:15" ht="12.75">
      <c r="A24" s="2">
        <v>2209</v>
      </c>
      <c r="B24" s="2" t="s">
        <v>432</v>
      </c>
      <c r="C24" s="47" t="s">
        <v>1030</v>
      </c>
      <c r="D24" s="2" t="s">
        <v>455</v>
      </c>
      <c r="E24" s="2" t="s">
        <v>1055</v>
      </c>
      <c r="F24" s="2" t="s">
        <v>434</v>
      </c>
      <c r="G24" s="2" t="s">
        <v>94</v>
      </c>
      <c r="H24" s="13">
        <v>18626</v>
      </c>
      <c r="I24" s="55">
        <f t="shared" si="5"/>
        <v>10747.202</v>
      </c>
      <c r="J24" s="13">
        <v>17889</v>
      </c>
      <c r="K24" s="55">
        <f t="shared" si="6"/>
        <v>10321.953</v>
      </c>
      <c r="L24" s="13">
        <v>17351</v>
      </c>
      <c r="M24" s="95">
        <f t="shared" si="7"/>
        <v>10011.527</v>
      </c>
      <c r="N24" s="13">
        <v>16978</v>
      </c>
      <c r="O24" s="55">
        <f t="shared" si="8"/>
        <v>9796.305999999999</v>
      </c>
    </row>
    <row r="25" spans="1:15" ht="12.75">
      <c r="A25" s="2">
        <v>2210</v>
      </c>
      <c r="B25" s="2" t="s">
        <v>432</v>
      </c>
      <c r="C25" s="47" t="s">
        <v>1030</v>
      </c>
      <c r="D25" s="2" t="s">
        <v>456</v>
      </c>
      <c r="E25" s="2" t="s">
        <v>1055</v>
      </c>
      <c r="F25" s="2" t="s">
        <v>434</v>
      </c>
      <c r="G25" s="2" t="s">
        <v>457</v>
      </c>
      <c r="H25" s="13">
        <v>16237</v>
      </c>
      <c r="I25" s="55">
        <f t="shared" si="5"/>
        <v>9368.749</v>
      </c>
      <c r="J25" s="13">
        <v>15091</v>
      </c>
      <c r="K25" s="55">
        <f t="shared" si="6"/>
        <v>8707.507</v>
      </c>
      <c r="L25" s="13">
        <v>16044</v>
      </c>
      <c r="M25" s="95">
        <f t="shared" si="7"/>
        <v>9257.387999999999</v>
      </c>
      <c r="N25" s="13">
        <v>6335</v>
      </c>
      <c r="O25" s="55">
        <f t="shared" si="8"/>
        <v>3655.2949999999996</v>
      </c>
    </row>
    <row r="26" spans="1:15" ht="12.75">
      <c r="A26" s="2">
        <v>2975</v>
      </c>
      <c r="B26" s="2" t="s">
        <v>432</v>
      </c>
      <c r="C26" s="47" t="s">
        <v>1030</v>
      </c>
      <c r="D26" s="2" t="s">
        <v>468</v>
      </c>
      <c r="E26" s="2" t="s">
        <v>1067</v>
      </c>
      <c r="F26" s="2" t="s">
        <v>434</v>
      </c>
      <c r="G26" s="2" t="s">
        <v>20</v>
      </c>
      <c r="H26" s="13">
        <v>36708</v>
      </c>
      <c r="I26" s="55">
        <f t="shared" si="5"/>
        <v>21180.516</v>
      </c>
      <c r="J26" s="13">
        <v>37780</v>
      </c>
      <c r="K26" s="55">
        <f t="shared" si="6"/>
        <v>21799.059999999998</v>
      </c>
      <c r="L26" s="13">
        <v>37966</v>
      </c>
      <c r="M26" s="95">
        <f t="shared" si="7"/>
        <v>21906.381999999998</v>
      </c>
      <c r="N26" s="13">
        <v>30391</v>
      </c>
      <c r="O26" s="55">
        <f t="shared" si="8"/>
        <v>17535.607</v>
      </c>
    </row>
    <row r="27" spans="1:15" ht="12.75">
      <c r="A27" s="2">
        <v>5386</v>
      </c>
      <c r="B27" s="2" t="s">
        <v>432</v>
      </c>
      <c r="C27" s="47" t="s">
        <v>1030</v>
      </c>
      <c r="D27" s="2" t="s">
        <v>495</v>
      </c>
      <c r="E27" s="2" t="s">
        <v>1093</v>
      </c>
      <c r="F27" s="2" t="s">
        <v>434</v>
      </c>
      <c r="G27" s="2" t="s">
        <v>20</v>
      </c>
      <c r="H27" s="13">
        <v>19305</v>
      </c>
      <c r="I27" s="55">
        <f t="shared" si="5"/>
        <v>11138.984999999999</v>
      </c>
      <c r="J27" s="13">
        <v>20011</v>
      </c>
      <c r="K27" s="55">
        <f t="shared" si="6"/>
        <v>11546.347</v>
      </c>
      <c r="L27" s="13">
        <v>20412</v>
      </c>
      <c r="M27" s="95">
        <f t="shared" si="7"/>
        <v>11777.723999999998</v>
      </c>
      <c r="N27" s="13">
        <v>4447</v>
      </c>
      <c r="O27" s="55">
        <f t="shared" si="8"/>
        <v>2565.919</v>
      </c>
    </row>
    <row r="28" spans="1:15" ht="12.75">
      <c r="A28" s="2">
        <v>5387</v>
      </c>
      <c r="B28" s="2" t="s">
        <v>432</v>
      </c>
      <c r="C28" s="47" t="s">
        <v>1030</v>
      </c>
      <c r="D28" s="2" t="s">
        <v>495</v>
      </c>
      <c r="E28" s="2" t="s">
        <v>1093</v>
      </c>
      <c r="F28" s="2" t="s">
        <v>434</v>
      </c>
      <c r="G28" s="2" t="s">
        <v>20</v>
      </c>
      <c r="H28" s="13">
        <v>8982</v>
      </c>
      <c r="I28" s="55">
        <f t="shared" si="5"/>
        <v>5182.614</v>
      </c>
      <c r="J28" s="13">
        <v>7676</v>
      </c>
      <c r="K28" s="55">
        <f t="shared" si="6"/>
        <v>4429.052</v>
      </c>
      <c r="L28" s="13">
        <v>7114</v>
      </c>
      <c r="M28" s="95">
        <f t="shared" si="7"/>
        <v>4104.777999999999</v>
      </c>
      <c r="N28" s="13">
        <v>7731</v>
      </c>
      <c r="O28" s="55">
        <f t="shared" si="8"/>
        <v>4460.786999999999</v>
      </c>
    </row>
    <row r="29" spans="1:15" ht="12.75">
      <c r="A29" s="2">
        <v>5506</v>
      </c>
      <c r="B29" s="2"/>
      <c r="C29" s="47" t="s">
        <v>1030</v>
      </c>
      <c r="D29" s="2" t="s">
        <v>497</v>
      </c>
      <c r="E29" s="2" t="s">
        <v>1095</v>
      </c>
      <c r="F29" s="2" t="s">
        <v>434</v>
      </c>
      <c r="G29" s="2"/>
      <c r="H29" s="13">
        <v>1609</v>
      </c>
      <c r="I29" s="55">
        <f t="shared" si="5"/>
        <v>928.3929999999999</v>
      </c>
      <c r="J29" s="13">
        <v>1630</v>
      </c>
      <c r="K29" s="55">
        <f t="shared" si="6"/>
        <v>940.5099999999999</v>
      </c>
      <c r="L29" s="13">
        <v>1528</v>
      </c>
      <c r="M29" s="95">
        <f t="shared" si="7"/>
        <v>881.656</v>
      </c>
      <c r="N29" s="13">
        <v>1326</v>
      </c>
      <c r="O29" s="55">
        <f t="shared" si="8"/>
        <v>765.102</v>
      </c>
    </row>
    <row r="30" spans="1:15" ht="12.75">
      <c r="A30" s="2">
        <v>5566</v>
      </c>
      <c r="B30" s="2" t="s">
        <v>432</v>
      </c>
      <c r="C30" s="47" t="s">
        <v>1030</v>
      </c>
      <c r="D30" s="2" t="s">
        <v>498</v>
      </c>
      <c r="E30" s="2" t="s">
        <v>1096</v>
      </c>
      <c r="F30" s="2" t="s">
        <v>434</v>
      </c>
      <c r="G30" s="2" t="s">
        <v>20</v>
      </c>
      <c r="H30" s="13">
        <v>1017</v>
      </c>
      <c r="I30" s="55">
        <f t="shared" si="5"/>
        <v>586.809</v>
      </c>
      <c r="J30" s="13">
        <v>236</v>
      </c>
      <c r="K30" s="55">
        <f t="shared" si="6"/>
        <v>136.172</v>
      </c>
      <c r="L30" s="13">
        <v>7</v>
      </c>
      <c r="M30" s="95">
        <f t="shared" si="7"/>
        <v>4.039</v>
      </c>
      <c r="N30" s="13">
        <v>104</v>
      </c>
      <c r="O30" s="55">
        <f t="shared" si="8"/>
        <v>60.007999999999996</v>
      </c>
    </row>
    <row r="31" spans="1:15" ht="12.75">
      <c r="A31" s="2">
        <v>5567</v>
      </c>
      <c r="B31" s="2" t="s">
        <v>432</v>
      </c>
      <c r="C31" s="47" t="s">
        <v>1030</v>
      </c>
      <c r="D31" s="2" t="s">
        <v>498</v>
      </c>
      <c r="E31" s="2" t="s">
        <v>1096</v>
      </c>
      <c r="F31" s="2" t="s">
        <v>434</v>
      </c>
      <c r="G31" s="2" t="s">
        <v>20</v>
      </c>
      <c r="H31" s="13">
        <v>948</v>
      </c>
      <c r="I31" s="55">
        <f t="shared" si="5"/>
        <v>546.996</v>
      </c>
      <c r="J31" s="13">
        <v>173</v>
      </c>
      <c r="K31" s="55">
        <f t="shared" si="6"/>
        <v>99.821</v>
      </c>
      <c r="L31" s="13">
        <v>177</v>
      </c>
      <c r="M31" s="95">
        <f t="shared" si="7"/>
        <v>102.12899999999999</v>
      </c>
      <c r="N31" s="13">
        <v>193</v>
      </c>
      <c r="O31" s="55">
        <f t="shared" si="8"/>
        <v>111.36099999999999</v>
      </c>
    </row>
    <row r="32" spans="1:15" ht="12.75">
      <c r="A32" s="2">
        <v>5568</v>
      </c>
      <c r="B32" s="2" t="s">
        <v>432</v>
      </c>
      <c r="C32" s="47" t="s">
        <v>1030</v>
      </c>
      <c r="D32" s="2" t="s">
        <v>498</v>
      </c>
      <c r="E32" s="2" t="s">
        <v>1096</v>
      </c>
      <c r="F32" s="2" t="s">
        <v>434</v>
      </c>
      <c r="G32" s="2" t="s">
        <v>20</v>
      </c>
      <c r="H32" s="13">
        <v>1876</v>
      </c>
      <c r="I32" s="55">
        <f t="shared" si="5"/>
        <v>1082.452</v>
      </c>
      <c r="J32" s="13">
        <v>164</v>
      </c>
      <c r="K32" s="55">
        <f t="shared" si="6"/>
        <v>94.62799999999999</v>
      </c>
      <c r="L32" s="13">
        <v>79</v>
      </c>
      <c r="M32" s="95">
        <f t="shared" si="7"/>
        <v>45.583</v>
      </c>
      <c r="N32" s="13">
        <v>155</v>
      </c>
      <c r="O32" s="55">
        <f t="shared" si="8"/>
        <v>89.43499999999999</v>
      </c>
    </row>
    <row r="33" spans="1:15" ht="12.75">
      <c r="A33" s="2">
        <v>5569</v>
      </c>
      <c r="B33" s="2" t="s">
        <v>432</v>
      </c>
      <c r="C33" s="47" t="s">
        <v>1030</v>
      </c>
      <c r="D33" s="2" t="s">
        <v>498</v>
      </c>
      <c r="E33" s="2" t="s">
        <v>1096</v>
      </c>
      <c r="F33" s="2" t="s">
        <v>434</v>
      </c>
      <c r="G33" s="2" t="s">
        <v>20</v>
      </c>
      <c r="H33" s="13">
        <v>6390</v>
      </c>
      <c r="I33" s="55">
        <f t="shared" si="5"/>
        <v>3687.0299999999997</v>
      </c>
      <c r="J33" s="13">
        <v>220</v>
      </c>
      <c r="K33" s="55">
        <f t="shared" si="6"/>
        <v>126.94</v>
      </c>
      <c r="L33" s="13">
        <v>310</v>
      </c>
      <c r="M33" s="95">
        <f t="shared" si="7"/>
        <v>178.86999999999998</v>
      </c>
      <c r="N33" s="13">
        <v>230</v>
      </c>
      <c r="O33" s="55">
        <f t="shared" si="8"/>
        <v>132.70999999999998</v>
      </c>
    </row>
    <row r="34" spans="1:15" ht="12.75">
      <c r="A34" s="2">
        <v>5730</v>
      </c>
      <c r="B34" s="2" t="s">
        <v>432</v>
      </c>
      <c r="C34" s="47" t="s">
        <v>1030</v>
      </c>
      <c r="D34" s="2" t="s">
        <v>379</v>
      </c>
      <c r="E34" s="2" t="s">
        <v>1098</v>
      </c>
      <c r="F34" s="2" t="s">
        <v>434</v>
      </c>
      <c r="G34" s="2" t="s">
        <v>13</v>
      </c>
      <c r="H34" s="13">
        <v>16406</v>
      </c>
      <c r="I34" s="55">
        <f t="shared" si="5"/>
        <v>9466.261999999999</v>
      </c>
      <c r="J34" s="13">
        <v>17054</v>
      </c>
      <c r="K34" s="55">
        <f t="shared" si="6"/>
        <v>9840.158</v>
      </c>
      <c r="L34" s="13">
        <v>18516</v>
      </c>
      <c r="M34" s="95">
        <f t="shared" si="7"/>
        <v>10683.732</v>
      </c>
      <c r="N34" s="13">
        <v>14230</v>
      </c>
      <c r="O34" s="55">
        <f t="shared" si="8"/>
        <v>8210.71</v>
      </c>
    </row>
    <row r="35" spans="1:15" ht="12.75">
      <c r="A35" s="2">
        <v>5795</v>
      </c>
      <c r="B35" s="2" t="s">
        <v>432</v>
      </c>
      <c r="C35" s="47" t="s">
        <v>1030</v>
      </c>
      <c r="D35" s="2" t="s">
        <v>437</v>
      </c>
      <c r="E35" s="2" t="s">
        <v>1099</v>
      </c>
      <c r="F35" s="2" t="s">
        <v>434</v>
      </c>
      <c r="G35" s="2" t="s">
        <v>20</v>
      </c>
      <c r="H35" s="13">
        <v>5075</v>
      </c>
      <c r="I35" s="55">
        <f t="shared" si="5"/>
        <v>2928.2749999999996</v>
      </c>
      <c r="J35" s="13">
        <v>5224</v>
      </c>
      <c r="K35" s="55">
        <f t="shared" si="6"/>
        <v>3014.2479999999996</v>
      </c>
      <c r="L35" s="13">
        <v>4687</v>
      </c>
      <c r="M35" s="95">
        <f t="shared" si="7"/>
        <v>2704.399</v>
      </c>
      <c r="N35" s="13">
        <v>6002</v>
      </c>
      <c r="O35" s="55">
        <f t="shared" si="8"/>
        <v>3463.1539999999995</v>
      </c>
    </row>
    <row r="36" spans="1:15" ht="12.75">
      <c r="A36" s="2">
        <v>5847</v>
      </c>
      <c r="B36" s="2" t="s">
        <v>432</v>
      </c>
      <c r="C36" s="47" t="s">
        <v>1030</v>
      </c>
      <c r="D36" s="2" t="s">
        <v>503</v>
      </c>
      <c r="E36" s="2" t="s">
        <v>1101</v>
      </c>
      <c r="F36" s="2" t="s">
        <v>434</v>
      </c>
      <c r="G36" s="2" t="s">
        <v>20</v>
      </c>
      <c r="H36" s="13">
        <v>0</v>
      </c>
      <c r="I36" s="55">
        <f t="shared" si="5"/>
        <v>0</v>
      </c>
      <c r="J36" s="13">
        <v>383</v>
      </c>
      <c r="K36" s="55">
        <f t="shared" si="6"/>
        <v>220.99099999999999</v>
      </c>
      <c r="L36" s="13">
        <v>658</v>
      </c>
      <c r="M36" s="95">
        <f t="shared" si="7"/>
        <v>379.666</v>
      </c>
      <c r="N36" s="13">
        <v>622</v>
      </c>
      <c r="O36" s="55">
        <f t="shared" si="8"/>
        <v>358.89399999999995</v>
      </c>
    </row>
    <row r="37" spans="1:15" ht="12.75">
      <c r="A37" s="2">
        <v>6914</v>
      </c>
      <c r="B37" s="2" t="s">
        <v>432</v>
      </c>
      <c r="C37" s="47" t="s">
        <v>1030</v>
      </c>
      <c r="D37" s="2" t="s">
        <v>509</v>
      </c>
      <c r="E37" s="2" t="s">
        <v>1109</v>
      </c>
      <c r="F37" s="2" t="s">
        <v>510</v>
      </c>
      <c r="G37" s="2" t="s">
        <v>20</v>
      </c>
      <c r="H37" s="13">
        <v>2849</v>
      </c>
      <c r="I37" s="55">
        <f t="shared" si="5"/>
        <v>1643.8729999999998</v>
      </c>
      <c r="J37" s="13">
        <v>2907</v>
      </c>
      <c r="K37" s="55">
        <f t="shared" si="6"/>
        <v>1677.339</v>
      </c>
      <c r="L37" s="13">
        <v>4030</v>
      </c>
      <c r="M37" s="95">
        <f t="shared" si="7"/>
        <v>2325.31</v>
      </c>
      <c r="N37" s="13">
        <v>4393</v>
      </c>
      <c r="O37" s="55">
        <f t="shared" si="8"/>
        <v>2534.761</v>
      </c>
    </row>
    <row r="38" spans="1:15" ht="12.75">
      <c r="A38" s="2">
        <v>7035</v>
      </c>
      <c r="B38" s="2" t="s">
        <v>432</v>
      </c>
      <c r="C38" s="47" t="s">
        <v>1030</v>
      </c>
      <c r="D38" s="2" t="s">
        <v>517</v>
      </c>
      <c r="E38" s="2" t="s">
        <v>1115</v>
      </c>
      <c r="F38" s="2" t="s">
        <v>510</v>
      </c>
      <c r="G38" s="2" t="s">
        <v>20</v>
      </c>
      <c r="H38" s="13">
        <v>1360</v>
      </c>
      <c r="I38" s="55">
        <f t="shared" si="5"/>
        <v>784.7199999999999</v>
      </c>
      <c r="J38" s="13">
        <v>496</v>
      </c>
      <c r="K38" s="55">
        <f t="shared" si="6"/>
        <v>286.192</v>
      </c>
      <c r="L38" s="13">
        <v>540</v>
      </c>
      <c r="M38" s="95">
        <f t="shared" si="7"/>
        <v>311.58</v>
      </c>
      <c r="N38" s="13">
        <v>587</v>
      </c>
      <c r="O38" s="55">
        <f t="shared" si="8"/>
        <v>338.69899999999996</v>
      </c>
    </row>
    <row r="39" spans="1:15" ht="12.75">
      <c r="A39" s="2">
        <v>7036</v>
      </c>
      <c r="B39" s="2" t="s">
        <v>432</v>
      </c>
      <c r="C39" s="47" t="s">
        <v>1030</v>
      </c>
      <c r="D39" s="2" t="s">
        <v>518</v>
      </c>
      <c r="E39" s="2" t="s">
        <v>1115</v>
      </c>
      <c r="F39" s="2" t="s">
        <v>510</v>
      </c>
      <c r="G39" s="2" t="s">
        <v>20</v>
      </c>
      <c r="H39" s="13">
        <v>2597</v>
      </c>
      <c r="I39" s="55">
        <f t="shared" si="5"/>
        <v>1498.4689999999998</v>
      </c>
      <c r="J39" s="13">
        <v>2043</v>
      </c>
      <c r="K39" s="55">
        <f t="shared" si="6"/>
        <v>1178.811</v>
      </c>
      <c r="L39" s="13">
        <v>1865</v>
      </c>
      <c r="M39" s="95">
        <f t="shared" si="7"/>
        <v>1076.105</v>
      </c>
      <c r="N39" s="13">
        <v>2375</v>
      </c>
      <c r="O39" s="55">
        <f t="shared" si="8"/>
        <v>1370.375</v>
      </c>
    </row>
    <row r="40" spans="1:15" ht="12.75">
      <c r="A40" s="2">
        <v>7073</v>
      </c>
      <c r="B40" s="2" t="s">
        <v>432</v>
      </c>
      <c r="C40" s="47" t="s">
        <v>1030</v>
      </c>
      <c r="D40" s="2" t="s">
        <v>519</v>
      </c>
      <c r="E40" s="2" t="s">
        <v>1116</v>
      </c>
      <c r="F40" s="2" t="s">
        <v>510</v>
      </c>
      <c r="G40" s="2" t="s">
        <v>20</v>
      </c>
      <c r="H40" s="13">
        <v>10</v>
      </c>
      <c r="I40" s="55">
        <f t="shared" si="5"/>
        <v>5.77</v>
      </c>
      <c r="J40" s="13">
        <v>47</v>
      </c>
      <c r="K40" s="55">
        <f t="shared" si="6"/>
        <v>27.119</v>
      </c>
      <c r="L40" s="13">
        <v>19</v>
      </c>
      <c r="M40" s="95">
        <f t="shared" si="7"/>
        <v>10.963</v>
      </c>
      <c r="N40" s="13">
        <v>41</v>
      </c>
      <c r="O40" s="55">
        <f t="shared" si="8"/>
        <v>23.656999999999996</v>
      </c>
    </row>
    <row r="41" spans="1:15" ht="12.75">
      <c r="A41" s="2">
        <v>7304</v>
      </c>
      <c r="B41" s="2" t="s">
        <v>432</v>
      </c>
      <c r="C41" s="47" t="s">
        <v>1030</v>
      </c>
      <c r="D41" s="2" t="s">
        <v>529</v>
      </c>
      <c r="E41" s="2" t="s">
        <v>1124</v>
      </c>
      <c r="F41" s="2" t="s">
        <v>510</v>
      </c>
      <c r="G41" s="2" t="s">
        <v>20</v>
      </c>
      <c r="H41" s="13">
        <v>4</v>
      </c>
      <c r="I41" s="55">
        <f t="shared" si="5"/>
        <v>2.308</v>
      </c>
      <c r="J41" s="13">
        <v>2</v>
      </c>
      <c r="K41" s="55">
        <f t="shared" si="6"/>
        <v>1.154</v>
      </c>
      <c r="L41" s="13">
        <v>2</v>
      </c>
      <c r="M41" s="95">
        <f t="shared" si="7"/>
        <v>1.154</v>
      </c>
      <c r="N41" s="13">
        <v>2</v>
      </c>
      <c r="O41" s="55">
        <f t="shared" si="8"/>
        <v>1.154</v>
      </c>
    </row>
    <row r="42" spans="1:15" ht="12.75">
      <c r="A42" s="2">
        <v>8705</v>
      </c>
      <c r="B42" s="2" t="s">
        <v>432</v>
      </c>
      <c r="C42" s="47" t="s">
        <v>1030</v>
      </c>
      <c r="D42" s="2" t="s">
        <v>566</v>
      </c>
      <c r="E42" s="2" t="s">
        <v>1172</v>
      </c>
      <c r="F42" s="2" t="s">
        <v>536</v>
      </c>
      <c r="G42" s="2" t="s">
        <v>20</v>
      </c>
      <c r="H42" s="13">
        <v>2831</v>
      </c>
      <c r="I42" s="55">
        <f t="shared" si="5"/>
        <v>1633.4869999999999</v>
      </c>
      <c r="J42" s="13">
        <v>4271</v>
      </c>
      <c r="K42" s="55">
        <f t="shared" si="6"/>
        <v>2464.3669999999997</v>
      </c>
      <c r="L42" s="13">
        <v>2182</v>
      </c>
      <c r="M42" s="95">
        <f t="shared" si="7"/>
        <v>1259.014</v>
      </c>
      <c r="N42" s="13">
        <v>2145</v>
      </c>
      <c r="O42" s="55">
        <f t="shared" si="8"/>
        <v>1237.665</v>
      </c>
    </row>
    <row r="43" spans="1:15" ht="12.75">
      <c r="A43" s="2">
        <v>10260</v>
      </c>
      <c r="B43" s="2" t="s">
        <v>432</v>
      </c>
      <c r="C43" s="47" t="s">
        <v>1030</v>
      </c>
      <c r="D43" s="2" t="s">
        <v>595</v>
      </c>
      <c r="E43" s="2" t="s">
        <v>1202</v>
      </c>
      <c r="F43" s="2" t="s">
        <v>587</v>
      </c>
      <c r="G43" s="2" t="s">
        <v>20</v>
      </c>
      <c r="H43" s="13">
        <v>5182</v>
      </c>
      <c r="I43" s="55">
        <f t="shared" si="5"/>
        <v>2990.0139999999997</v>
      </c>
      <c r="J43" s="13">
        <v>5181</v>
      </c>
      <c r="K43" s="55">
        <f t="shared" si="6"/>
        <v>2989.437</v>
      </c>
      <c r="L43" s="13">
        <v>5700</v>
      </c>
      <c r="M43" s="95">
        <f t="shared" si="7"/>
        <v>3288.8999999999996</v>
      </c>
      <c r="N43" s="13">
        <v>4238</v>
      </c>
      <c r="O43" s="55">
        <f t="shared" si="8"/>
        <v>2445.326</v>
      </c>
    </row>
    <row r="44" spans="1:15" ht="12.75">
      <c r="A44" s="2">
        <v>10333</v>
      </c>
      <c r="B44" s="2" t="s">
        <v>432</v>
      </c>
      <c r="C44" s="47" t="s">
        <v>1030</v>
      </c>
      <c r="D44" s="2" t="s">
        <v>599</v>
      </c>
      <c r="E44" s="2" t="s">
        <v>1207</v>
      </c>
      <c r="F44" s="2" t="s">
        <v>587</v>
      </c>
      <c r="G44" s="2" t="s">
        <v>20</v>
      </c>
      <c r="H44" s="13">
        <v>1072</v>
      </c>
      <c r="I44" s="55">
        <f t="shared" si="5"/>
        <v>618.544</v>
      </c>
      <c r="J44" s="13">
        <v>1053</v>
      </c>
      <c r="K44" s="55">
        <f t="shared" si="6"/>
        <v>607.5809999999999</v>
      </c>
      <c r="L44" s="13">
        <v>1192</v>
      </c>
      <c r="M44" s="95">
        <f t="shared" si="7"/>
        <v>687.784</v>
      </c>
      <c r="N44" s="13">
        <v>1415</v>
      </c>
      <c r="O44" s="55">
        <f t="shared" si="8"/>
        <v>816.4549999999999</v>
      </c>
    </row>
    <row r="45" spans="1:15" ht="12.75">
      <c r="A45" s="2">
        <v>11980</v>
      </c>
      <c r="B45" s="2" t="s">
        <v>432</v>
      </c>
      <c r="C45" s="47" t="s">
        <v>1030</v>
      </c>
      <c r="D45" s="2" t="s">
        <v>385</v>
      </c>
      <c r="E45" s="2" t="s">
        <v>1245</v>
      </c>
      <c r="F45" s="2" t="s">
        <v>619</v>
      </c>
      <c r="G45" s="2" t="s">
        <v>20</v>
      </c>
      <c r="H45" s="13">
        <v>828</v>
      </c>
      <c r="I45" s="55">
        <f t="shared" si="5"/>
        <v>477.756</v>
      </c>
      <c r="J45" s="13">
        <v>16777</v>
      </c>
      <c r="K45" s="55">
        <f t="shared" si="6"/>
        <v>9680.329</v>
      </c>
      <c r="L45" s="13">
        <v>9160</v>
      </c>
      <c r="M45" s="95">
        <f t="shared" si="7"/>
        <v>5285.32</v>
      </c>
      <c r="N45" s="13">
        <v>18702</v>
      </c>
      <c r="O45" s="55">
        <f t="shared" si="8"/>
        <v>10791.054</v>
      </c>
    </row>
    <row r="46" spans="1:15" ht="12.75">
      <c r="A46" s="2">
        <v>12751</v>
      </c>
      <c r="B46" s="2" t="s">
        <v>432</v>
      </c>
      <c r="C46" s="47" t="s">
        <v>1030</v>
      </c>
      <c r="D46" s="2" t="s">
        <v>618</v>
      </c>
      <c r="E46" s="2" t="s">
        <v>1262</v>
      </c>
      <c r="F46" s="2" t="s">
        <v>619</v>
      </c>
      <c r="G46" s="2" t="s">
        <v>20</v>
      </c>
      <c r="H46" s="13">
        <v>338</v>
      </c>
      <c r="I46" s="55">
        <f t="shared" si="5"/>
        <v>195.02599999999998</v>
      </c>
      <c r="J46" s="13">
        <v>1194</v>
      </c>
      <c r="K46" s="55">
        <f t="shared" si="6"/>
        <v>688.938</v>
      </c>
      <c r="L46" s="13">
        <v>3171</v>
      </c>
      <c r="M46" s="95">
        <f t="shared" si="7"/>
        <v>1829.667</v>
      </c>
      <c r="N46" s="13">
        <v>3423</v>
      </c>
      <c r="O46" s="55">
        <f t="shared" si="8"/>
        <v>1975.071</v>
      </c>
    </row>
    <row r="47" spans="1:15" ht="12.75">
      <c r="A47" s="2">
        <v>13415</v>
      </c>
      <c r="B47" s="2" t="s">
        <v>432</v>
      </c>
      <c r="C47" s="47" t="s">
        <v>1030</v>
      </c>
      <c r="D47" s="2" t="s">
        <v>639</v>
      </c>
      <c r="E47" s="2" t="s">
        <v>1273</v>
      </c>
      <c r="F47" s="2" t="s">
        <v>640</v>
      </c>
      <c r="G47" s="2" t="s">
        <v>20</v>
      </c>
      <c r="H47" s="13">
        <v>2398</v>
      </c>
      <c r="I47" s="55">
        <f t="shared" si="5"/>
        <v>1383.646</v>
      </c>
      <c r="J47" s="13">
        <v>2156</v>
      </c>
      <c r="K47" s="55">
        <f t="shared" si="6"/>
        <v>1244.012</v>
      </c>
      <c r="L47" s="13">
        <v>3294</v>
      </c>
      <c r="M47" s="95">
        <f t="shared" si="7"/>
        <v>1900.638</v>
      </c>
      <c r="N47" s="13">
        <v>3270</v>
      </c>
      <c r="O47" s="55">
        <f t="shared" si="8"/>
        <v>1886.79</v>
      </c>
    </row>
    <row r="48" spans="1:15" ht="12.75">
      <c r="A48" s="2">
        <v>13615</v>
      </c>
      <c r="B48" s="2" t="s">
        <v>432</v>
      </c>
      <c r="C48" s="47" t="s">
        <v>1030</v>
      </c>
      <c r="D48" s="2" t="s">
        <v>642</v>
      </c>
      <c r="E48" s="2" t="s">
        <v>1275</v>
      </c>
      <c r="F48" s="2" t="s">
        <v>434</v>
      </c>
      <c r="G48" s="2" t="s">
        <v>20</v>
      </c>
      <c r="H48" s="13">
        <v>17176</v>
      </c>
      <c r="I48" s="55">
        <f t="shared" si="5"/>
        <v>9910.552</v>
      </c>
      <c r="J48" s="13">
        <v>19465</v>
      </c>
      <c r="K48" s="55">
        <f t="shared" si="6"/>
        <v>11231.304999999998</v>
      </c>
      <c r="L48" s="13">
        <v>8325</v>
      </c>
      <c r="M48" s="95">
        <f t="shared" si="7"/>
        <v>4803.525</v>
      </c>
      <c r="N48" s="13">
        <v>8208</v>
      </c>
      <c r="O48" s="55">
        <f t="shared" si="8"/>
        <v>4736.016</v>
      </c>
    </row>
    <row r="49" spans="1:15" ht="12.75">
      <c r="A49" s="2">
        <v>14655</v>
      </c>
      <c r="B49" s="2" t="s">
        <v>432</v>
      </c>
      <c r="C49" s="47" t="s">
        <v>1030</v>
      </c>
      <c r="D49" s="2" t="s">
        <v>646</v>
      </c>
      <c r="E49" s="2" t="s">
        <v>1279</v>
      </c>
      <c r="F49" s="2" t="s">
        <v>587</v>
      </c>
      <c r="G49" s="2" t="s">
        <v>20</v>
      </c>
      <c r="H49" s="13">
        <v>99</v>
      </c>
      <c r="I49" s="55">
        <f t="shared" si="5"/>
        <v>57.123</v>
      </c>
      <c r="J49" s="13">
        <v>54</v>
      </c>
      <c r="K49" s="55">
        <f t="shared" si="6"/>
        <v>31.157999999999998</v>
      </c>
      <c r="L49" s="13">
        <v>93</v>
      </c>
      <c r="M49" s="95">
        <f t="shared" si="7"/>
        <v>53.660999999999994</v>
      </c>
      <c r="N49" s="13">
        <v>92</v>
      </c>
      <c r="O49" s="55">
        <f t="shared" si="8"/>
        <v>53.083999999999996</v>
      </c>
    </row>
    <row r="50" spans="1:15" ht="12.75">
      <c r="A50" s="2">
        <v>15441</v>
      </c>
      <c r="B50" s="2" t="s">
        <v>432</v>
      </c>
      <c r="C50" s="47" t="s">
        <v>1030</v>
      </c>
      <c r="D50" s="2" t="s">
        <v>657</v>
      </c>
      <c r="E50" s="2" t="s">
        <v>1294</v>
      </c>
      <c r="F50" s="2" t="s">
        <v>650</v>
      </c>
      <c r="G50" s="2" t="s">
        <v>20</v>
      </c>
      <c r="H50" s="13">
        <v>845</v>
      </c>
      <c r="I50" s="55">
        <f t="shared" si="5"/>
        <v>487.56499999999994</v>
      </c>
      <c r="J50" s="13">
        <v>860</v>
      </c>
      <c r="K50" s="55">
        <f t="shared" si="6"/>
        <v>496.21999999999997</v>
      </c>
      <c r="L50" s="13">
        <v>1590</v>
      </c>
      <c r="M50" s="95">
        <f t="shared" si="7"/>
        <v>917.43</v>
      </c>
      <c r="N50" s="13">
        <v>5282</v>
      </c>
      <c r="O50" s="55">
        <f t="shared" si="8"/>
        <v>3047.714</v>
      </c>
    </row>
    <row r="51" spans="1:15" ht="12.75">
      <c r="A51" s="2">
        <v>15684</v>
      </c>
      <c r="B51" s="2" t="s">
        <v>432</v>
      </c>
      <c r="C51" s="47" t="s">
        <v>1030</v>
      </c>
      <c r="D51" s="2" t="s">
        <v>660</v>
      </c>
      <c r="E51" s="2" t="s">
        <v>1297</v>
      </c>
      <c r="F51" s="2" t="s">
        <v>650</v>
      </c>
      <c r="G51" s="2" t="s">
        <v>20</v>
      </c>
      <c r="H51" s="13">
        <v>4427</v>
      </c>
      <c r="I51" s="55">
        <f t="shared" si="5"/>
        <v>2554.379</v>
      </c>
      <c r="J51" s="13">
        <v>3711</v>
      </c>
      <c r="K51" s="55">
        <f t="shared" si="6"/>
        <v>2141.247</v>
      </c>
      <c r="L51" s="13">
        <v>3514</v>
      </c>
      <c r="M51" s="95">
        <f t="shared" si="7"/>
        <v>2027.5779999999997</v>
      </c>
      <c r="N51" s="13">
        <v>3005</v>
      </c>
      <c r="O51" s="55">
        <f t="shared" si="8"/>
        <v>1733.8849999999998</v>
      </c>
    </row>
    <row r="52" spans="1:15" ht="12.75">
      <c r="A52" s="2">
        <v>18782</v>
      </c>
      <c r="B52" s="2" t="s">
        <v>432</v>
      </c>
      <c r="C52" s="47" t="s">
        <v>1030</v>
      </c>
      <c r="D52" s="2" t="s">
        <v>529</v>
      </c>
      <c r="E52" s="2" t="s">
        <v>1355</v>
      </c>
      <c r="F52" s="2" t="s">
        <v>536</v>
      </c>
      <c r="G52" s="2" t="s">
        <v>20</v>
      </c>
      <c r="H52" s="13">
        <v>13653</v>
      </c>
      <c r="I52" s="55">
        <f t="shared" si="5"/>
        <v>7877.780999999999</v>
      </c>
      <c r="J52" s="13">
        <v>4261</v>
      </c>
      <c r="K52" s="55">
        <f t="shared" si="6"/>
        <v>2458.5969999999998</v>
      </c>
      <c r="L52" s="13">
        <v>3638</v>
      </c>
      <c r="M52" s="95">
        <f t="shared" si="7"/>
        <v>2099.1259999999997</v>
      </c>
      <c r="N52" s="13">
        <v>7663</v>
      </c>
      <c r="O52" s="55">
        <f t="shared" si="8"/>
        <v>4421.5509999999995</v>
      </c>
    </row>
    <row r="53" spans="1:15" ht="12.75">
      <c r="A53" s="2">
        <v>18866</v>
      </c>
      <c r="B53" s="2" t="s">
        <v>432</v>
      </c>
      <c r="C53" s="47" t="s">
        <v>1030</v>
      </c>
      <c r="D53" s="2" t="s">
        <v>529</v>
      </c>
      <c r="E53" s="2" t="s">
        <v>1358</v>
      </c>
      <c r="F53" s="2" t="s">
        <v>619</v>
      </c>
      <c r="G53" s="2" t="s">
        <v>20</v>
      </c>
      <c r="H53" s="13">
        <v>2435</v>
      </c>
      <c r="I53" s="55">
        <f t="shared" si="5"/>
        <v>1404.995</v>
      </c>
      <c r="J53" s="13">
        <v>2795</v>
      </c>
      <c r="K53" s="55">
        <f t="shared" si="6"/>
        <v>1612.715</v>
      </c>
      <c r="L53" s="13">
        <v>2956</v>
      </c>
      <c r="M53" s="95">
        <f t="shared" si="7"/>
        <v>1705.6119999999999</v>
      </c>
      <c r="N53" s="13">
        <v>2918</v>
      </c>
      <c r="O53" s="55">
        <f t="shared" si="8"/>
        <v>1683.686</v>
      </c>
    </row>
    <row r="54" spans="1:15" ht="12.75">
      <c r="A54" s="2">
        <v>19628</v>
      </c>
      <c r="B54" s="2" t="s">
        <v>432</v>
      </c>
      <c r="C54" s="47" t="s">
        <v>1030</v>
      </c>
      <c r="D54" s="2" t="s">
        <v>718</v>
      </c>
      <c r="E54" s="2" t="s">
        <v>1368</v>
      </c>
      <c r="F54" s="2" t="s">
        <v>434</v>
      </c>
      <c r="G54" s="2" t="s">
        <v>20</v>
      </c>
      <c r="H54" s="13">
        <v>63</v>
      </c>
      <c r="I54" s="55">
        <f t="shared" si="5"/>
        <v>36.351</v>
      </c>
      <c r="J54" s="13">
        <v>105</v>
      </c>
      <c r="K54" s="55">
        <f t="shared" si="6"/>
        <v>60.584999999999994</v>
      </c>
      <c r="L54" s="13">
        <v>148</v>
      </c>
      <c r="M54" s="95">
        <f t="shared" si="7"/>
        <v>85.39599999999999</v>
      </c>
      <c r="N54" s="13">
        <v>150</v>
      </c>
      <c r="O54" s="55">
        <f t="shared" si="8"/>
        <v>86.55</v>
      </c>
    </row>
    <row r="55" spans="1:15" ht="12.75">
      <c r="A55" s="2">
        <v>19878</v>
      </c>
      <c r="B55" s="2" t="s">
        <v>432</v>
      </c>
      <c r="C55" s="47" t="s">
        <v>1030</v>
      </c>
      <c r="D55" s="2" t="s">
        <v>719</v>
      </c>
      <c r="E55" s="2" t="s">
        <v>1370</v>
      </c>
      <c r="F55" s="2" t="s">
        <v>434</v>
      </c>
      <c r="G55" s="2" t="s">
        <v>20</v>
      </c>
      <c r="H55" s="13">
        <v>6255</v>
      </c>
      <c r="I55" s="55">
        <f t="shared" si="5"/>
        <v>3609.1349999999998</v>
      </c>
      <c r="J55" s="13">
        <v>2647</v>
      </c>
      <c r="K55" s="55">
        <f t="shared" si="6"/>
        <v>1527.319</v>
      </c>
      <c r="L55" s="13">
        <v>4830</v>
      </c>
      <c r="M55" s="95">
        <f t="shared" si="7"/>
        <v>2786.91</v>
      </c>
      <c r="N55" s="13">
        <v>4826</v>
      </c>
      <c r="O55" s="55">
        <f t="shared" si="8"/>
        <v>2784.602</v>
      </c>
    </row>
    <row r="56" spans="1:15" ht="12.75">
      <c r="A56" s="2">
        <v>20797</v>
      </c>
      <c r="B56" s="2" t="s">
        <v>432</v>
      </c>
      <c r="C56" s="47" t="s">
        <v>1030</v>
      </c>
      <c r="D56" s="2" t="s">
        <v>731</v>
      </c>
      <c r="E56" s="2" t="s">
        <v>1389</v>
      </c>
      <c r="F56" s="2" t="s">
        <v>434</v>
      </c>
      <c r="G56" s="2" t="s">
        <v>20</v>
      </c>
      <c r="H56" s="13">
        <v>9627</v>
      </c>
      <c r="I56" s="55">
        <f t="shared" si="5"/>
        <v>5554.7789999999995</v>
      </c>
      <c r="J56" s="13">
        <v>9562</v>
      </c>
      <c r="K56" s="55">
        <f t="shared" si="6"/>
        <v>5517.273999999999</v>
      </c>
      <c r="L56" s="13">
        <v>10018</v>
      </c>
      <c r="M56" s="95">
        <f t="shared" si="7"/>
        <v>5780.3859999999995</v>
      </c>
      <c r="N56" s="13">
        <v>3167</v>
      </c>
      <c r="O56" s="55">
        <f t="shared" si="8"/>
        <v>1827.359</v>
      </c>
    </row>
    <row r="57" spans="1:15" ht="12.75">
      <c r="A57" s="2">
        <v>21557</v>
      </c>
      <c r="B57" s="2" t="s">
        <v>432</v>
      </c>
      <c r="C57" s="47" t="s">
        <v>1030</v>
      </c>
      <c r="D57" s="2" t="s">
        <v>743</v>
      </c>
      <c r="E57" s="2" t="s">
        <v>1406</v>
      </c>
      <c r="F57" s="2" t="s">
        <v>740</v>
      </c>
      <c r="G57" s="2" t="s">
        <v>744</v>
      </c>
      <c r="H57" s="13">
        <v>11145</v>
      </c>
      <c r="I57" s="55">
        <f t="shared" si="5"/>
        <v>6430.665</v>
      </c>
      <c r="J57" s="13">
        <v>10823</v>
      </c>
      <c r="K57" s="55">
        <f t="shared" si="6"/>
        <v>6244.870999999999</v>
      </c>
      <c r="L57" s="13">
        <v>10671</v>
      </c>
      <c r="M57" s="95">
        <f t="shared" si="7"/>
        <v>6157.1669999999995</v>
      </c>
      <c r="N57" s="13">
        <v>11177</v>
      </c>
      <c r="O57" s="55">
        <f t="shared" si="8"/>
        <v>6449.129</v>
      </c>
    </row>
    <row r="58" spans="1:15" ht="12.75">
      <c r="A58" s="2">
        <v>21584</v>
      </c>
      <c r="B58" s="2" t="s">
        <v>432</v>
      </c>
      <c r="C58" s="47" t="s">
        <v>1030</v>
      </c>
      <c r="D58" s="2" t="s">
        <v>745</v>
      </c>
      <c r="E58" s="2" t="s">
        <v>1407</v>
      </c>
      <c r="F58" s="2" t="s">
        <v>740</v>
      </c>
      <c r="G58" s="2" t="s">
        <v>57</v>
      </c>
      <c r="H58" s="13">
        <v>7532</v>
      </c>
      <c r="I58" s="55">
        <f t="shared" si="5"/>
        <v>4345.964</v>
      </c>
      <c r="J58" s="13">
        <v>11965</v>
      </c>
      <c r="K58" s="55">
        <f t="shared" si="6"/>
        <v>6903.804999999999</v>
      </c>
      <c r="L58" s="13">
        <v>10649</v>
      </c>
      <c r="M58" s="95">
        <f t="shared" si="7"/>
        <v>6144.473</v>
      </c>
      <c r="N58" s="13">
        <v>11720</v>
      </c>
      <c r="O58" s="55">
        <f t="shared" si="8"/>
        <v>6762.44</v>
      </c>
    </row>
    <row r="59" spans="1:15" ht="12.75">
      <c r="A59" s="2">
        <v>23187</v>
      </c>
      <c r="B59" s="2" t="s">
        <v>432</v>
      </c>
      <c r="C59" s="47" t="s">
        <v>1030</v>
      </c>
      <c r="D59" s="2" t="s">
        <v>773</v>
      </c>
      <c r="E59" s="2" t="s">
        <v>1441</v>
      </c>
      <c r="F59" s="2" t="s">
        <v>619</v>
      </c>
      <c r="G59" s="2" t="s">
        <v>20</v>
      </c>
      <c r="H59" s="13">
        <v>40390</v>
      </c>
      <c r="I59" s="55">
        <f t="shared" si="5"/>
        <v>23305.03</v>
      </c>
      <c r="J59" s="13">
        <v>25659</v>
      </c>
      <c r="K59" s="55">
        <f t="shared" si="6"/>
        <v>14805.242999999999</v>
      </c>
      <c r="L59" s="13">
        <v>33247</v>
      </c>
      <c r="M59" s="95">
        <f t="shared" si="7"/>
        <v>19183.519</v>
      </c>
      <c r="N59" s="13">
        <v>33364</v>
      </c>
      <c r="O59" s="55">
        <f t="shared" si="8"/>
        <v>19251.028</v>
      </c>
    </row>
    <row r="60" spans="1:15" ht="12.75">
      <c r="A60" s="2">
        <v>23398</v>
      </c>
      <c r="B60" s="2" t="s">
        <v>432</v>
      </c>
      <c r="C60" s="47" t="s">
        <v>1030</v>
      </c>
      <c r="D60" s="2" t="s">
        <v>776</v>
      </c>
      <c r="E60" s="2" t="s">
        <v>1445</v>
      </c>
      <c r="F60" s="2" t="s">
        <v>619</v>
      </c>
      <c r="G60" s="2" t="s">
        <v>20</v>
      </c>
      <c r="H60" s="13">
        <v>20</v>
      </c>
      <c r="I60" s="55">
        <f t="shared" si="5"/>
        <v>11.54</v>
      </c>
      <c r="J60" s="13">
        <v>14</v>
      </c>
      <c r="K60" s="55">
        <f t="shared" si="6"/>
        <v>8.078</v>
      </c>
      <c r="L60" s="13">
        <v>18</v>
      </c>
      <c r="M60" s="95">
        <f t="shared" si="7"/>
        <v>10.386</v>
      </c>
      <c r="N60" s="13">
        <v>25</v>
      </c>
      <c r="O60" s="55">
        <f t="shared" si="8"/>
        <v>14.424999999999999</v>
      </c>
    </row>
    <row r="61" spans="1:15" ht="12.75">
      <c r="A61" s="2">
        <v>24376</v>
      </c>
      <c r="B61" s="2" t="s">
        <v>432</v>
      </c>
      <c r="C61" s="47" t="s">
        <v>1030</v>
      </c>
      <c r="D61" s="2" t="s">
        <v>796</v>
      </c>
      <c r="E61" s="2" t="s">
        <v>1471</v>
      </c>
      <c r="F61" s="2" t="s">
        <v>640</v>
      </c>
      <c r="G61" s="2" t="s">
        <v>20</v>
      </c>
      <c r="H61" s="13">
        <v>2400</v>
      </c>
      <c r="I61" s="55">
        <f t="shared" si="5"/>
        <v>1384.8</v>
      </c>
      <c r="J61" s="13">
        <v>3281</v>
      </c>
      <c r="K61" s="55">
        <f t="shared" si="6"/>
        <v>1893.137</v>
      </c>
      <c r="L61" s="13">
        <v>6477</v>
      </c>
      <c r="M61" s="95">
        <f t="shared" si="7"/>
        <v>3737.229</v>
      </c>
      <c r="N61" s="13">
        <v>6668</v>
      </c>
      <c r="O61" s="55">
        <f t="shared" si="8"/>
        <v>3847.4359999999997</v>
      </c>
    </row>
    <row r="62" spans="1:15" ht="12.75">
      <c r="A62" s="2">
        <v>25156</v>
      </c>
      <c r="B62" s="2" t="s">
        <v>432</v>
      </c>
      <c r="C62" s="47" t="s">
        <v>1030</v>
      </c>
      <c r="D62" s="2" t="s">
        <v>812</v>
      </c>
      <c r="E62" s="2" t="s">
        <v>1547</v>
      </c>
      <c r="F62" s="2" t="s">
        <v>434</v>
      </c>
      <c r="G62" s="2" t="s">
        <v>20</v>
      </c>
      <c r="H62" s="13">
        <v>4682</v>
      </c>
      <c r="I62" s="55">
        <f t="shared" si="5"/>
        <v>2701.5139999999997</v>
      </c>
      <c r="J62" s="13">
        <v>540</v>
      </c>
      <c r="K62" s="55">
        <f t="shared" si="6"/>
        <v>311.58</v>
      </c>
      <c r="L62" s="13">
        <v>2998</v>
      </c>
      <c r="M62" s="95">
        <f t="shared" si="7"/>
        <v>1729.8459999999998</v>
      </c>
      <c r="N62" s="13">
        <v>3328</v>
      </c>
      <c r="O62" s="55">
        <f t="shared" si="8"/>
        <v>1920.2559999999999</v>
      </c>
    </row>
    <row r="63" spans="1:15" ht="12.75">
      <c r="A63" s="2">
        <v>25530</v>
      </c>
      <c r="B63" s="2" t="s">
        <v>432</v>
      </c>
      <c r="C63" s="47" t="s">
        <v>1030</v>
      </c>
      <c r="D63" s="2" t="s">
        <v>824</v>
      </c>
      <c r="E63" s="2" t="s">
        <v>1566</v>
      </c>
      <c r="F63" s="2" t="s">
        <v>650</v>
      </c>
      <c r="G63" s="2" t="s">
        <v>20</v>
      </c>
      <c r="H63" s="13">
        <v>5252</v>
      </c>
      <c r="I63" s="55">
        <f t="shared" si="5"/>
        <v>3030.404</v>
      </c>
      <c r="J63" s="13">
        <v>5061</v>
      </c>
      <c r="K63" s="55">
        <f t="shared" si="6"/>
        <v>2920.1969999999997</v>
      </c>
      <c r="L63" s="13">
        <v>6127</v>
      </c>
      <c r="M63" s="95">
        <f t="shared" si="7"/>
        <v>3535.2789999999995</v>
      </c>
      <c r="N63" s="13">
        <v>5148</v>
      </c>
      <c r="O63" s="55">
        <f t="shared" si="8"/>
        <v>2970.3959999999997</v>
      </c>
    </row>
    <row r="64" spans="1:15" ht="12.75">
      <c r="A64" s="2">
        <v>25597</v>
      </c>
      <c r="B64" s="2" t="s">
        <v>432</v>
      </c>
      <c r="C64" s="47" t="s">
        <v>1030</v>
      </c>
      <c r="D64" s="2" t="s">
        <v>825</v>
      </c>
      <c r="E64" s="2" t="s">
        <v>1568</v>
      </c>
      <c r="F64" s="2" t="s">
        <v>640</v>
      </c>
      <c r="G64" s="2" t="s">
        <v>20</v>
      </c>
      <c r="H64" s="13">
        <v>4057</v>
      </c>
      <c r="I64" s="55">
        <f t="shared" si="5"/>
        <v>2340.8889999999997</v>
      </c>
      <c r="J64" s="13">
        <v>1519</v>
      </c>
      <c r="K64" s="55">
        <f t="shared" si="6"/>
        <v>876.463</v>
      </c>
      <c r="L64" s="13">
        <v>1566</v>
      </c>
      <c r="M64" s="95">
        <f t="shared" si="7"/>
        <v>903.5819999999999</v>
      </c>
      <c r="N64" s="13">
        <v>1274</v>
      </c>
      <c r="O64" s="55">
        <f t="shared" si="8"/>
        <v>735.098</v>
      </c>
    </row>
    <row r="65" spans="1:15" ht="12.75">
      <c r="A65" s="2">
        <v>25707</v>
      </c>
      <c r="B65" s="2" t="s">
        <v>432</v>
      </c>
      <c r="C65" s="47" t="s">
        <v>1030</v>
      </c>
      <c r="D65" s="2" t="s">
        <v>829</v>
      </c>
      <c r="E65" s="2" t="s">
        <v>1575</v>
      </c>
      <c r="F65" s="2" t="s">
        <v>740</v>
      </c>
      <c r="G65" s="2" t="s">
        <v>20</v>
      </c>
      <c r="H65" s="13">
        <v>429</v>
      </c>
      <c r="I65" s="55">
        <f t="shared" si="5"/>
        <v>247.533</v>
      </c>
      <c r="J65" s="13">
        <v>431</v>
      </c>
      <c r="K65" s="55">
        <f t="shared" si="6"/>
        <v>248.68699999999998</v>
      </c>
      <c r="L65" s="13">
        <v>442</v>
      </c>
      <c r="M65" s="95">
        <f t="shared" si="7"/>
        <v>255.034</v>
      </c>
      <c r="N65" s="13">
        <v>907</v>
      </c>
      <c r="O65" s="55">
        <f t="shared" si="8"/>
        <v>523.3389999999999</v>
      </c>
    </row>
    <row r="66" spans="1:15" ht="12.75">
      <c r="A66" s="2">
        <v>25715</v>
      </c>
      <c r="B66" s="2" t="s">
        <v>432</v>
      </c>
      <c r="C66" s="62" t="s">
        <v>1030</v>
      </c>
      <c r="D66" s="2" t="s">
        <v>830</v>
      </c>
      <c r="E66" s="2" t="s">
        <v>1577</v>
      </c>
      <c r="F66" s="2" t="s">
        <v>587</v>
      </c>
      <c r="G66" s="2" t="s">
        <v>20</v>
      </c>
      <c r="H66" s="13">
        <v>12614</v>
      </c>
      <c r="I66" s="55">
        <f t="shared" si="5"/>
        <v>7278.277999999999</v>
      </c>
      <c r="J66" s="13">
        <v>12384</v>
      </c>
      <c r="K66" s="55">
        <f t="shared" si="6"/>
        <v>7145.567999999999</v>
      </c>
      <c r="L66" s="13">
        <v>13154</v>
      </c>
      <c r="M66" s="95">
        <f t="shared" si="7"/>
        <v>7589.857999999999</v>
      </c>
      <c r="N66" s="13">
        <v>12962</v>
      </c>
      <c r="O66" s="55">
        <f t="shared" si="8"/>
        <v>7479.074</v>
      </c>
    </row>
    <row r="67" spans="1:15" ht="12.75">
      <c r="A67" s="2">
        <v>26012</v>
      </c>
      <c r="B67" s="2" t="s">
        <v>845</v>
      </c>
      <c r="C67" s="47" t="s">
        <v>1030</v>
      </c>
      <c r="D67" s="2" t="s">
        <v>846</v>
      </c>
      <c r="E67" s="2" t="s">
        <v>1597</v>
      </c>
      <c r="F67" s="2" t="s">
        <v>536</v>
      </c>
      <c r="G67" s="2" t="s">
        <v>20</v>
      </c>
      <c r="H67" s="13">
        <v>3053</v>
      </c>
      <c r="I67" s="55">
        <f t="shared" si="5"/>
        <v>1761.581</v>
      </c>
      <c r="J67" s="13">
        <v>2096</v>
      </c>
      <c r="K67" s="55">
        <f t="shared" si="6"/>
        <v>1209.3919999999998</v>
      </c>
      <c r="L67" s="13">
        <v>988</v>
      </c>
      <c r="M67" s="95">
        <f t="shared" si="7"/>
        <v>570.0759999999999</v>
      </c>
      <c r="N67" s="13">
        <v>971</v>
      </c>
      <c r="O67" s="55">
        <f t="shared" si="8"/>
        <v>560.2669999999999</v>
      </c>
    </row>
    <row r="68" spans="1:15" ht="12.75">
      <c r="A68" s="2">
        <v>26281</v>
      </c>
      <c r="B68" s="2" t="s">
        <v>432</v>
      </c>
      <c r="C68" s="47" t="s">
        <v>1030</v>
      </c>
      <c r="D68" s="2" t="s">
        <v>646</v>
      </c>
      <c r="E68" s="2" t="s">
        <v>1615</v>
      </c>
      <c r="F68" s="2" t="s">
        <v>587</v>
      </c>
      <c r="G68" s="2" t="s">
        <v>20</v>
      </c>
      <c r="H68" s="13">
        <v>3175</v>
      </c>
      <c r="I68" s="55">
        <f t="shared" si="5"/>
        <v>1831.975</v>
      </c>
      <c r="J68" s="13">
        <v>3117</v>
      </c>
      <c r="K68" s="55">
        <f t="shared" si="6"/>
        <v>1798.5089999999998</v>
      </c>
      <c r="L68" s="13">
        <v>3429</v>
      </c>
      <c r="M68" s="95">
        <f t="shared" si="7"/>
        <v>1978.533</v>
      </c>
      <c r="N68" s="13">
        <v>3267</v>
      </c>
      <c r="O68" s="55">
        <f t="shared" si="8"/>
        <v>1885.059</v>
      </c>
    </row>
    <row r="69" spans="1:15" ht="12.75">
      <c r="A69" s="2">
        <v>26387</v>
      </c>
      <c r="B69" s="2" t="s">
        <v>432</v>
      </c>
      <c r="C69" s="47" t="s">
        <v>1030</v>
      </c>
      <c r="D69" s="2" t="s">
        <v>529</v>
      </c>
      <c r="E69" s="2" t="s">
        <v>1625</v>
      </c>
      <c r="F69" s="2" t="s">
        <v>510</v>
      </c>
      <c r="G69" s="2" t="s">
        <v>20</v>
      </c>
      <c r="H69" s="13">
        <v>2264</v>
      </c>
      <c r="I69" s="55">
        <f t="shared" si="5"/>
        <v>1306.328</v>
      </c>
      <c r="J69" s="13">
        <v>2257</v>
      </c>
      <c r="K69" s="55">
        <f t="shared" si="6"/>
        <v>1302.289</v>
      </c>
      <c r="L69" s="13">
        <v>2050</v>
      </c>
      <c r="M69" s="95">
        <f t="shared" si="7"/>
        <v>1182.85</v>
      </c>
      <c r="N69" s="13">
        <v>2097</v>
      </c>
      <c r="O69" s="55">
        <f t="shared" si="8"/>
        <v>1209.9689999999998</v>
      </c>
    </row>
    <row r="70" spans="1:15" ht="12.75">
      <c r="A70" s="2">
        <v>26388</v>
      </c>
      <c r="B70" s="2" t="s">
        <v>432</v>
      </c>
      <c r="C70" s="47" t="s">
        <v>1030</v>
      </c>
      <c r="D70" s="2" t="s">
        <v>861</v>
      </c>
      <c r="E70" s="2" t="s">
        <v>1626</v>
      </c>
      <c r="F70" s="2" t="s">
        <v>536</v>
      </c>
      <c r="G70" s="2" t="s">
        <v>20</v>
      </c>
      <c r="H70" s="13">
        <v>14</v>
      </c>
      <c r="I70" s="55">
        <f t="shared" si="5"/>
        <v>8.078</v>
      </c>
      <c r="J70" s="13">
        <v>9</v>
      </c>
      <c r="K70" s="55">
        <f t="shared" si="6"/>
        <v>5.193</v>
      </c>
      <c r="L70" s="13">
        <v>7</v>
      </c>
      <c r="M70" s="95">
        <f t="shared" si="7"/>
        <v>4.039</v>
      </c>
      <c r="N70" s="13">
        <v>7</v>
      </c>
      <c r="O70" s="55">
        <f t="shared" si="8"/>
        <v>4.039</v>
      </c>
    </row>
    <row r="71" spans="1:15" ht="12.75">
      <c r="A71" s="2">
        <v>26451</v>
      </c>
      <c r="B71" s="2" t="s">
        <v>432</v>
      </c>
      <c r="C71" s="47" t="s">
        <v>1030</v>
      </c>
      <c r="D71" s="2" t="s">
        <v>862</v>
      </c>
      <c r="E71" s="2" t="s">
        <v>1627</v>
      </c>
      <c r="F71" s="2" t="s">
        <v>619</v>
      </c>
      <c r="G71" s="2" t="s">
        <v>20</v>
      </c>
      <c r="H71" s="13">
        <v>2209</v>
      </c>
      <c r="I71" s="55">
        <f t="shared" si="5"/>
        <v>1274.5929999999998</v>
      </c>
      <c r="J71" s="13">
        <v>2524</v>
      </c>
      <c r="K71" s="55">
        <f t="shared" si="6"/>
        <v>1456.348</v>
      </c>
      <c r="L71" s="13">
        <v>2431</v>
      </c>
      <c r="M71" s="95">
        <f t="shared" si="7"/>
        <v>1402.687</v>
      </c>
      <c r="N71" s="13">
        <v>2413</v>
      </c>
      <c r="O71" s="55">
        <f t="shared" si="8"/>
        <v>1392.301</v>
      </c>
    </row>
    <row r="72" spans="1:15" ht="12.75">
      <c r="A72" s="2">
        <v>26484</v>
      </c>
      <c r="B72" s="2" t="s">
        <v>432</v>
      </c>
      <c r="C72" s="47" t="s">
        <v>1030</v>
      </c>
      <c r="D72" s="2" t="s">
        <v>863</v>
      </c>
      <c r="E72" s="2" t="s">
        <v>1631</v>
      </c>
      <c r="F72" s="2" t="s">
        <v>434</v>
      </c>
      <c r="G72" s="2" t="s">
        <v>20</v>
      </c>
      <c r="H72" s="13">
        <v>3530</v>
      </c>
      <c r="I72" s="55">
        <f t="shared" si="5"/>
        <v>2036.81</v>
      </c>
      <c r="J72" s="13">
        <v>5525</v>
      </c>
      <c r="K72" s="55">
        <f t="shared" si="6"/>
        <v>3187.9249999999997</v>
      </c>
      <c r="L72" s="13">
        <v>5313</v>
      </c>
      <c r="M72" s="95">
        <f t="shared" si="7"/>
        <v>3065.6009999999997</v>
      </c>
      <c r="N72" s="13">
        <v>4235</v>
      </c>
      <c r="O72" s="55">
        <f t="shared" si="8"/>
        <v>2443.595</v>
      </c>
    </row>
    <row r="73" spans="1:15" ht="12.75">
      <c r="A73" s="2">
        <v>26606</v>
      </c>
      <c r="B73" s="2"/>
      <c r="C73" s="47" t="s">
        <v>1030</v>
      </c>
      <c r="D73" s="2" t="s">
        <v>871</v>
      </c>
      <c r="E73" s="2" t="s">
        <v>1638</v>
      </c>
      <c r="F73" s="2" t="s">
        <v>619</v>
      </c>
      <c r="G73" s="2"/>
      <c r="H73" s="13">
        <v>0</v>
      </c>
      <c r="I73" s="55">
        <f t="shared" si="5"/>
        <v>0</v>
      </c>
      <c r="J73" s="13">
        <v>959</v>
      </c>
      <c r="K73" s="55">
        <f t="shared" si="6"/>
        <v>553.343</v>
      </c>
      <c r="L73" s="13">
        <v>14444</v>
      </c>
      <c r="M73" s="95">
        <f t="shared" si="7"/>
        <v>8334.188</v>
      </c>
      <c r="N73" s="13">
        <v>23160</v>
      </c>
      <c r="O73" s="55">
        <f t="shared" si="8"/>
        <v>13363.32</v>
      </c>
    </row>
    <row r="74" spans="1:15" ht="12.75">
      <c r="A74" s="2">
        <v>26626</v>
      </c>
      <c r="B74" s="2" t="s">
        <v>432</v>
      </c>
      <c r="C74" s="47" t="s">
        <v>1030</v>
      </c>
      <c r="D74" s="2" t="s">
        <v>529</v>
      </c>
      <c r="E74" s="2" t="s">
        <v>1642</v>
      </c>
      <c r="F74" s="2" t="s">
        <v>536</v>
      </c>
      <c r="G74" s="2" t="s">
        <v>20</v>
      </c>
      <c r="H74" s="13">
        <v>2302</v>
      </c>
      <c r="I74" s="55">
        <f t="shared" si="5"/>
        <v>1328.254</v>
      </c>
      <c r="J74" s="13">
        <v>1727</v>
      </c>
      <c r="K74" s="55">
        <f t="shared" si="6"/>
        <v>996.4789999999999</v>
      </c>
      <c r="L74" s="13">
        <v>1476</v>
      </c>
      <c r="M74" s="95">
        <f t="shared" si="7"/>
        <v>851.6519999999999</v>
      </c>
      <c r="N74" s="13">
        <v>802</v>
      </c>
      <c r="O74" s="55">
        <f t="shared" si="8"/>
        <v>462.75399999999996</v>
      </c>
    </row>
    <row r="75" spans="1:15" ht="12.75">
      <c r="A75" s="2">
        <v>26659</v>
      </c>
      <c r="B75" s="2" t="s">
        <v>432</v>
      </c>
      <c r="C75" s="47" t="s">
        <v>1030</v>
      </c>
      <c r="D75" s="2" t="s">
        <v>437</v>
      </c>
      <c r="E75" s="2" t="s">
        <v>1647</v>
      </c>
      <c r="F75" s="2" t="s">
        <v>434</v>
      </c>
      <c r="G75" s="2" t="s">
        <v>20</v>
      </c>
      <c r="H75" s="13">
        <v>1500</v>
      </c>
      <c r="I75" s="55">
        <f t="shared" si="5"/>
        <v>865.4999999999999</v>
      </c>
      <c r="J75" s="13">
        <v>1730</v>
      </c>
      <c r="K75" s="55">
        <f t="shared" si="6"/>
        <v>998.2099999999999</v>
      </c>
      <c r="L75" s="13">
        <v>1110</v>
      </c>
      <c r="M75" s="95">
        <f t="shared" si="7"/>
        <v>640.4699999999999</v>
      </c>
      <c r="N75" s="13">
        <v>1098</v>
      </c>
      <c r="O75" s="55">
        <f t="shared" si="8"/>
        <v>633.5459999999999</v>
      </c>
    </row>
    <row r="76" spans="1:15" ht="12.75">
      <c r="A76" s="2">
        <v>26709</v>
      </c>
      <c r="B76" s="2" t="s">
        <v>432</v>
      </c>
      <c r="C76" s="47" t="s">
        <v>1030</v>
      </c>
      <c r="D76" s="2" t="s">
        <v>880</v>
      </c>
      <c r="E76" s="2" t="s">
        <v>1654</v>
      </c>
      <c r="F76" s="2" t="s">
        <v>434</v>
      </c>
      <c r="G76" s="2" t="s">
        <v>20</v>
      </c>
      <c r="H76" s="13">
        <v>2783</v>
      </c>
      <c r="I76" s="55">
        <f t="shared" si="5"/>
        <v>1605.791</v>
      </c>
      <c r="J76" s="13">
        <v>3312</v>
      </c>
      <c r="K76" s="55">
        <f t="shared" si="6"/>
        <v>1911.024</v>
      </c>
      <c r="L76" s="13">
        <v>5224</v>
      </c>
      <c r="M76" s="95">
        <f t="shared" si="7"/>
        <v>3014.2479999999996</v>
      </c>
      <c r="N76" s="13">
        <v>5780</v>
      </c>
      <c r="O76" s="55">
        <f t="shared" si="8"/>
        <v>3335.06</v>
      </c>
    </row>
    <row r="77" spans="1:15" ht="12.75">
      <c r="A77" s="2">
        <v>27035</v>
      </c>
      <c r="B77" s="2" t="s">
        <v>432</v>
      </c>
      <c r="C77" s="47" t="s">
        <v>1030</v>
      </c>
      <c r="D77" s="2" t="s">
        <v>903</v>
      </c>
      <c r="E77" s="2" t="s">
        <v>1685</v>
      </c>
      <c r="F77" s="2" t="s">
        <v>619</v>
      </c>
      <c r="G77" s="2" t="s">
        <v>20</v>
      </c>
      <c r="H77" s="13">
        <v>2893</v>
      </c>
      <c r="I77" s="55">
        <f t="shared" si="5"/>
        <v>1669.261</v>
      </c>
      <c r="J77" s="13">
        <v>3189</v>
      </c>
      <c r="K77" s="55">
        <f t="shared" si="6"/>
        <v>1840.0529999999999</v>
      </c>
      <c r="L77" s="13">
        <v>3073</v>
      </c>
      <c r="M77" s="95">
        <f t="shared" si="7"/>
        <v>1773.1209999999999</v>
      </c>
      <c r="N77" s="13">
        <v>3050</v>
      </c>
      <c r="O77" s="55">
        <f t="shared" si="8"/>
        <v>1759.85</v>
      </c>
    </row>
    <row r="78" spans="1:15" ht="12.75">
      <c r="A78" s="2">
        <v>27285</v>
      </c>
      <c r="B78" s="2" t="s">
        <v>432</v>
      </c>
      <c r="C78" s="47" t="s">
        <v>1030</v>
      </c>
      <c r="D78" s="2" t="s">
        <v>917</v>
      </c>
      <c r="E78" s="2" t="s">
        <v>1697</v>
      </c>
      <c r="F78" s="2" t="s">
        <v>650</v>
      </c>
      <c r="G78" s="2" t="s">
        <v>20</v>
      </c>
      <c r="H78" s="13">
        <v>3485</v>
      </c>
      <c r="I78" s="55">
        <f t="shared" si="5"/>
        <v>2010.8449999999998</v>
      </c>
      <c r="J78" s="13">
        <v>3385</v>
      </c>
      <c r="K78" s="55">
        <f t="shared" si="6"/>
        <v>1953.1449999999998</v>
      </c>
      <c r="L78" s="13">
        <v>8492</v>
      </c>
      <c r="M78" s="95">
        <f t="shared" si="7"/>
        <v>4899.884</v>
      </c>
      <c r="N78" s="13">
        <v>5363</v>
      </c>
      <c r="O78" s="55">
        <f t="shared" si="8"/>
        <v>3094.4509999999996</v>
      </c>
    </row>
    <row r="79" spans="1:15" ht="12.75">
      <c r="A79" s="2">
        <v>27644</v>
      </c>
      <c r="B79" s="2" t="s">
        <v>432</v>
      </c>
      <c r="C79" s="47" t="s">
        <v>1030</v>
      </c>
      <c r="D79" s="2" t="s">
        <v>529</v>
      </c>
      <c r="E79" s="2" t="s">
        <v>1713</v>
      </c>
      <c r="F79" s="2" t="s">
        <v>536</v>
      </c>
      <c r="G79" s="2" t="s">
        <v>20</v>
      </c>
      <c r="H79" s="13">
        <v>2069</v>
      </c>
      <c r="I79" s="55">
        <f t="shared" si="5"/>
        <v>1193.8129999999999</v>
      </c>
      <c r="J79" s="13">
        <v>2311</v>
      </c>
      <c r="K79" s="55">
        <f t="shared" si="6"/>
        <v>1333.447</v>
      </c>
      <c r="L79" s="13">
        <v>1876</v>
      </c>
      <c r="M79" s="95">
        <f t="shared" si="7"/>
        <v>1082.452</v>
      </c>
      <c r="N79" s="13">
        <v>2015</v>
      </c>
      <c r="O79" s="55">
        <f t="shared" si="8"/>
        <v>1162.655</v>
      </c>
    </row>
    <row r="80" spans="1:15" ht="12.75">
      <c r="A80" s="2">
        <v>27824</v>
      </c>
      <c r="B80" s="2" t="s">
        <v>432</v>
      </c>
      <c r="C80" s="47" t="s">
        <v>1030</v>
      </c>
      <c r="D80" s="2" t="s">
        <v>529</v>
      </c>
      <c r="E80" s="2" t="s">
        <v>1722</v>
      </c>
      <c r="F80" s="2" t="s">
        <v>510</v>
      </c>
      <c r="G80" s="2" t="s">
        <v>20</v>
      </c>
      <c r="H80" s="13">
        <v>1636</v>
      </c>
      <c r="I80" s="55">
        <f t="shared" si="5"/>
        <v>943.972</v>
      </c>
      <c r="J80" s="13">
        <v>1909</v>
      </c>
      <c r="K80" s="55">
        <f t="shared" si="6"/>
        <v>1101.493</v>
      </c>
      <c r="L80" s="13">
        <v>1448</v>
      </c>
      <c r="M80" s="95">
        <f t="shared" si="7"/>
        <v>835.496</v>
      </c>
      <c r="N80" s="13">
        <v>570</v>
      </c>
      <c r="O80" s="55">
        <f t="shared" si="8"/>
        <v>328.89</v>
      </c>
    </row>
    <row r="81" spans="1:15" ht="12.75">
      <c r="A81" s="2">
        <v>28044</v>
      </c>
      <c r="B81" s="2" t="s">
        <v>432</v>
      </c>
      <c r="C81" s="47" t="s">
        <v>1030</v>
      </c>
      <c r="D81" s="2" t="s">
        <v>943</v>
      </c>
      <c r="E81" s="2" t="s">
        <v>1733</v>
      </c>
      <c r="F81" s="2" t="s">
        <v>587</v>
      </c>
      <c r="G81" s="2" t="s">
        <v>20</v>
      </c>
      <c r="H81" s="13">
        <v>1512</v>
      </c>
      <c r="I81" s="55">
        <f t="shared" si="5"/>
        <v>872.424</v>
      </c>
      <c r="J81" s="13">
        <v>1570</v>
      </c>
      <c r="K81" s="55">
        <f t="shared" si="6"/>
        <v>905.89</v>
      </c>
      <c r="L81" s="13">
        <v>987</v>
      </c>
      <c r="M81" s="95">
        <f t="shared" si="7"/>
        <v>569.4989999999999</v>
      </c>
      <c r="N81" s="13">
        <v>2214</v>
      </c>
      <c r="O81" s="55">
        <f t="shared" si="8"/>
        <v>1277.4779999999998</v>
      </c>
    </row>
    <row r="82" spans="1:15" ht="12.75">
      <c r="A82" s="2">
        <v>28109</v>
      </c>
      <c r="B82" s="2" t="s">
        <v>432</v>
      </c>
      <c r="C82" s="47" t="s">
        <v>1030</v>
      </c>
      <c r="D82" s="2" t="s">
        <v>948</v>
      </c>
      <c r="E82" s="2" t="s">
        <v>1738</v>
      </c>
      <c r="F82" s="2" t="s">
        <v>587</v>
      </c>
      <c r="G82" s="2" t="s">
        <v>20</v>
      </c>
      <c r="H82" s="13">
        <v>4350</v>
      </c>
      <c r="I82" s="55">
        <f t="shared" si="5"/>
        <v>2509.95</v>
      </c>
      <c r="J82" s="13">
        <v>4349</v>
      </c>
      <c r="K82" s="55">
        <f t="shared" si="6"/>
        <v>2509.3729999999996</v>
      </c>
      <c r="L82" s="13">
        <v>3101</v>
      </c>
      <c r="M82" s="95">
        <f t="shared" si="7"/>
        <v>1789.2769999999998</v>
      </c>
      <c r="N82" s="13">
        <v>1300</v>
      </c>
      <c r="O82" s="55">
        <f t="shared" si="8"/>
        <v>750.0999999999999</v>
      </c>
    </row>
    <row r="83" spans="1:15" ht="12.75">
      <c r="A83" s="2">
        <v>28228</v>
      </c>
      <c r="B83" s="2" t="s">
        <v>432</v>
      </c>
      <c r="C83" s="47" t="s">
        <v>1030</v>
      </c>
      <c r="D83" s="2" t="s">
        <v>953</v>
      </c>
      <c r="E83" s="2" t="s">
        <v>1745</v>
      </c>
      <c r="F83" s="2" t="s">
        <v>650</v>
      </c>
      <c r="G83" s="2" t="s">
        <v>20</v>
      </c>
      <c r="H83" s="13">
        <v>3579</v>
      </c>
      <c r="I83" s="55">
        <f t="shared" si="5"/>
        <v>2065.0829999999996</v>
      </c>
      <c r="J83" s="13">
        <v>46</v>
      </c>
      <c r="K83" s="55">
        <f t="shared" si="6"/>
        <v>26.541999999999998</v>
      </c>
      <c r="L83" s="13">
        <v>99</v>
      </c>
      <c r="M83" s="95">
        <f t="shared" si="7"/>
        <v>57.123</v>
      </c>
      <c r="N83" s="13">
        <v>37</v>
      </c>
      <c r="O83" s="55">
        <f t="shared" si="8"/>
        <v>21.348999999999997</v>
      </c>
    </row>
    <row r="84" spans="1:15" ht="12.75">
      <c r="A84" s="2">
        <v>28776</v>
      </c>
      <c r="B84" s="2" t="s">
        <v>432</v>
      </c>
      <c r="C84" s="47" t="s">
        <v>1030</v>
      </c>
      <c r="D84" s="2" t="s">
        <v>646</v>
      </c>
      <c r="E84" s="2" t="s">
        <v>1760</v>
      </c>
      <c r="F84" s="2" t="s">
        <v>587</v>
      </c>
      <c r="G84" s="2" t="s">
        <v>20</v>
      </c>
      <c r="H84" s="13">
        <v>0</v>
      </c>
      <c r="I84" s="55">
        <f t="shared" si="5"/>
        <v>0</v>
      </c>
      <c r="J84" s="13">
        <v>0</v>
      </c>
      <c r="K84" s="55">
        <f t="shared" si="6"/>
        <v>0</v>
      </c>
      <c r="L84" s="13">
        <v>1745</v>
      </c>
      <c r="M84" s="95">
        <f t="shared" si="7"/>
        <v>1006.8649999999999</v>
      </c>
      <c r="N84" s="13">
        <v>1909</v>
      </c>
      <c r="O84" s="55">
        <f t="shared" si="8"/>
        <v>1101.493</v>
      </c>
    </row>
    <row r="85" spans="1:15" ht="13.5" thickBot="1">
      <c r="A85" s="41"/>
      <c r="B85" s="41"/>
      <c r="C85" s="85" t="s">
        <v>1005</v>
      </c>
      <c r="D85" s="41"/>
      <c r="E85" s="41"/>
      <c r="F85" s="41"/>
      <c r="G85" s="41"/>
      <c r="H85" s="86">
        <f aca="true" t="shared" si="9" ref="H85:O85">SUM(H21:H84)</f>
        <v>369944</v>
      </c>
      <c r="I85" s="86">
        <f t="shared" si="9"/>
        <v>213457.68800000002</v>
      </c>
      <c r="J85" s="86">
        <f t="shared" si="9"/>
        <v>346096</v>
      </c>
      <c r="K85" s="86">
        <f t="shared" si="9"/>
        <v>199697.39199999976</v>
      </c>
      <c r="L85" s="86">
        <f t="shared" si="9"/>
        <v>367993</v>
      </c>
      <c r="M85" s="146">
        <f t="shared" si="9"/>
        <v>212331.96099999995</v>
      </c>
      <c r="N85" s="86">
        <f t="shared" si="9"/>
        <v>351392</v>
      </c>
      <c r="O85" s="86">
        <f t="shared" si="9"/>
        <v>202753.18399999992</v>
      </c>
    </row>
    <row r="86" spans="1:15" ht="12.75">
      <c r="A86" s="2"/>
      <c r="B86" s="2"/>
      <c r="C86" s="47"/>
      <c r="D86" s="2"/>
      <c r="E86" s="2"/>
      <c r="F86" s="2"/>
      <c r="G86" s="2"/>
      <c r="H86" s="13"/>
      <c r="I86" s="13"/>
      <c r="J86" s="13"/>
      <c r="K86" s="13"/>
      <c r="L86" s="13"/>
      <c r="M86" s="93"/>
      <c r="N86" s="40"/>
      <c r="O86" s="40"/>
    </row>
    <row r="87" spans="1:15" ht="12.75">
      <c r="A87" s="2">
        <v>607</v>
      </c>
      <c r="B87" s="2" t="s">
        <v>432</v>
      </c>
      <c r="C87" s="47" t="s">
        <v>1026</v>
      </c>
      <c r="D87" s="2" t="s">
        <v>433</v>
      </c>
      <c r="E87" s="2" t="s">
        <v>1040</v>
      </c>
      <c r="F87" s="2" t="s">
        <v>434</v>
      </c>
      <c r="G87" s="2" t="s">
        <v>435</v>
      </c>
      <c r="H87" s="13">
        <v>9123</v>
      </c>
      <c r="I87" s="55">
        <f aca="true" t="shared" si="10" ref="I87:I119">H87*$I$3</f>
        <v>5263.971</v>
      </c>
      <c r="J87" s="13">
        <v>11775</v>
      </c>
      <c r="K87" s="55">
        <f aca="true" t="shared" si="11" ref="K87:K119">J87*$I$3</f>
        <v>6794.174999999999</v>
      </c>
      <c r="L87" s="13">
        <v>9695</v>
      </c>
      <c r="M87" s="95">
        <f aca="true" t="shared" si="12" ref="M87:M119">L87*$I$3</f>
        <v>5594.014999999999</v>
      </c>
      <c r="N87" s="13">
        <v>11030</v>
      </c>
      <c r="O87" s="55">
        <f aca="true" t="shared" si="13" ref="O87:O119">N87*$I$3</f>
        <v>6364.3099999999995</v>
      </c>
    </row>
    <row r="88" spans="1:15" ht="12.75">
      <c r="A88" s="2">
        <v>888</v>
      </c>
      <c r="B88" s="2" t="s">
        <v>432</v>
      </c>
      <c r="C88" s="47" t="s">
        <v>1026</v>
      </c>
      <c r="D88" s="2" t="s">
        <v>436</v>
      </c>
      <c r="E88" s="2" t="s">
        <v>1041</v>
      </c>
      <c r="F88" s="2" t="s">
        <v>434</v>
      </c>
      <c r="G88" s="2" t="s">
        <v>23</v>
      </c>
      <c r="H88" s="13">
        <v>7342</v>
      </c>
      <c r="I88" s="55">
        <f t="shared" si="10"/>
        <v>4236.334</v>
      </c>
      <c r="J88" s="13">
        <v>6343</v>
      </c>
      <c r="K88" s="55">
        <f t="shared" si="11"/>
        <v>3659.9109999999996</v>
      </c>
      <c r="L88" s="13">
        <v>5721</v>
      </c>
      <c r="M88" s="95">
        <f t="shared" si="12"/>
        <v>3301.017</v>
      </c>
      <c r="N88" s="13">
        <v>6395</v>
      </c>
      <c r="O88" s="55">
        <f t="shared" si="13"/>
        <v>3689.9149999999995</v>
      </c>
    </row>
    <row r="89" spans="1:15" ht="12.75">
      <c r="A89" s="2">
        <v>889</v>
      </c>
      <c r="B89" s="2" t="s">
        <v>432</v>
      </c>
      <c r="C89" s="47" t="s">
        <v>1026</v>
      </c>
      <c r="D89" s="2" t="s">
        <v>436</v>
      </c>
      <c r="E89" s="2" t="s">
        <v>1041</v>
      </c>
      <c r="F89" s="2" t="s">
        <v>434</v>
      </c>
      <c r="G89" s="2" t="s">
        <v>23</v>
      </c>
      <c r="H89" s="13">
        <v>16560</v>
      </c>
      <c r="I89" s="55">
        <f t="shared" si="10"/>
        <v>9555.119999999999</v>
      </c>
      <c r="J89" s="13">
        <v>18605</v>
      </c>
      <c r="K89" s="55">
        <f t="shared" si="11"/>
        <v>10735.085</v>
      </c>
      <c r="L89" s="13">
        <v>19508</v>
      </c>
      <c r="M89" s="95">
        <f t="shared" si="12"/>
        <v>11256.116</v>
      </c>
      <c r="N89" s="13">
        <v>19531</v>
      </c>
      <c r="O89" s="55">
        <f t="shared" si="13"/>
        <v>11269.386999999999</v>
      </c>
    </row>
    <row r="90" spans="1:15" ht="12.75">
      <c r="A90" s="2">
        <v>3154</v>
      </c>
      <c r="B90" s="2" t="s">
        <v>432</v>
      </c>
      <c r="C90" s="47" t="s">
        <v>1026</v>
      </c>
      <c r="D90" s="2" t="s">
        <v>470</v>
      </c>
      <c r="E90" s="2" t="s">
        <v>1069</v>
      </c>
      <c r="F90" s="2" t="s">
        <v>434</v>
      </c>
      <c r="G90" s="2" t="s">
        <v>61</v>
      </c>
      <c r="H90" s="13">
        <v>6191</v>
      </c>
      <c r="I90" s="55">
        <f t="shared" si="10"/>
        <v>3572.207</v>
      </c>
      <c r="J90" s="13">
        <v>6450</v>
      </c>
      <c r="K90" s="55">
        <f t="shared" si="11"/>
        <v>3721.6499999999996</v>
      </c>
      <c r="L90" s="13">
        <v>6463</v>
      </c>
      <c r="M90" s="95">
        <f t="shared" si="12"/>
        <v>3729.151</v>
      </c>
      <c r="N90" s="13">
        <v>8569</v>
      </c>
      <c r="O90" s="55">
        <f t="shared" si="13"/>
        <v>4944.312999999999</v>
      </c>
    </row>
    <row r="91" spans="1:15" ht="12.75">
      <c r="A91" s="2">
        <v>3823</v>
      </c>
      <c r="B91" s="2" t="s">
        <v>432</v>
      </c>
      <c r="C91" s="47" t="s">
        <v>1026</v>
      </c>
      <c r="D91" s="2" t="s">
        <v>475</v>
      </c>
      <c r="E91" s="2" t="s">
        <v>1074</v>
      </c>
      <c r="F91" s="2" t="s">
        <v>434</v>
      </c>
      <c r="G91" s="2" t="s">
        <v>82</v>
      </c>
      <c r="H91" s="13">
        <v>16048</v>
      </c>
      <c r="I91" s="55">
        <f t="shared" si="10"/>
        <v>9259.696</v>
      </c>
      <c r="J91" s="13">
        <v>20812</v>
      </c>
      <c r="K91" s="55">
        <f t="shared" si="11"/>
        <v>12008.524</v>
      </c>
      <c r="L91" s="13">
        <v>22078</v>
      </c>
      <c r="M91" s="95">
        <f t="shared" si="12"/>
        <v>12739.006</v>
      </c>
      <c r="N91" s="13">
        <v>14371</v>
      </c>
      <c r="O91" s="55">
        <f t="shared" si="13"/>
        <v>8292.067</v>
      </c>
    </row>
    <row r="92" spans="1:15" ht="12.75">
      <c r="A92" s="2">
        <v>3865</v>
      </c>
      <c r="B92" s="2" t="s">
        <v>432</v>
      </c>
      <c r="C92" s="47" t="s">
        <v>1026</v>
      </c>
      <c r="D92" s="2" t="s">
        <v>479</v>
      </c>
      <c r="E92" s="2" t="s">
        <v>1078</v>
      </c>
      <c r="F92" s="2" t="s">
        <v>434</v>
      </c>
      <c r="G92" s="2" t="s">
        <v>30</v>
      </c>
      <c r="H92" s="13">
        <v>29964</v>
      </c>
      <c r="I92" s="55">
        <f t="shared" si="10"/>
        <v>17289.228</v>
      </c>
      <c r="J92" s="13">
        <v>29883</v>
      </c>
      <c r="K92" s="55">
        <f t="shared" si="11"/>
        <v>17242.490999999998</v>
      </c>
      <c r="L92" s="13">
        <v>23286</v>
      </c>
      <c r="M92" s="95">
        <f t="shared" si="12"/>
        <v>13436.021999999999</v>
      </c>
      <c r="N92" s="13">
        <v>26418</v>
      </c>
      <c r="O92" s="55">
        <f t="shared" si="13"/>
        <v>15243.186</v>
      </c>
    </row>
    <row r="93" spans="1:15" ht="12.75">
      <c r="A93" s="2">
        <v>3866</v>
      </c>
      <c r="B93" s="2" t="s">
        <v>432</v>
      </c>
      <c r="C93" s="47" t="s">
        <v>1026</v>
      </c>
      <c r="D93" s="2" t="s">
        <v>480</v>
      </c>
      <c r="E93" s="2" t="s">
        <v>1079</v>
      </c>
      <c r="F93" s="2" t="s">
        <v>434</v>
      </c>
      <c r="G93" s="2" t="s">
        <v>481</v>
      </c>
      <c r="H93" s="13">
        <v>14213</v>
      </c>
      <c r="I93" s="55">
        <f t="shared" si="10"/>
        <v>8200.901</v>
      </c>
      <c r="J93" s="13">
        <v>21173</v>
      </c>
      <c r="K93" s="55">
        <f t="shared" si="11"/>
        <v>12216.821</v>
      </c>
      <c r="L93" s="13">
        <v>17079</v>
      </c>
      <c r="M93" s="95">
        <f t="shared" si="12"/>
        <v>9854.582999999999</v>
      </c>
      <c r="N93" s="13">
        <v>15518</v>
      </c>
      <c r="O93" s="55">
        <f t="shared" si="13"/>
        <v>8953.885999999999</v>
      </c>
    </row>
    <row r="94" spans="1:15" ht="12.75">
      <c r="A94" s="2">
        <v>3991</v>
      </c>
      <c r="B94" s="2" t="s">
        <v>432</v>
      </c>
      <c r="C94" s="47" t="s">
        <v>1026</v>
      </c>
      <c r="D94" s="2" t="s">
        <v>485</v>
      </c>
      <c r="E94" s="2" t="s">
        <v>1083</v>
      </c>
      <c r="F94" s="2" t="s">
        <v>434</v>
      </c>
      <c r="G94" s="2" t="s">
        <v>45</v>
      </c>
      <c r="H94" s="13">
        <v>9105</v>
      </c>
      <c r="I94" s="55">
        <f t="shared" si="10"/>
        <v>5253.585</v>
      </c>
      <c r="J94" s="13">
        <v>8157</v>
      </c>
      <c r="K94" s="55">
        <f t="shared" si="11"/>
        <v>4706.589</v>
      </c>
      <c r="L94" s="13">
        <v>8165</v>
      </c>
      <c r="M94" s="95">
        <f t="shared" si="12"/>
        <v>4711.205</v>
      </c>
      <c r="N94" s="13">
        <v>9401</v>
      </c>
      <c r="O94" s="55">
        <f t="shared" si="13"/>
        <v>5424.3769999999995</v>
      </c>
    </row>
    <row r="95" spans="1:15" ht="12.75">
      <c r="A95" s="2">
        <v>6136</v>
      </c>
      <c r="B95" s="2" t="s">
        <v>432</v>
      </c>
      <c r="C95" s="47" t="s">
        <v>1026</v>
      </c>
      <c r="D95" s="2" t="s">
        <v>382</v>
      </c>
      <c r="E95" s="2" t="s">
        <v>1102</v>
      </c>
      <c r="F95" s="2" t="s">
        <v>434</v>
      </c>
      <c r="G95" s="2" t="s">
        <v>38</v>
      </c>
      <c r="H95" s="13">
        <v>29596</v>
      </c>
      <c r="I95" s="55">
        <f t="shared" si="10"/>
        <v>17076.892</v>
      </c>
      <c r="J95" s="13">
        <v>30113</v>
      </c>
      <c r="K95" s="55">
        <f t="shared" si="11"/>
        <v>17375.200999999997</v>
      </c>
      <c r="L95" s="13">
        <v>25928</v>
      </c>
      <c r="M95" s="95">
        <f t="shared" si="12"/>
        <v>14960.455999999998</v>
      </c>
      <c r="N95" s="13">
        <v>25772</v>
      </c>
      <c r="O95" s="55">
        <f t="shared" si="13"/>
        <v>14870.444</v>
      </c>
    </row>
    <row r="96" spans="1:15" ht="12.75">
      <c r="A96" s="2">
        <v>6950</v>
      </c>
      <c r="B96" s="2" t="s">
        <v>432</v>
      </c>
      <c r="C96" s="47" t="s">
        <v>1026</v>
      </c>
      <c r="D96" s="2" t="s">
        <v>511</v>
      </c>
      <c r="E96" s="2" t="s">
        <v>1110</v>
      </c>
      <c r="F96" s="2" t="s">
        <v>510</v>
      </c>
      <c r="G96" s="2" t="s">
        <v>512</v>
      </c>
      <c r="H96" s="13">
        <v>16844</v>
      </c>
      <c r="I96" s="55">
        <f t="shared" si="10"/>
        <v>9718.988</v>
      </c>
      <c r="J96" s="13">
        <v>15414</v>
      </c>
      <c r="K96" s="55">
        <f t="shared" si="11"/>
        <v>8893.877999999999</v>
      </c>
      <c r="L96" s="13">
        <v>16551</v>
      </c>
      <c r="M96" s="95">
        <f t="shared" si="12"/>
        <v>9549.927</v>
      </c>
      <c r="N96" s="13">
        <v>12377</v>
      </c>
      <c r="O96" s="55">
        <f t="shared" si="13"/>
        <v>7141.5289999999995</v>
      </c>
    </row>
    <row r="97" spans="1:15" ht="12.75">
      <c r="A97" s="2">
        <v>6951</v>
      </c>
      <c r="B97" s="2" t="s">
        <v>432</v>
      </c>
      <c r="C97" s="47" t="s">
        <v>1026</v>
      </c>
      <c r="D97" s="2" t="s">
        <v>513</v>
      </c>
      <c r="E97" s="2" t="s">
        <v>1111</v>
      </c>
      <c r="F97" s="2" t="s">
        <v>510</v>
      </c>
      <c r="G97" s="2" t="s">
        <v>512</v>
      </c>
      <c r="H97" s="13">
        <v>16206</v>
      </c>
      <c r="I97" s="55">
        <f t="shared" si="10"/>
        <v>9350.862</v>
      </c>
      <c r="J97" s="13">
        <v>13147</v>
      </c>
      <c r="K97" s="55">
        <f t="shared" si="11"/>
        <v>7585.8189999999995</v>
      </c>
      <c r="L97" s="13">
        <v>11034</v>
      </c>
      <c r="M97" s="95">
        <f t="shared" si="12"/>
        <v>6366.6179999999995</v>
      </c>
      <c r="N97" s="13">
        <v>12117</v>
      </c>
      <c r="O97" s="55">
        <f t="shared" si="13"/>
        <v>6991.508999999999</v>
      </c>
    </row>
    <row r="98" spans="1:15" ht="12.75">
      <c r="A98" s="2">
        <v>7926</v>
      </c>
      <c r="B98" s="2" t="s">
        <v>432</v>
      </c>
      <c r="C98" s="47" t="s">
        <v>1026</v>
      </c>
      <c r="D98" s="2" t="s">
        <v>541</v>
      </c>
      <c r="E98" s="2" t="s">
        <v>1140</v>
      </c>
      <c r="F98" s="2" t="s">
        <v>536</v>
      </c>
      <c r="G98" s="2" t="s">
        <v>542</v>
      </c>
      <c r="H98" s="13">
        <v>7700</v>
      </c>
      <c r="I98" s="55">
        <f t="shared" si="10"/>
        <v>4442.9</v>
      </c>
      <c r="J98" s="13">
        <v>8007</v>
      </c>
      <c r="K98" s="55">
        <f t="shared" si="11"/>
        <v>4620.039</v>
      </c>
      <c r="L98" s="13">
        <v>7126</v>
      </c>
      <c r="M98" s="95">
        <f t="shared" si="12"/>
        <v>4111.701999999999</v>
      </c>
      <c r="N98" s="13">
        <v>7520</v>
      </c>
      <c r="O98" s="55">
        <f t="shared" si="13"/>
        <v>4339.04</v>
      </c>
    </row>
    <row r="99" spans="1:15" ht="12.75">
      <c r="A99" s="2">
        <v>8158</v>
      </c>
      <c r="B99" s="2" t="s">
        <v>432</v>
      </c>
      <c r="C99" s="47" t="s">
        <v>1026</v>
      </c>
      <c r="D99" s="2" t="s">
        <v>544</v>
      </c>
      <c r="E99" s="2" t="s">
        <v>1146</v>
      </c>
      <c r="F99" s="2" t="s">
        <v>536</v>
      </c>
      <c r="G99" s="2" t="s">
        <v>545</v>
      </c>
      <c r="H99" s="13">
        <v>7070</v>
      </c>
      <c r="I99" s="55">
        <f t="shared" si="10"/>
        <v>4079.39</v>
      </c>
      <c r="J99" s="13">
        <v>6553</v>
      </c>
      <c r="K99" s="55">
        <f t="shared" si="11"/>
        <v>3781.0809999999997</v>
      </c>
      <c r="L99" s="13">
        <v>6760</v>
      </c>
      <c r="M99" s="95">
        <f t="shared" si="12"/>
        <v>3900.5199999999995</v>
      </c>
      <c r="N99" s="13">
        <v>5796</v>
      </c>
      <c r="O99" s="55">
        <f t="shared" si="13"/>
        <v>3344.292</v>
      </c>
    </row>
    <row r="100" spans="1:15" ht="12.75">
      <c r="A100" s="2">
        <v>8335</v>
      </c>
      <c r="B100" s="2" t="s">
        <v>432</v>
      </c>
      <c r="C100" s="47" t="s">
        <v>1026</v>
      </c>
      <c r="D100" s="2" t="s">
        <v>421</v>
      </c>
      <c r="E100" s="2" t="s">
        <v>1151</v>
      </c>
      <c r="F100" s="2" t="s">
        <v>536</v>
      </c>
      <c r="G100" s="2" t="s">
        <v>549</v>
      </c>
      <c r="H100" s="13">
        <v>6990</v>
      </c>
      <c r="I100" s="55">
        <f t="shared" si="10"/>
        <v>4033.2299999999996</v>
      </c>
      <c r="J100" s="13">
        <v>9844</v>
      </c>
      <c r="K100" s="55">
        <f t="shared" si="11"/>
        <v>5679.987999999999</v>
      </c>
      <c r="L100" s="13">
        <v>10726</v>
      </c>
      <c r="M100" s="95">
        <f t="shared" si="12"/>
        <v>6188.901999999999</v>
      </c>
      <c r="N100" s="13">
        <v>9759</v>
      </c>
      <c r="O100" s="55">
        <f t="shared" si="13"/>
        <v>5630.942999999999</v>
      </c>
    </row>
    <row r="101" spans="1:15" ht="12.75">
      <c r="A101" s="2">
        <v>8336</v>
      </c>
      <c r="B101" s="2" t="s">
        <v>432</v>
      </c>
      <c r="C101" s="47" t="s">
        <v>1026</v>
      </c>
      <c r="D101" s="2" t="s">
        <v>421</v>
      </c>
      <c r="E101" s="2" t="s">
        <v>1151</v>
      </c>
      <c r="F101" s="2" t="s">
        <v>536</v>
      </c>
      <c r="G101" s="2" t="s">
        <v>549</v>
      </c>
      <c r="H101" s="13">
        <v>4682</v>
      </c>
      <c r="I101" s="55">
        <f t="shared" si="10"/>
        <v>2701.5139999999997</v>
      </c>
      <c r="J101" s="13">
        <v>3464</v>
      </c>
      <c r="K101" s="55">
        <f t="shared" si="11"/>
        <v>1998.7279999999998</v>
      </c>
      <c r="L101" s="13">
        <v>4090</v>
      </c>
      <c r="M101" s="95">
        <f t="shared" si="12"/>
        <v>2359.93</v>
      </c>
      <c r="N101" s="13">
        <v>3859</v>
      </c>
      <c r="O101" s="55">
        <f t="shared" si="13"/>
        <v>2226.643</v>
      </c>
    </row>
    <row r="102" spans="1:15" ht="12.75">
      <c r="A102" s="2">
        <v>10374</v>
      </c>
      <c r="B102" s="2" t="s">
        <v>432</v>
      </c>
      <c r="C102" s="47" t="s">
        <v>1026</v>
      </c>
      <c r="D102" s="2" t="s">
        <v>600</v>
      </c>
      <c r="E102" s="2" t="s">
        <v>1209</v>
      </c>
      <c r="F102" s="2" t="s">
        <v>587</v>
      </c>
      <c r="G102" s="2" t="s">
        <v>601</v>
      </c>
      <c r="H102" s="13">
        <v>9672</v>
      </c>
      <c r="I102" s="55">
        <f t="shared" si="10"/>
        <v>5580.744</v>
      </c>
      <c r="J102" s="13">
        <v>7660</v>
      </c>
      <c r="K102" s="55">
        <f t="shared" si="11"/>
        <v>4419.82</v>
      </c>
      <c r="L102" s="13">
        <v>7864</v>
      </c>
      <c r="M102" s="95">
        <f t="shared" si="12"/>
        <v>4537.527999999999</v>
      </c>
      <c r="N102" s="13">
        <v>6480</v>
      </c>
      <c r="O102" s="55">
        <f t="shared" si="13"/>
        <v>3738.9599999999996</v>
      </c>
    </row>
    <row r="103" spans="1:15" ht="12.75">
      <c r="A103" s="2">
        <v>10376</v>
      </c>
      <c r="B103" s="2" t="s">
        <v>432</v>
      </c>
      <c r="C103" s="47" t="s">
        <v>1026</v>
      </c>
      <c r="D103" s="2" t="s">
        <v>128</v>
      </c>
      <c r="E103" s="2" t="s">
        <v>1211</v>
      </c>
      <c r="F103" s="2" t="s">
        <v>587</v>
      </c>
      <c r="G103" s="2" t="s">
        <v>602</v>
      </c>
      <c r="H103" s="13">
        <v>795</v>
      </c>
      <c r="I103" s="55">
        <f t="shared" si="10"/>
        <v>458.715</v>
      </c>
      <c r="J103" s="13">
        <v>788</v>
      </c>
      <c r="K103" s="55">
        <f t="shared" si="11"/>
        <v>454.676</v>
      </c>
      <c r="L103" s="13">
        <v>810</v>
      </c>
      <c r="M103" s="95">
        <f t="shared" si="12"/>
        <v>467.36999999999995</v>
      </c>
      <c r="N103" s="13">
        <v>843</v>
      </c>
      <c r="O103" s="55">
        <f t="shared" si="13"/>
        <v>486.41099999999994</v>
      </c>
    </row>
    <row r="104" spans="1:15" ht="12.75">
      <c r="A104" s="2">
        <v>10740</v>
      </c>
      <c r="B104" s="2" t="s">
        <v>432</v>
      </c>
      <c r="C104" s="47" t="s">
        <v>1026</v>
      </c>
      <c r="D104" s="2" t="s">
        <v>128</v>
      </c>
      <c r="E104" s="2" t="s">
        <v>1222</v>
      </c>
      <c r="F104" s="2" t="s">
        <v>587</v>
      </c>
      <c r="G104" s="2" t="s">
        <v>602</v>
      </c>
      <c r="H104" s="13">
        <v>5866</v>
      </c>
      <c r="I104" s="55">
        <f t="shared" si="10"/>
        <v>3384.682</v>
      </c>
      <c r="J104" s="13">
        <v>5096</v>
      </c>
      <c r="K104" s="55">
        <f t="shared" si="11"/>
        <v>2940.392</v>
      </c>
      <c r="L104" s="13">
        <v>4493</v>
      </c>
      <c r="M104" s="95">
        <f t="shared" si="12"/>
        <v>2592.461</v>
      </c>
      <c r="N104" s="13">
        <v>6354</v>
      </c>
      <c r="O104" s="55">
        <f t="shared" si="13"/>
        <v>3666.258</v>
      </c>
    </row>
    <row r="105" spans="1:15" ht="12.75">
      <c r="A105" s="2">
        <v>10741</v>
      </c>
      <c r="B105" s="2" t="s">
        <v>432</v>
      </c>
      <c r="C105" s="47" t="s">
        <v>1026</v>
      </c>
      <c r="D105" s="2" t="s">
        <v>128</v>
      </c>
      <c r="E105" s="2" t="s">
        <v>1223</v>
      </c>
      <c r="F105" s="2" t="s">
        <v>587</v>
      </c>
      <c r="G105" s="2" t="s">
        <v>602</v>
      </c>
      <c r="H105" s="13">
        <v>7855</v>
      </c>
      <c r="I105" s="55">
        <f t="shared" si="10"/>
        <v>4532.335</v>
      </c>
      <c r="J105" s="13">
        <v>16719</v>
      </c>
      <c r="K105" s="55">
        <f t="shared" si="11"/>
        <v>9646.863</v>
      </c>
      <c r="L105" s="13">
        <v>14948</v>
      </c>
      <c r="M105" s="95">
        <f t="shared" si="12"/>
        <v>8624.996</v>
      </c>
      <c r="N105" s="13">
        <v>9381</v>
      </c>
      <c r="O105" s="55">
        <f t="shared" si="13"/>
        <v>5412.8369999999995</v>
      </c>
    </row>
    <row r="106" spans="1:15" ht="12.75">
      <c r="A106" s="2">
        <v>12958</v>
      </c>
      <c r="B106" s="2" t="s">
        <v>432</v>
      </c>
      <c r="C106" s="47" t="s">
        <v>1026</v>
      </c>
      <c r="D106" s="2" t="s">
        <v>186</v>
      </c>
      <c r="E106" s="2" t="s">
        <v>1265</v>
      </c>
      <c r="F106" s="2" t="s">
        <v>619</v>
      </c>
      <c r="G106" s="2" t="s">
        <v>635</v>
      </c>
      <c r="H106" s="13">
        <v>18412</v>
      </c>
      <c r="I106" s="55">
        <f t="shared" si="10"/>
        <v>10623.723999999998</v>
      </c>
      <c r="J106" s="13">
        <v>11424</v>
      </c>
      <c r="K106" s="55">
        <f t="shared" si="11"/>
        <v>6591.647999999999</v>
      </c>
      <c r="L106" s="13">
        <v>13435</v>
      </c>
      <c r="M106" s="95">
        <f t="shared" si="12"/>
        <v>7751.994999999999</v>
      </c>
      <c r="N106" s="13">
        <v>19685</v>
      </c>
      <c r="O106" s="55">
        <f t="shared" si="13"/>
        <v>11358.244999999999</v>
      </c>
    </row>
    <row r="107" spans="1:15" ht="12.75">
      <c r="A107" s="2">
        <v>15398</v>
      </c>
      <c r="B107" s="2" t="s">
        <v>432</v>
      </c>
      <c r="C107" s="47" t="s">
        <v>1026</v>
      </c>
      <c r="D107" s="2" t="s">
        <v>182</v>
      </c>
      <c r="E107" s="2" t="s">
        <v>1288</v>
      </c>
      <c r="F107" s="2" t="s">
        <v>650</v>
      </c>
      <c r="G107" s="2" t="s">
        <v>653</v>
      </c>
      <c r="H107" s="13">
        <v>9442</v>
      </c>
      <c r="I107" s="55">
        <f t="shared" si="10"/>
        <v>5448.034</v>
      </c>
      <c r="J107" s="13">
        <v>9656</v>
      </c>
      <c r="K107" s="55">
        <f t="shared" si="11"/>
        <v>5571.512</v>
      </c>
      <c r="L107" s="13">
        <v>9012</v>
      </c>
      <c r="M107" s="95">
        <f t="shared" si="12"/>
        <v>5199.924</v>
      </c>
      <c r="N107" s="13">
        <v>9525</v>
      </c>
      <c r="O107" s="55">
        <f t="shared" si="13"/>
        <v>5495.924999999999</v>
      </c>
    </row>
    <row r="108" spans="1:15" ht="12.75">
      <c r="A108" s="2">
        <v>15399</v>
      </c>
      <c r="B108" s="2" t="s">
        <v>432</v>
      </c>
      <c r="C108" s="47" t="s">
        <v>1026</v>
      </c>
      <c r="D108" s="2" t="s">
        <v>182</v>
      </c>
      <c r="E108" s="2" t="s">
        <v>1289</v>
      </c>
      <c r="F108" s="2" t="s">
        <v>650</v>
      </c>
      <c r="G108" s="2" t="s">
        <v>653</v>
      </c>
      <c r="H108" s="13">
        <v>6178</v>
      </c>
      <c r="I108" s="55">
        <f t="shared" si="10"/>
        <v>3564.7059999999997</v>
      </c>
      <c r="J108" s="13">
        <v>5938</v>
      </c>
      <c r="K108" s="55">
        <f t="shared" si="11"/>
        <v>3426.2259999999997</v>
      </c>
      <c r="L108" s="13">
        <v>7224</v>
      </c>
      <c r="M108" s="95">
        <f t="shared" si="12"/>
        <v>4168.248</v>
      </c>
      <c r="N108" s="13">
        <v>6674</v>
      </c>
      <c r="O108" s="55">
        <f t="shared" si="13"/>
        <v>3850.8979999999997</v>
      </c>
    </row>
    <row r="109" spans="1:15" ht="12.75">
      <c r="A109" s="2">
        <v>16263</v>
      </c>
      <c r="B109" s="2" t="s">
        <v>432</v>
      </c>
      <c r="C109" s="47" t="s">
        <v>1026</v>
      </c>
      <c r="D109" s="2" t="s">
        <v>666</v>
      </c>
      <c r="E109" s="2" t="s">
        <v>1313</v>
      </c>
      <c r="F109" s="2" t="s">
        <v>663</v>
      </c>
      <c r="G109" s="2" t="s">
        <v>667</v>
      </c>
      <c r="H109" s="13">
        <v>18835</v>
      </c>
      <c r="I109" s="55">
        <f t="shared" si="10"/>
        <v>10867.795</v>
      </c>
      <c r="J109" s="13">
        <v>15953</v>
      </c>
      <c r="K109" s="55">
        <f t="shared" si="11"/>
        <v>9204.881</v>
      </c>
      <c r="L109" s="13">
        <v>11595</v>
      </c>
      <c r="M109" s="95">
        <f t="shared" si="12"/>
        <v>6690.315</v>
      </c>
      <c r="N109" s="13">
        <v>11880</v>
      </c>
      <c r="O109" s="55">
        <f t="shared" si="13"/>
        <v>6854.759999999999</v>
      </c>
    </row>
    <row r="110" spans="1:15" ht="12.75">
      <c r="A110" s="2">
        <v>17913</v>
      </c>
      <c r="B110" s="2" t="s">
        <v>432</v>
      </c>
      <c r="C110" s="47" t="s">
        <v>1026</v>
      </c>
      <c r="D110" s="2" t="s">
        <v>165</v>
      </c>
      <c r="E110" s="2" t="s">
        <v>1334</v>
      </c>
      <c r="F110" s="2" t="s">
        <v>536</v>
      </c>
      <c r="G110" s="2" t="s">
        <v>682</v>
      </c>
      <c r="H110" s="13">
        <v>10637</v>
      </c>
      <c r="I110" s="55">
        <f t="shared" si="10"/>
        <v>6137.549</v>
      </c>
      <c r="J110" s="13">
        <v>10555</v>
      </c>
      <c r="K110" s="55">
        <f t="shared" si="11"/>
        <v>6090.235</v>
      </c>
      <c r="L110" s="13">
        <v>10649</v>
      </c>
      <c r="M110" s="95">
        <f t="shared" si="12"/>
        <v>6144.473</v>
      </c>
      <c r="N110" s="13">
        <v>9074</v>
      </c>
      <c r="O110" s="55">
        <f t="shared" si="13"/>
        <v>5235.697999999999</v>
      </c>
    </row>
    <row r="111" spans="1:15" ht="12.75">
      <c r="A111" s="2">
        <v>17915</v>
      </c>
      <c r="B111" s="2" t="s">
        <v>432</v>
      </c>
      <c r="C111" s="47" t="s">
        <v>1026</v>
      </c>
      <c r="D111" s="2" t="s">
        <v>683</v>
      </c>
      <c r="E111" s="2" t="s">
        <v>1335</v>
      </c>
      <c r="F111" s="2" t="s">
        <v>536</v>
      </c>
      <c r="G111" s="2" t="s">
        <v>682</v>
      </c>
      <c r="H111" s="13">
        <v>6171</v>
      </c>
      <c r="I111" s="55">
        <f t="shared" si="10"/>
        <v>3560.667</v>
      </c>
      <c r="J111" s="13">
        <v>5314</v>
      </c>
      <c r="K111" s="55">
        <f t="shared" si="11"/>
        <v>3066.178</v>
      </c>
      <c r="L111" s="13">
        <v>5646</v>
      </c>
      <c r="M111" s="95">
        <f t="shared" si="12"/>
        <v>3257.7419999999997</v>
      </c>
      <c r="N111" s="13">
        <v>5571</v>
      </c>
      <c r="O111" s="55">
        <f t="shared" si="13"/>
        <v>3214.4669999999996</v>
      </c>
    </row>
    <row r="112" spans="1:15" ht="12.75">
      <c r="A112" s="2">
        <v>20924</v>
      </c>
      <c r="B112" s="2" t="s">
        <v>432</v>
      </c>
      <c r="C112" s="47" t="s">
        <v>1026</v>
      </c>
      <c r="D112" s="2" t="s">
        <v>732</v>
      </c>
      <c r="E112" s="2" t="s">
        <v>1390</v>
      </c>
      <c r="F112" s="2" t="s">
        <v>434</v>
      </c>
      <c r="G112" s="2" t="s">
        <v>733</v>
      </c>
      <c r="H112" s="13">
        <v>6400</v>
      </c>
      <c r="I112" s="55">
        <f t="shared" si="10"/>
        <v>3692.7999999999997</v>
      </c>
      <c r="J112" s="13">
        <v>6071</v>
      </c>
      <c r="K112" s="55">
        <f t="shared" si="11"/>
        <v>3502.9669999999996</v>
      </c>
      <c r="L112" s="13">
        <v>6158</v>
      </c>
      <c r="M112" s="95">
        <f t="shared" si="12"/>
        <v>3553.1659999999997</v>
      </c>
      <c r="N112" s="13">
        <v>7070</v>
      </c>
      <c r="O112" s="55">
        <f t="shared" si="13"/>
        <v>4079.39</v>
      </c>
    </row>
    <row r="113" spans="1:15" ht="12.75">
      <c r="A113" s="2">
        <v>20925</v>
      </c>
      <c r="B113" s="2" t="s">
        <v>432</v>
      </c>
      <c r="C113" s="47" t="s">
        <v>1026</v>
      </c>
      <c r="D113" s="2" t="s">
        <v>732</v>
      </c>
      <c r="E113" s="2" t="s">
        <v>1391</v>
      </c>
      <c r="F113" s="2" t="s">
        <v>434</v>
      </c>
      <c r="G113" s="2" t="s">
        <v>733</v>
      </c>
      <c r="H113" s="13">
        <v>6984</v>
      </c>
      <c r="I113" s="55">
        <f t="shared" si="10"/>
        <v>4029.7679999999996</v>
      </c>
      <c r="J113" s="13">
        <v>5995</v>
      </c>
      <c r="K113" s="55">
        <f t="shared" si="11"/>
        <v>3459.115</v>
      </c>
      <c r="L113" s="13">
        <v>6080</v>
      </c>
      <c r="M113" s="95">
        <f t="shared" si="12"/>
        <v>3508.16</v>
      </c>
      <c r="N113" s="13">
        <v>6671</v>
      </c>
      <c r="O113" s="55">
        <f t="shared" si="13"/>
        <v>3849.167</v>
      </c>
    </row>
    <row r="114" spans="1:15" ht="12.75">
      <c r="A114" s="2">
        <v>21614</v>
      </c>
      <c r="B114" s="2" t="s">
        <v>432</v>
      </c>
      <c r="C114" s="47" t="s">
        <v>1026</v>
      </c>
      <c r="D114" s="2" t="s">
        <v>117</v>
      </c>
      <c r="E114" s="2" t="s">
        <v>1410</v>
      </c>
      <c r="F114" s="2" t="s">
        <v>740</v>
      </c>
      <c r="G114" s="2" t="s">
        <v>746</v>
      </c>
      <c r="H114" s="13">
        <v>19366</v>
      </c>
      <c r="I114" s="55">
        <f t="shared" si="10"/>
        <v>11174.181999999999</v>
      </c>
      <c r="J114" s="13">
        <v>18393</v>
      </c>
      <c r="K114" s="55">
        <f t="shared" si="11"/>
        <v>10612.760999999999</v>
      </c>
      <c r="L114" s="13">
        <v>18948</v>
      </c>
      <c r="M114" s="95">
        <f t="shared" si="12"/>
        <v>10932.996</v>
      </c>
      <c r="N114" s="13">
        <v>20709</v>
      </c>
      <c r="O114" s="55">
        <f t="shared" si="13"/>
        <v>11949.092999999999</v>
      </c>
    </row>
    <row r="115" spans="1:15" ht="12.75">
      <c r="A115" s="2">
        <v>22197</v>
      </c>
      <c r="B115" s="2" t="s">
        <v>432</v>
      </c>
      <c r="C115" s="47" t="s">
        <v>1026</v>
      </c>
      <c r="D115" s="2" t="s">
        <v>666</v>
      </c>
      <c r="E115" s="2" t="s">
        <v>1422</v>
      </c>
      <c r="F115" s="2" t="s">
        <v>434</v>
      </c>
      <c r="G115" s="2" t="s">
        <v>756</v>
      </c>
      <c r="H115" s="13">
        <v>20010</v>
      </c>
      <c r="I115" s="55">
        <f t="shared" si="10"/>
        <v>11545.769999999999</v>
      </c>
      <c r="J115" s="13">
        <v>16187</v>
      </c>
      <c r="K115" s="55">
        <f t="shared" si="11"/>
        <v>9339.899</v>
      </c>
      <c r="L115" s="13">
        <v>15709</v>
      </c>
      <c r="M115" s="95">
        <f t="shared" si="12"/>
        <v>9064.092999999999</v>
      </c>
      <c r="N115" s="13">
        <v>8875</v>
      </c>
      <c r="O115" s="55">
        <f t="shared" si="13"/>
        <v>5120.875</v>
      </c>
    </row>
    <row r="116" spans="1:15" ht="12.75">
      <c r="A116" s="2">
        <v>24416</v>
      </c>
      <c r="B116" s="2" t="s">
        <v>432</v>
      </c>
      <c r="C116" s="47" t="s">
        <v>1026</v>
      </c>
      <c r="D116" s="2" t="s">
        <v>798</v>
      </c>
      <c r="E116" s="2" t="s">
        <v>1473</v>
      </c>
      <c r="F116" s="2" t="s">
        <v>640</v>
      </c>
      <c r="G116" s="2" t="s">
        <v>799</v>
      </c>
      <c r="H116" s="13">
        <v>9312</v>
      </c>
      <c r="I116" s="55">
        <f t="shared" si="10"/>
        <v>5373.023999999999</v>
      </c>
      <c r="J116" s="13">
        <v>9093</v>
      </c>
      <c r="K116" s="55">
        <f t="shared" si="11"/>
        <v>5246.661</v>
      </c>
      <c r="L116" s="13">
        <v>7510</v>
      </c>
      <c r="M116" s="95">
        <f t="shared" si="12"/>
        <v>4333.2699999999995</v>
      </c>
      <c r="N116" s="13">
        <v>8465</v>
      </c>
      <c r="O116" s="55">
        <f t="shared" si="13"/>
        <v>4884.304999999999</v>
      </c>
    </row>
    <row r="117" spans="1:15" ht="12.75">
      <c r="A117" s="2">
        <v>25499</v>
      </c>
      <c r="B117" s="2" t="s">
        <v>432</v>
      </c>
      <c r="C117" s="47" t="s">
        <v>1026</v>
      </c>
      <c r="D117" s="2" t="s">
        <v>820</v>
      </c>
      <c r="E117" s="2" t="s">
        <v>1563</v>
      </c>
      <c r="F117" s="2" t="s">
        <v>619</v>
      </c>
      <c r="G117" s="2" t="s">
        <v>821</v>
      </c>
      <c r="H117" s="13">
        <v>14604</v>
      </c>
      <c r="I117" s="55">
        <f t="shared" si="10"/>
        <v>8426.508</v>
      </c>
      <c r="J117" s="13">
        <v>15757</v>
      </c>
      <c r="K117" s="55">
        <f t="shared" si="11"/>
        <v>9091.788999999999</v>
      </c>
      <c r="L117" s="13">
        <v>11514</v>
      </c>
      <c r="M117" s="95">
        <f t="shared" si="12"/>
        <v>6643.5779999999995</v>
      </c>
      <c r="N117" s="13">
        <v>10616</v>
      </c>
      <c r="O117" s="55">
        <f t="shared" si="13"/>
        <v>6125.432</v>
      </c>
    </row>
    <row r="118" spans="1:15" ht="12.75">
      <c r="A118" s="2">
        <v>25732</v>
      </c>
      <c r="B118" s="2" t="s">
        <v>432</v>
      </c>
      <c r="C118" s="47" t="s">
        <v>1026</v>
      </c>
      <c r="D118" s="2" t="s">
        <v>832</v>
      </c>
      <c r="E118" s="2" t="s">
        <v>1581</v>
      </c>
      <c r="F118" s="2" t="s">
        <v>434</v>
      </c>
      <c r="G118" s="2" t="s">
        <v>833</v>
      </c>
      <c r="H118" s="13">
        <v>6615</v>
      </c>
      <c r="I118" s="55">
        <f t="shared" si="10"/>
        <v>3816.8549999999996</v>
      </c>
      <c r="J118" s="13">
        <v>6979</v>
      </c>
      <c r="K118" s="55">
        <f t="shared" si="11"/>
        <v>4026.883</v>
      </c>
      <c r="L118" s="13">
        <v>6919</v>
      </c>
      <c r="M118" s="95">
        <f t="shared" si="12"/>
        <v>3992.263</v>
      </c>
      <c r="N118" s="13">
        <v>5479</v>
      </c>
      <c r="O118" s="55">
        <f t="shared" si="13"/>
        <v>3161.383</v>
      </c>
    </row>
    <row r="119" spans="1:15" ht="12.75">
      <c r="A119" s="2">
        <v>28173</v>
      </c>
      <c r="B119" s="2" t="s">
        <v>432</v>
      </c>
      <c r="C119" s="47" t="s">
        <v>1026</v>
      </c>
      <c r="D119" s="2" t="s">
        <v>163</v>
      </c>
      <c r="E119" s="2" t="s">
        <v>1743</v>
      </c>
      <c r="F119" s="2" t="s">
        <v>587</v>
      </c>
      <c r="G119" s="2" t="s">
        <v>682</v>
      </c>
      <c r="H119" s="13">
        <v>11489</v>
      </c>
      <c r="I119" s="55">
        <f t="shared" si="10"/>
        <v>6629.152999999999</v>
      </c>
      <c r="J119" s="13">
        <v>11585</v>
      </c>
      <c r="K119" s="55">
        <f t="shared" si="11"/>
        <v>6684.544999999999</v>
      </c>
      <c r="L119" s="13">
        <v>11890</v>
      </c>
      <c r="M119" s="95">
        <f t="shared" si="12"/>
        <v>6860.53</v>
      </c>
      <c r="N119" s="13">
        <v>11281</v>
      </c>
      <c r="O119" s="55">
        <f t="shared" si="13"/>
        <v>6509.137</v>
      </c>
    </row>
    <row r="120" spans="1:15" ht="13.5" thickBot="1">
      <c r="A120" s="41"/>
      <c r="B120" s="41"/>
      <c r="C120" s="85" t="s">
        <v>1006</v>
      </c>
      <c r="D120" s="41"/>
      <c r="E120" s="41"/>
      <c r="F120" s="41"/>
      <c r="G120" s="41"/>
      <c r="H120" s="86">
        <f aca="true" t="shared" si="14" ref="H120:O120">SUM(H87:H119)</f>
        <v>386277</v>
      </c>
      <c r="I120" s="86">
        <f t="shared" si="14"/>
        <v>222881.82899999997</v>
      </c>
      <c r="J120" s="86">
        <f t="shared" si="14"/>
        <v>388903</v>
      </c>
      <c r="K120" s="86">
        <f t="shared" si="14"/>
        <v>224397.03099999996</v>
      </c>
      <c r="L120" s="86">
        <f t="shared" si="14"/>
        <v>364614</v>
      </c>
      <c r="M120" s="146">
        <f t="shared" si="14"/>
        <v>210382.278</v>
      </c>
      <c r="N120" s="86">
        <f t="shared" si="14"/>
        <v>353066</v>
      </c>
      <c r="O120" s="86">
        <f t="shared" si="14"/>
        <v>203719.08199999997</v>
      </c>
    </row>
    <row r="121" spans="1:15" ht="12.75">
      <c r="A121" s="2"/>
      <c r="B121" s="2"/>
      <c r="C121" s="47"/>
      <c r="D121" s="2"/>
      <c r="E121" s="2"/>
      <c r="F121" s="2"/>
      <c r="G121" s="2"/>
      <c r="H121" s="13"/>
      <c r="I121" s="13"/>
      <c r="J121" s="13"/>
      <c r="K121" s="13"/>
      <c r="L121" s="13"/>
      <c r="M121" s="93"/>
      <c r="N121" s="40"/>
      <c r="O121" s="40"/>
    </row>
    <row r="122" spans="1:15" ht="12.75">
      <c r="A122" s="2">
        <v>25333</v>
      </c>
      <c r="B122" s="2" t="s">
        <v>432</v>
      </c>
      <c r="C122" s="47" t="s">
        <v>1027</v>
      </c>
      <c r="D122" s="2" t="s">
        <v>813</v>
      </c>
      <c r="E122" s="2" t="s">
        <v>1550</v>
      </c>
      <c r="F122" s="2" t="s">
        <v>536</v>
      </c>
      <c r="G122" s="2" t="s">
        <v>584</v>
      </c>
      <c r="H122" s="13">
        <v>10061</v>
      </c>
      <c r="I122" s="55">
        <f aca="true" t="shared" si="15" ref="I122:I128">H122*$I$3</f>
        <v>5805.196999999999</v>
      </c>
      <c r="J122" s="13">
        <v>7458</v>
      </c>
      <c r="K122" s="55">
        <f aca="true" t="shared" si="16" ref="K122:K128">J122*$I$3</f>
        <v>4303.266</v>
      </c>
      <c r="L122" s="13">
        <v>9617</v>
      </c>
      <c r="M122" s="95">
        <f aca="true" t="shared" si="17" ref="M122:M128">L122*$I$3</f>
        <v>5549.009</v>
      </c>
      <c r="N122" s="13">
        <v>10407</v>
      </c>
      <c r="O122" s="55">
        <f aca="true" t="shared" si="18" ref="O122:O128">N122*$I$3</f>
        <v>6004.839</v>
      </c>
    </row>
    <row r="123" spans="1:15" ht="12.75">
      <c r="A123" s="2">
        <v>27293</v>
      </c>
      <c r="B123" s="2" t="s">
        <v>432</v>
      </c>
      <c r="C123" s="47" t="s">
        <v>1027</v>
      </c>
      <c r="D123" s="2" t="s">
        <v>129</v>
      </c>
      <c r="E123" s="2" t="s">
        <v>1698</v>
      </c>
      <c r="F123" s="2" t="s">
        <v>587</v>
      </c>
      <c r="G123" s="2" t="s">
        <v>918</v>
      </c>
      <c r="H123" s="13">
        <v>10259</v>
      </c>
      <c r="I123" s="55">
        <f t="shared" si="15"/>
        <v>5919.442999999999</v>
      </c>
      <c r="J123" s="13">
        <v>10127</v>
      </c>
      <c r="K123" s="55">
        <f t="shared" si="16"/>
        <v>5843.2789999999995</v>
      </c>
      <c r="L123" s="13">
        <v>8691</v>
      </c>
      <c r="M123" s="95">
        <f t="shared" si="17"/>
        <v>5014.706999999999</v>
      </c>
      <c r="N123" s="13">
        <v>8572</v>
      </c>
      <c r="O123" s="55">
        <f t="shared" si="18"/>
        <v>4946.044</v>
      </c>
    </row>
    <row r="124" spans="1:15" ht="12.75">
      <c r="A124" s="2">
        <v>1165</v>
      </c>
      <c r="B124" s="2" t="s">
        <v>432</v>
      </c>
      <c r="C124" s="47" t="s">
        <v>749</v>
      </c>
      <c r="D124" s="2" t="s">
        <v>444</v>
      </c>
      <c r="E124" s="2" t="s">
        <v>1044</v>
      </c>
      <c r="F124" s="2" t="s">
        <v>434</v>
      </c>
      <c r="G124" s="2" t="s">
        <v>89</v>
      </c>
      <c r="H124" s="13">
        <v>37292</v>
      </c>
      <c r="I124" s="55">
        <f t="shared" si="15"/>
        <v>21517.483999999997</v>
      </c>
      <c r="J124" s="13">
        <v>30430</v>
      </c>
      <c r="K124" s="55">
        <f t="shared" si="16"/>
        <v>17558.109999999997</v>
      </c>
      <c r="L124" s="13">
        <v>18738</v>
      </c>
      <c r="M124" s="95">
        <f t="shared" si="17"/>
        <v>10811.826</v>
      </c>
      <c r="N124" s="13">
        <v>35574</v>
      </c>
      <c r="O124" s="55">
        <f t="shared" si="18"/>
        <v>20526.197999999997</v>
      </c>
    </row>
    <row r="125" spans="1:15" ht="12.75">
      <c r="A125" s="2">
        <v>3824</v>
      </c>
      <c r="B125" s="2" t="s">
        <v>432</v>
      </c>
      <c r="C125" s="47" t="s">
        <v>749</v>
      </c>
      <c r="D125" s="2" t="s">
        <v>476</v>
      </c>
      <c r="E125" s="2" t="s">
        <v>1075</v>
      </c>
      <c r="F125" s="2" t="s">
        <v>434</v>
      </c>
      <c r="G125" s="2" t="s">
        <v>7</v>
      </c>
      <c r="H125" s="13">
        <v>7608</v>
      </c>
      <c r="I125" s="55">
        <f t="shared" si="15"/>
        <v>4389.816</v>
      </c>
      <c r="J125" s="13">
        <v>8905</v>
      </c>
      <c r="K125" s="55">
        <f t="shared" si="16"/>
        <v>5138.1849999999995</v>
      </c>
      <c r="L125" s="13">
        <v>10066</v>
      </c>
      <c r="M125" s="95">
        <f t="shared" si="17"/>
        <v>5808.081999999999</v>
      </c>
      <c r="N125" s="13">
        <v>8521</v>
      </c>
      <c r="O125" s="55">
        <f t="shared" si="18"/>
        <v>4916.616999999999</v>
      </c>
    </row>
    <row r="126" spans="1:15" ht="12.75">
      <c r="A126" s="2">
        <v>7768</v>
      </c>
      <c r="B126" s="2" t="s">
        <v>432</v>
      </c>
      <c r="C126" s="47" t="s">
        <v>749</v>
      </c>
      <c r="D126" s="2" t="s">
        <v>539</v>
      </c>
      <c r="E126" s="2" t="s">
        <v>1136</v>
      </c>
      <c r="F126" s="2" t="s">
        <v>536</v>
      </c>
      <c r="G126" s="2" t="s">
        <v>540</v>
      </c>
      <c r="H126" s="13">
        <v>1804</v>
      </c>
      <c r="I126" s="55">
        <f t="shared" si="15"/>
        <v>1040.908</v>
      </c>
      <c r="J126" s="13">
        <v>1309</v>
      </c>
      <c r="K126" s="55">
        <f t="shared" si="16"/>
        <v>755.2929999999999</v>
      </c>
      <c r="L126" s="13">
        <v>1358</v>
      </c>
      <c r="M126" s="95">
        <f t="shared" si="17"/>
        <v>783.5659999999999</v>
      </c>
      <c r="N126" s="13">
        <v>1144</v>
      </c>
      <c r="O126" s="55">
        <f t="shared" si="18"/>
        <v>660.088</v>
      </c>
    </row>
    <row r="127" spans="1:15" ht="12.75">
      <c r="A127" s="2">
        <v>9494</v>
      </c>
      <c r="B127" s="2" t="s">
        <v>432</v>
      </c>
      <c r="C127" s="47" t="s">
        <v>749</v>
      </c>
      <c r="D127" s="2" t="s">
        <v>583</v>
      </c>
      <c r="E127" s="2" t="s">
        <v>1189</v>
      </c>
      <c r="F127" s="2" t="s">
        <v>536</v>
      </c>
      <c r="G127" s="2" t="s">
        <v>584</v>
      </c>
      <c r="H127" s="13">
        <v>33171</v>
      </c>
      <c r="I127" s="55">
        <f t="shared" si="15"/>
        <v>19139.666999999998</v>
      </c>
      <c r="J127" s="13">
        <v>33896</v>
      </c>
      <c r="K127" s="55">
        <f t="shared" si="16"/>
        <v>19557.992</v>
      </c>
      <c r="L127" s="13">
        <v>32248</v>
      </c>
      <c r="M127" s="95">
        <f t="shared" si="17"/>
        <v>18607.095999999998</v>
      </c>
      <c r="N127" s="13">
        <v>32814</v>
      </c>
      <c r="O127" s="55">
        <f t="shared" si="18"/>
        <v>18933.678</v>
      </c>
    </row>
    <row r="128" spans="1:15" ht="12.75">
      <c r="A128" s="2">
        <v>23708</v>
      </c>
      <c r="B128" s="2" t="s">
        <v>432</v>
      </c>
      <c r="C128" s="47" t="s">
        <v>749</v>
      </c>
      <c r="D128" s="2" t="s">
        <v>107</v>
      </c>
      <c r="E128" s="2" t="s">
        <v>1451</v>
      </c>
      <c r="F128" s="2" t="s">
        <v>640</v>
      </c>
      <c r="G128" s="2" t="s">
        <v>779</v>
      </c>
      <c r="H128" s="13">
        <v>4767</v>
      </c>
      <c r="I128" s="55">
        <f t="shared" si="15"/>
        <v>2750.5589999999997</v>
      </c>
      <c r="J128" s="13">
        <v>4690</v>
      </c>
      <c r="K128" s="55">
        <f t="shared" si="16"/>
        <v>2706.1299999999997</v>
      </c>
      <c r="L128" s="13">
        <v>4448</v>
      </c>
      <c r="M128" s="95">
        <f t="shared" si="17"/>
        <v>2566.4959999999996</v>
      </c>
      <c r="N128" s="13">
        <v>2887</v>
      </c>
      <c r="O128" s="55">
        <f t="shared" si="18"/>
        <v>1665.799</v>
      </c>
    </row>
    <row r="129" spans="1:15" ht="13.5" thickBot="1">
      <c r="A129" s="41"/>
      <c r="B129" s="41"/>
      <c r="C129" s="85" t="s">
        <v>1007</v>
      </c>
      <c r="D129" s="41"/>
      <c r="E129" s="41"/>
      <c r="F129" s="41"/>
      <c r="G129" s="41"/>
      <c r="H129" s="86">
        <f aca="true" t="shared" si="19" ref="H129:O129">SUM(H122:H128)</f>
        <v>104962</v>
      </c>
      <c r="I129" s="86">
        <f t="shared" si="19"/>
        <v>60563.074</v>
      </c>
      <c r="J129" s="86">
        <f t="shared" si="19"/>
        <v>96815</v>
      </c>
      <c r="K129" s="86">
        <f t="shared" si="19"/>
        <v>55862.25499999999</v>
      </c>
      <c r="L129" s="86">
        <f t="shared" si="19"/>
        <v>85166</v>
      </c>
      <c r="M129" s="146">
        <f t="shared" si="19"/>
        <v>49140.78199999999</v>
      </c>
      <c r="N129" s="86">
        <f t="shared" si="19"/>
        <v>99919</v>
      </c>
      <c r="O129" s="86">
        <f t="shared" si="19"/>
        <v>57653.263</v>
      </c>
    </row>
    <row r="130" spans="1:15" ht="12.75">
      <c r="A130" s="2"/>
      <c r="B130" s="2"/>
      <c r="C130" s="47"/>
      <c r="D130" s="2"/>
      <c r="E130" s="2"/>
      <c r="F130" s="2"/>
      <c r="G130" s="2"/>
      <c r="H130" s="13"/>
      <c r="I130" s="13"/>
      <c r="J130" s="13"/>
      <c r="K130" s="13"/>
      <c r="L130" s="13"/>
      <c r="M130" s="93"/>
      <c r="N130" s="40"/>
      <c r="O130" s="40"/>
    </row>
    <row r="131" spans="1:15" ht="12.75">
      <c r="A131" s="2">
        <v>2607</v>
      </c>
      <c r="B131" s="2" t="s">
        <v>432</v>
      </c>
      <c r="C131" s="47" t="s">
        <v>1029</v>
      </c>
      <c r="D131" s="2" t="s">
        <v>463</v>
      </c>
      <c r="E131" s="2" t="s">
        <v>1061</v>
      </c>
      <c r="F131" s="2" t="s">
        <v>434</v>
      </c>
      <c r="G131" s="2" t="s">
        <v>7</v>
      </c>
      <c r="H131" s="13">
        <v>16670</v>
      </c>
      <c r="I131" s="55">
        <f aca="true" t="shared" si="20" ref="I131:I158">H131*$I$3</f>
        <v>9618.59</v>
      </c>
      <c r="J131" s="13">
        <v>17120</v>
      </c>
      <c r="K131" s="55">
        <f aca="true" t="shared" si="21" ref="K131:K158">J131*$I$3</f>
        <v>9878.24</v>
      </c>
      <c r="L131" s="13">
        <v>16010</v>
      </c>
      <c r="M131" s="95">
        <f aca="true" t="shared" si="22" ref="M131:M158">L131*$I$3</f>
        <v>9237.769999999999</v>
      </c>
      <c r="N131" s="13">
        <v>14703</v>
      </c>
      <c r="O131" s="55">
        <f aca="true" t="shared" si="23" ref="O131:O158">N131*$I$3</f>
        <v>8483.631</v>
      </c>
    </row>
    <row r="132" spans="1:15" ht="12.75">
      <c r="A132" s="2">
        <v>5360</v>
      </c>
      <c r="B132" s="2" t="s">
        <v>432</v>
      </c>
      <c r="C132" s="47" t="s">
        <v>1029</v>
      </c>
      <c r="D132" s="2" t="s">
        <v>491</v>
      </c>
      <c r="E132" s="2" t="s">
        <v>1091</v>
      </c>
      <c r="F132" s="2" t="s">
        <v>434</v>
      </c>
      <c r="G132" s="2" t="s">
        <v>492</v>
      </c>
      <c r="H132" s="13">
        <v>11628</v>
      </c>
      <c r="I132" s="55">
        <f t="shared" si="20"/>
        <v>6709.356</v>
      </c>
      <c r="J132" s="13">
        <v>12700</v>
      </c>
      <c r="K132" s="55">
        <f t="shared" si="21"/>
        <v>7327.9</v>
      </c>
      <c r="L132" s="13">
        <v>12877</v>
      </c>
      <c r="M132" s="95">
        <f t="shared" si="22"/>
        <v>7430.0289999999995</v>
      </c>
      <c r="N132" s="13">
        <v>12739</v>
      </c>
      <c r="O132" s="55">
        <f t="shared" si="23"/>
        <v>7350.402999999999</v>
      </c>
    </row>
    <row r="133" spans="1:15" ht="12.75">
      <c r="A133" s="2">
        <v>5361</v>
      </c>
      <c r="B133" s="2" t="s">
        <v>432</v>
      </c>
      <c r="C133" s="47" t="s">
        <v>1029</v>
      </c>
      <c r="D133" s="2" t="s">
        <v>493</v>
      </c>
      <c r="E133" s="2" t="s">
        <v>1091</v>
      </c>
      <c r="F133" s="2" t="s">
        <v>434</v>
      </c>
      <c r="G133" s="2"/>
      <c r="H133" s="13">
        <v>67673</v>
      </c>
      <c r="I133" s="55">
        <f t="shared" si="20"/>
        <v>39047.320999999996</v>
      </c>
      <c r="J133" s="13">
        <v>68429</v>
      </c>
      <c r="K133" s="55">
        <f t="shared" si="21"/>
        <v>39483.532999999996</v>
      </c>
      <c r="L133" s="13">
        <v>70017</v>
      </c>
      <c r="M133" s="95">
        <f t="shared" si="22"/>
        <v>40399.808999999994</v>
      </c>
      <c r="N133" s="13">
        <v>77932</v>
      </c>
      <c r="O133" s="55">
        <f t="shared" si="23"/>
        <v>44966.763999999996</v>
      </c>
    </row>
    <row r="134" spans="1:15" ht="12.75">
      <c r="A134" s="2">
        <v>5366</v>
      </c>
      <c r="B134" s="2" t="s">
        <v>432</v>
      </c>
      <c r="C134" s="47" t="s">
        <v>1029</v>
      </c>
      <c r="D134" s="2" t="s">
        <v>494</v>
      </c>
      <c r="E134" s="2" t="s">
        <v>1091</v>
      </c>
      <c r="F134" s="2" t="s">
        <v>434</v>
      </c>
      <c r="G134" s="2"/>
      <c r="H134" s="13">
        <v>21970</v>
      </c>
      <c r="I134" s="55">
        <f t="shared" si="20"/>
        <v>12676.689999999999</v>
      </c>
      <c r="J134" s="13">
        <v>8662</v>
      </c>
      <c r="K134" s="55">
        <f t="shared" si="21"/>
        <v>4997.973999999999</v>
      </c>
      <c r="L134" s="13">
        <v>8863</v>
      </c>
      <c r="M134" s="95">
        <f t="shared" si="22"/>
        <v>5113.951</v>
      </c>
      <c r="N134" s="13">
        <v>251</v>
      </c>
      <c r="O134" s="55">
        <f t="shared" si="23"/>
        <v>144.827</v>
      </c>
    </row>
    <row r="135" spans="1:15" ht="12.75">
      <c r="A135" s="2">
        <v>7221</v>
      </c>
      <c r="B135" s="2" t="s">
        <v>432</v>
      </c>
      <c r="C135" s="47" t="s">
        <v>1029</v>
      </c>
      <c r="D135" s="2" t="s">
        <v>523</v>
      </c>
      <c r="E135" s="2" t="s">
        <v>1120</v>
      </c>
      <c r="F135" s="2" t="s">
        <v>510</v>
      </c>
      <c r="G135" s="2" t="s">
        <v>524</v>
      </c>
      <c r="H135" s="13"/>
      <c r="I135" s="55">
        <f t="shared" si="20"/>
        <v>0</v>
      </c>
      <c r="J135" s="13">
        <v>1880</v>
      </c>
      <c r="K135" s="55">
        <f t="shared" si="21"/>
        <v>1084.76</v>
      </c>
      <c r="L135" s="13">
        <v>4166</v>
      </c>
      <c r="M135" s="95">
        <f t="shared" si="22"/>
        <v>2403.7819999999997</v>
      </c>
      <c r="N135" s="13">
        <v>8560</v>
      </c>
      <c r="O135" s="55">
        <f t="shared" si="23"/>
        <v>4939.12</v>
      </c>
    </row>
    <row r="136" spans="1:15" ht="12.75">
      <c r="A136" s="2">
        <v>7432</v>
      </c>
      <c r="B136" s="2" t="s">
        <v>432</v>
      </c>
      <c r="C136" s="47" t="s">
        <v>1029</v>
      </c>
      <c r="D136" s="2" t="s">
        <v>532</v>
      </c>
      <c r="E136" s="2" t="s">
        <v>1128</v>
      </c>
      <c r="F136" s="2" t="s">
        <v>510</v>
      </c>
      <c r="G136" s="2"/>
      <c r="H136" s="13">
        <v>7243</v>
      </c>
      <c r="I136" s="55">
        <f t="shared" si="20"/>
        <v>4179.210999999999</v>
      </c>
      <c r="J136" s="13">
        <v>7239</v>
      </c>
      <c r="K136" s="55">
        <f t="shared" si="21"/>
        <v>4176.902999999999</v>
      </c>
      <c r="L136" s="13">
        <v>7649</v>
      </c>
      <c r="M136" s="95">
        <f t="shared" si="22"/>
        <v>4413.473</v>
      </c>
      <c r="N136" s="13">
        <v>6775</v>
      </c>
      <c r="O136" s="55">
        <f t="shared" si="23"/>
        <v>3909.1749999999997</v>
      </c>
    </row>
    <row r="137" spans="1:15" ht="12.75">
      <c r="A137" s="2">
        <v>8252</v>
      </c>
      <c r="B137" s="2" t="s">
        <v>432</v>
      </c>
      <c r="C137" s="47" t="s">
        <v>1029</v>
      </c>
      <c r="D137" s="2" t="s">
        <v>547</v>
      </c>
      <c r="E137" s="2" t="s">
        <v>1148</v>
      </c>
      <c r="F137" s="2" t="s">
        <v>536</v>
      </c>
      <c r="G137" s="2" t="s">
        <v>524</v>
      </c>
      <c r="H137" s="13">
        <v>18988</v>
      </c>
      <c r="I137" s="55">
        <f t="shared" si="20"/>
        <v>10956.076</v>
      </c>
      <c r="J137" s="13">
        <v>19800</v>
      </c>
      <c r="K137" s="55">
        <f t="shared" si="21"/>
        <v>11424.599999999999</v>
      </c>
      <c r="L137" s="13">
        <v>20544</v>
      </c>
      <c r="M137" s="95">
        <f t="shared" si="22"/>
        <v>11853.887999999999</v>
      </c>
      <c r="N137" s="13">
        <v>20469</v>
      </c>
      <c r="O137" s="55">
        <f t="shared" si="23"/>
        <v>11810.613</v>
      </c>
    </row>
    <row r="138" spans="1:15" ht="12.75">
      <c r="A138" s="2">
        <v>8323</v>
      </c>
      <c r="B138" s="2" t="s">
        <v>432</v>
      </c>
      <c r="C138" s="47" t="s">
        <v>1029</v>
      </c>
      <c r="D138" s="2" t="s">
        <v>548</v>
      </c>
      <c r="E138" s="2" t="s">
        <v>1150</v>
      </c>
      <c r="F138" s="2" t="s">
        <v>536</v>
      </c>
      <c r="G138" s="2" t="s">
        <v>7</v>
      </c>
      <c r="H138" s="13">
        <v>4586</v>
      </c>
      <c r="I138" s="55">
        <f t="shared" si="20"/>
        <v>2646.122</v>
      </c>
      <c r="J138" s="13">
        <v>4243</v>
      </c>
      <c r="K138" s="55">
        <f t="shared" si="21"/>
        <v>2448.211</v>
      </c>
      <c r="L138" s="13">
        <v>3347</v>
      </c>
      <c r="M138" s="95">
        <f t="shared" si="22"/>
        <v>1931.2189999999998</v>
      </c>
      <c r="N138" s="13">
        <v>6331</v>
      </c>
      <c r="O138" s="55">
        <f t="shared" si="23"/>
        <v>3652.9869999999996</v>
      </c>
    </row>
    <row r="139" spans="1:15" ht="12.75">
      <c r="A139" s="2">
        <v>8419</v>
      </c>
      <c r="B139" s="2" t="s">
        <v>432</v>
      </c>
      <c r="C139" s="47" t="s">
        <v>1029</v>
      </c>
      <c r="D139" s="2" t="s">
        <v>551</v>
      </c>
      <c r="E139" s="2" t="s">
        <v>1154</v>
      </c>
      <c r="F139" s="2" t="s">
        <v>536</v>
      </c>
      <c r="G139" s="2" t="s">
        <v>7</v>
      </c>
      <c r="H139" s="13">
        <v>182</v>
      </c>
      <c r="I139" s="55">
        <f t="shared" si="20"/>
        <v>105.014</v>
      </c>
      <c r="J139" s="13">
        <v>1137</v>
      </c>
      <c r="K139" s="55">
        <f t="shared" si="21"/>
        <v>656.049</v>
      </c>
      <c r="L139" s="13">
        <v>1100</v>
      </c>
      <c r="M139" s="95">
        <f t="shared" si="22"/>
        <v>634.6999999999999</v>
      </c>
      <c r="N139" s="13">
        <v>1496</v>
      </c>
      <c r="O139" s="55">
        <f t="shared" si="23"/>
        <v>863.1919999999999</v>
      </c>
    </row>
    <row r="140" spans="1:15" ht="12.75">
      <c r="A140" s="2">
        <v>10271</v>
      </c>
      <c r="B140" s="2"/>
      <c r="C140" s="47" t="s">
        <v>1029</v>
      </c>
      <c r="D140" s="2" t="s">
        <v>432</v>
      </c>
      <c r="E140" s="2" t="s">
        <v>1203</v>
      </c>
      <c r="F140" s="2" t="s">
        <v>587</v>
      </c>
      <c r="G140" s="2" t="s">
        <v>7</v>
      </c>
      <c r="H140" s="13">
        <v>2516</v>
      </c>
      <c r="I140" s="55">
        <f t="shared" si="20"/>
        <v>1451.732</v>
      </c>
      <c r="J140" s="13">
        <v>2210</v>
      </c>
      <c r="K140" s="55">
        <f t="shared" si="21"/>
        <v>1275.1699999999998</v>
      </c>
      <c r="L140" s="13">
        <v>1985</v>
      </c>
      <c r="M140" s="95">
        <f t="shared" si="22"/>
        <v>1145.345</v>
      </c>
      <c r="N140" s="13">
        <v>1969</v>
      </c>
      <c r="O140" s="55">
        <f t="shared" si="23"/>
        <v>1136.1129999999998</v>
      </c>
    </row>
    <row r="141" spans="1:15" ht="12.75">
      <c r="A141" s="2">
        <v>10275</v>
      </c>
      <c r="B141" s="2" t="s">
        <v>432</v>
      </c>
      <c r="C141" s="47" t="s">
        <v>1029</v>
      </c>
      <c r="D141" s="2" t="s">
        <v>596</v>
      </c>
      <c r="E141" s="2" t="s">
        <v>1203</v>
      </c>
      <c r="F141" s="2" t="s">
        <v>587</v>
      </c>
      <c r="G141" s="2" t="s">
        <v>524</v>
      </c>
      <c r="H141" s="13">
        <v>22602</v>
      </c>
      <c r="I141" s="55">
        <f t="shared" si="20"/>
        <v>13041.354</v>
      </c>
      <c r="J141" s="13">
        <v>23468</v>
      </c>
      <c r="K141" s="55">
        <f t="shared" si="21"/>
        <v>13541.035999999998</v>
      </c>
      <c r="L141" s="13">
        <v>24148</v>
      </c>
      <c r="M141" s="95">
        <f t="shared" si="22"/>
        <v>13933.395999999999</v>
      </c>
      <c r="N141" s="13">
        <v>30914</v>
      </c>
      <c r="O141" s="55">
        <f t="shared" si="23"/>
        <v>17837.377999999997</v>
      </c>
    </row>
    <row r="142" spans="1:15" ht="12.75">
      <c r="A142" s="2">
        <v>10670</v>
      </c>
      <c r="B142" s="2"/>
      <c r="C142" s="47" t="s">
        <v>1029</v>
      </c>
      <c r="D142" s="2" t="s">
        <v>610</v>
      </c>
      <c r="E142" s="2" t="s">
        <v>1220</v>
      </c>
      <c r="F142" s="2" t="s">
        <v>587</v>
      </c>
      <c r="G142" s="2" t="s">
        <v>7</v>
      </c>
      <c r="H142" s="13">
        <v>12018</v>
      </c>
      <c r="I142" s="55">
        <f t="shared" si="20"/>
        <v>6934.3859999999995</v>
      </c>
      <c r="J142" s="13">
        <v>12016</v>
      </c>
      <c r="K142" s="55">
        <f t="shared" si="21"/>
        <v>6933.231999999999</v>
      </c>
      <c r="L142" s="13">
        <v>14971</v>
      </c>
      <c r="M142" s="95">
        <f t="shared" si="22"/>
        <v>8638.267</v>
      </c>
      <c r="N142" s="13">
        <v>9794</v>
      </c>
      <c r="O142" s="55">
        <f t="shared" si="23"/>
        <v>5651.138</v>
      </c>
    </row>
    <row r="143" spans="1:15" ht="12.75">
      <c r="A143" s="2">
        <v>12412</v>
      </c>
      <c r="B143" s="2" t="s">
        <v>432</v>
      </c>
      <c r="C143" s="47" t="s">
        <v>1029</v>
      </c>
      <c r="D143" s="2" t="s">
        <v>628</v>
      </c>
      <c r="E143" s="2" t="s">
        <v>1251</v>
      </c>
      <c r="F143" s="2" t="s">
        <v>619</v>
      </c>
      <c r="G143" s="2" t="s">
        <v>524</v>
      </c>
      <c r="H143" s="13">
        <v>8088</v>
      </c>
      <c r="I143" s="55">
        <f t="shared" si="20"/>
        <v>4666.776</v>
      </c>
      <c r="J143" s="13">
        <v>8106</v>
      </c>
      <c r="K143" s="55">
        <f t="shared" si="21"/>
        <v>4677.161999999999</v>
      </c>
      <c r="L143" s="13">
        <v>9023</v>
      </c>
      <c r="M143" s="95">
        <f t="shared" si="22"/>
        <v>5206.271</v>
      </c>
      <c r="N143" s="13">
        <v>8398</v>
      </c>
      <c r="O143" s="55">
        <f t="shared" si="23"/>
        <v>4845.646</v>
      </c>
    </row>
    <row r="144" spans="1:15" ht="12.75">
      <c r="A144" s="2">
        <v>12507</v>
      </c>
      <c r="B144" s="2" t="s">
        <v>432</v>
      </c>
      <c r="C144" s="47" t="s">
        <v>1029</v>
      </c>
      <c r="D144" s="2" t="s">
        <v>631</v>
      </c>
      <c r="E144" s="2" t="s">
        <v>1255</v>
      </c>
      <c r="F144" s="2" t="s">
        <v>619</v>
      </c>
      <c r="G144" s="2" t="s">
        <v>7</v>
      </c>
      <c r="H144" s="13">
        <v>4828</v>
      </c>
      <c r="I144" s="55">
        <f t="shared" si="20"/>
        <v>2785.756</v>
      </c>
      <c r="J144" s="13">
        <v>4835</v>
      </c>
      <c r="K144" s="55">
        <f t="shared" si="21"/>
        <v>2789.7949999999996</v>
      </c>
      <c r="L144" s="13">
        <v>4216</v>
      </c>
      <c r="M144" s="95">
        <f t="shared" si="22"/>
        <v>2432.6319999999996</v>
      </c>
      <c r="N144" s="13">
        <v>5836</v>
      </c>
      <c r="O144" s="55">
        <f t="shared" si="23"/>
        <v>3367.372</v>
      </c>
    </row>
    <row r="145" spans="1:15" ht="12.75">
      <c r="A145" s="2">
        <v>15437</v>
      </c>
      <c r="B145" s="2" t="s">
        <v>432</v>
      </c>
      <c r="C145" s="47" t="s">
        <v>1029</v>
      </c>
      <c r="D145" s="2" t="s">
        <v>656</v>
      </c>
      <c r="E145" s="2" t="s">
        <v>1293</v>
      </c>
      <c r="F145" s="2" t="s">
        <v>650</v>
      </c>
      <c r="G145" s="2" t="s">
        <v>7</v>
      </c>
      <c r="H145" s="13">
        <v>2688</v>
      </c>
      <c r="I145" s="55">
        <f t="shared" si="20"/>
        <v>1550.9759999999999</v>
      </c>
      <c r="J145" s="13">
        <v>3590</v>
      </c>
      <c r="K145" s="55">
        <f t="shared" si="21"/>
        <v>2071.43</v>
      </c>
      <c r="L145" s="13">
        <v>3040</v>
      </c>
      <c r="M145" s="95">
        <f t="shared" si="22"/>
        <v>1754.08</v>
      </c>
      <c r="N145" s="13">
        <v>2630</v>
      </c>
      <c r="O145" s="55">
        <f t="shared" si="23"/>
        <v>1517.51</v>
      </c>
    </row>
    <row r="146" spans="1:15" ht="12.75">
      <c r="A146" s="2">
        <v>15591</v>
      </c>
      <c r="B146" s="2" t="s">
        <v>432</v>
      </c>
      <c r="C146" s="47" t="s">
        <v>1029</v>
      </c>
      <c r="D146" s="2" t="s">
        <v>659</v>
      </c>
      <c r="E146" s="2" t="s">
        <v>1296</v>
      </c>
      <c r="F146" s="2" t="s">
        <v>650</v>
      </c>
      <c r="G146" s="2" t="s">
        <v>524</v>
      </c>
      <c r="H146" s="13">
        <v>6423</v>
      </c>
      <c r="I146" s="55">
        <f t="shared" si="20"/>
        <v>3706.071</v>
      </c>
      <c r="J146" s="13">
        <v>6615</v>
      </c>
      <c r="K146" s="55">
        <f t="shared" si="21"/>
        <v>3816.8549999999996</v>
      </c>
      <c r="L146" s="13">
        <v>9305</v>
      </c>
      <c r="M146" s="95">
        <f t="shared" si="22"/>
        <v>5368.985</v>
      </c>
      <c r="N146" s="13">
        <v>16441</v>
      </c>
      <c r="O146" s="55">
        <f t="shared" si="23"/>
        <v>9486.456999999999</v>
      </c>
    </row>
    <row r="147" spans="1:15" ht="12.75">
      <c r="A147" s="2">
        <v>16243</v>
      </c>
      <c r="B147" s="2" t="s">
        <v>432</v>
      </c>
      <c r="C147" s="47" t="s">
        <v>1029</v>
      </c>
      <c r="D147" s="2" t="s">
        <v>656</v>
      </c>
      <c r="E147" s="2" t="s">
        <v>1311</v>
      </c>
      <c r="F147" s="2" t="s">
        <v>663</v>
      </c>
      <c r="G147" s="2" t="s">
        <v>7</v>
      </c>
      <c r="H147" s="13">
        <v>2661</v>
      </c>
      <c r="I147" s="55">
        <f t="shared" si="20"/>
        <v>1535.397</v>
      </c>
      <c r="J147" s="13">
        <v>2475</v>
      </c>
      <c r="K147" s="55">
        <f t="shared" si="21"/>
        <v>1428.0749999999998</v>
      </c>
      <c r="L147" s="13">
        <v>2389</v>
      </c>
      <c r="M147" s="95">
        <f t="shared" si="22"/>
        <v>1378.453</v>
      </c>
      <c r="N147" s="13">
        <v>2343</v>
      </c>
      <c r="O147" s="55">
        <f t="shared" si="23"/>
        <v>1351.9109999999998</v>
      </c>
    </row>
    <row r="148" spans="1:15" ht="12.75">
      <c r="A148" s="2">
        <v>17741</v>
      </c>
      <c r="B148" s="2"/>
      <c r="C148" s="47" t="s">
        <v>1029</v>
      </c>
      <c r="D148" s="2" t="s">
        <v>432</v>
      </c>
      <c r="E148" s="2" t="s">
        <v>1330</v>
      </c>
      <c r="F148" s="2" t="s">
        <v>536</v>
      </c>
      <c r="G148" s="2" t="s">
        <v>7</v>
      </c>
      <c r="H148" s="13">
        <v>3937</v>
      </c>
      <c r="I148" s="55">
        <f t="shared" si="20"/>
        <v>2271.649</v>
      </c>
      <c r="J148" s="13">
        <v>3959</v>
      </c>
      <c r="K148" s="55">
        <f t="shared" si="21"/>
        <v>2284.343</v>
      </c>
      <c r="L148" s="13">
        <v>4355</v>
      </c>
      <c r="M148" s="95">
        <f t="shared" si="22"/>
        <v>2512.835</v>
      </c>
      <c r="N148" s="13">
        <v>4913</v>
      </c>
      <c r="O148" s="55">
        <f t="shared" si="23"/>
        <v>2834.801</v>
      </c>
    </row>
    <row r="149" spans="1:15" ht="12.75">
      <c r="A149" s="2">
        <v>18353</v>
      </c>
      <c r="B149" s="2" t="s">
        <v>432</v>
      </c>
      <c r="C149" s="47" t="s">
        <v>1029</v>
      </c>
      <c r="D149" s="2" t="s">
        <v>699</v>
      </c>
      <c r="E149" s="2" t="s">
        <v>1344</v>
      </c>
      <c r="F149" s="2" t="s">
        <v>587</v>
      </c>
      <c r="G149" s="2" t="s">
        <v>7</v>
      </c>
      <c r="H149" s="13">
        <v>9975</v>
      </c>
      <c r="I149" s="55">
        <f t="shared" si="20"/>
        <v>5755.575</v>
      </c>
      <c r="J149" s="13">
        <v>13134</v>
      </c>
      <c r="K149" s="55">
        <f t="shared" si="21"/>
        <v>7578.317999999999</v>
      </c>
      <c r="L149" s="13">
        <v>13318</v>
      </c>
      <c r="M149" s="95">
        <f t="shared" si="22"/>
        <v>7684.486</v>
      </c>
      <c r="N149" s="13">
        <v>11293</v>
      </c>
      <c r="O149" s="55">
        <f t="shared" si="23"/>
        <v>6516.061</v>
      </c>
    </row>
    <row r="150" spans="1:15" ht="12.75">
      <c r="A150" s="2">
        <v>21590</v>
      </c>
      <c r="B150" s="2" t="s">
        <v>432</v>
      </c>
      <c r="C150" s="47" t="s">
        <v>1029</v>
      </c>
      <c r="D150" s="2" t="s">
        <v>118</v>
      </c>
      <c r="E150" s="2" t="s">
        <v>1408</v>
      </c>
      <c r="F150" s="2" t="s">
        <v>740</v>
      </c>
      <c r="G150" s="2" t="s">
        <v>7</v>
      </c>
      <c r="H150" s="13">
        <v>4599</v>
      </c>
      <c r="I150" s="55">
        <f t="shared" si="20"/>
        <v>2653.6229999999996</v>
      </c>
      <c r="J150" s="13">
        <v>3836</v>
      </c>
      <c r="K150" s="55">
        <f t="shared" si="21"/>
        <v>2213.372</v>
      </c>
      <c r="L150" s="13">
        <v>3822</v>
      </c>
      <c r="M150" s="95">
        <f t="shared" si="22"/>
        <v>2205.294</v>
      </c>
      <c r="N150" s="13">
        <v>3260</v>
      </c>
      <c r="O150" s="55">
        <f t="shared" si="23"/>
        <v>1881.0199999999998</v>
      </c>
    </row>
    <row r="151" spans="1:15" ht="12.75">
      <c r="A151" s="2">
        <v>23166</v>
      </c>
      <c r="B151" s="2" t="s">
        <v>432</v>
      </c>
      <c r="C151" s="47" t="s">
        <v>1029</v>
      </c>
      <c r="D151" s="2" t="s">
        <v>772</v>
      </c>
      <c r="E151" s="2" t="s">
        <v>1440</v>
      </c>
      <c r="F151" s="2" t="s">
        <v>619</v>
      </c>
      <c r="G151" s="2" t="s">
        <v>7</v>
      </c>
      <c r="H151" s="13">
        <v>207</v>
      </c>
      <c r="I151" s="55">
        <f t="shared" si="20"/>
        <v>119.439</v>
      </c>
      <c r="J151" s="13">
        <v>2622</v>
      </c>
      <c r="K151" s="55">
        <f t="shared" si="21"/>
        <v>1512.8939999999998</v>
      </c>
      <c r="L151" s="13">
        <v>3512</v>
      </c>
      <c r="M151" s="95">
        <f t="shared" si="22"/>
        <v>2026.4239999999998</v>
      </c>
      <c r="N151" s="13">
        <v>3599</v>
      </c>
      <c r="O151" s="55">
        <f t="shared" si="23"/>
        <v>2076.623</v>
      </c>
    </row>
    <row r="152" spans="1:15" ht="12.75">
      <c r="A152" s="2">
        <v>23895</v>
      </c>
      <c r="B152" s="2" t="s">
        <v>432</v>
      </c>
      <c r="C152" s="47" t="s">
        <v>1029</v>
      </c>
      <c r="D152" s="2" t="s">
        <v>783</v>
      </c>
      <c r="E152" s="2" t="s">
        <v>1456</v>
      </c>
      <c r="F152" s="2" t="s">
        <v>640</v>
      </c>
      <c r="G152" s="2" t="s">
        <v>7</v>
      </c>
      <c r="H152" s="13">
        <v>3379</v>
      </c>
      <c r="I152" s="55">
        <f t="shared" si="20"/>
        <v>1949.6829999999998</v>
      </c>
      <c r="J152" s="13">
        <v>2911</v>
      </c>
      <c r="K152" s="55">
        <f t="shared" si="21"/>
        <v>1679.647</v>
      </c>
      <c r="L152" s="13">
        <v>2785</v>
      </c>
      <c r="M152" s="95">
        <f t="shared" si="22"/>
        <v>1606.945</v>
      </c>
      <c r="N152" s="13">
        <v>2225</v>
      </c>
      <c r="O152" s="55">
        <f t="shared" si="23"/>
        <v>1283.8249999999998</v>
      </c>
    </row>
    <row r="153" spans="1:15" ht="12.75">
      <c r="A153" s="2">
        <v>23896</v>
      </c>
      <c r="B153" s="2" t="s">
        <v>432</v>
      </c>
      <c r="C153" s="47" t="s">
        <v>1029</v>
      </c>
      <c r="D153" s="2" t="s">
        <v>784</v>
      </c>
      <c r="E153" s="2" t="s">
        <v>1456</v>
      </c>
      <c r="F153" s="2" t="s">
        <v>640</v>
      </c>
      <c r="G153" s="2" t="s">
        <v>7</v>
      </c>
      <c r="H153" s="13">
        <v>90</v>
      </c>
      <c r="I153" s="55">
        <f t="shared" si="20"/>
        <v>51.92999999999999</v>
      </c>
      <c r="J153" s="13"/>
      <c r="K153" s="55">
        <f t="shared" si="21"/>
        <v>0</v>
      </c>
      <c r="L153" s="13">
        <v>2</v>
      </c>
      <c r="M153" s="95">
        <f t="shared" si="22"/>
        <v>1.154</v>
      </c>
      <c r="N153" s="13">
        <v>342</v>
      </c>
      <c r="O153" s="55">
        <f t="shared" si="23"/>
        <v>197.33399999999997</v>
      </c>
    </row>
    <row r="154" spans="1:15" ht="12.75">
      <c r="A154" s="2">
        <v>24109</v>
      </c>
      <c r="B154" s="2" t="s">
        <v>432</v>
      </c>
      <c r="C154" s="47" t="s">
        <v>1029</v>
      </c>
      <c r="D154" s="2" t="s">
        <v>793</v>
      </c>
      <c r="E154" s="2" t="s">
        <v>1466</v>
      </c>
      <c r="F154" s="2" t="s">
        <v>640</v>
      </c>
      <c r="G154" s="2" t="s">
        <v>7</v>
      </c>
      <c r="H154" s="13">
        <v>10443</v>
      </c>
      <c r="I154" s="55">
        <f t="shared" si="20"/>
        <v>6025.611</v>
      </c>
      <c r="J154" s="13">
        <v>11210</v>
      </c>
      <c r="K154" s="55">
        <f t="shared" si="21"/>
        <v>6468.169999999999</v>
      </c>
      <c r="L154" s="13">
        <v>12994</v>
      </c>
      <c r="M154" s="95">
        <f t="shared" si="22"/>
        <v>7497.538</v>
      </c>
      <c r="N154" s="13">
        <v>15770</v>
      </c>
      <c r="O154" s="55">
        <f t="shared" si="23"/>
        <v>9099.289999999999</v>
      </c>
    </row>
    <row r="155" spans="1:15" ht="12.75">
      <c r="A155" s="2">
        <v>27392</v>
      </c>
      <c r="B155" s="2" t="s">
        <v>432</v>
      </c>
      <c r="C155" s="47" t="s">
        <v>1029</v>
      </c>
      <c r="D155" s="2" t="s">
        <v>493</v>
      </c>
      <c r="E155" s="2" t="s">
        <v>1091</v>
      </c>
      <c r="F155" s="2" t="s">
        <v>434</v>
      </c>
      <c r="G155" s="2"/>
      <c r="H155" s="13">
        <v>32209</v>
      </c>
      <c r="I155" s="55">
        <f t="shared" si="20"/>
        <v>18584.592999999997</v>
      </c>
      <c r="J155" s="13">
        <v>33068</v>
      </c>
      <c r="K155" s="55">
        <f t="shared" si="21"/>
        <v>19080.235999999997</v>
      </c>
      <c r="L155" s="13">
        <v>33835</v>
      </c>
      <c r="M155" s="95">
        <f t="shared" si="22"/>
        <v>19522.795</v>
      </c>
      <c r="N155" s="13">
        <v>31372</v>
      </c>
      <c r="O155" s="55">
        <f t="shared" si="23"/>
        <v>18101.644</v>
      </c>
    </row>
    <row r="156" spans="1:15" ht="12.75">
      <c r="A156" s="2">
        <v>50086</v>
      </c>
      <c r="B156" s="2" t="s">
        <v>432</v>
      </c>
      <c r="C156" s="47" t="s">
        <v>1029</v>
      </c>
      <c r="D156" s="2" t="s">
        <v>967</v>
      </c>
      <c r="E156" s="2" t="s">
        <v>1765</v>
      </c>
      <c r="F156" s="2" t="s">
        <v>434</v>
      </c>
      <c r="G156" s="2" t="s">
        <v>524</v>
      </c>
      <c r="H156" s="13">
        <v>173941</v>
      </c>
      <c r="I156" s="55">
        <f t="shared" si="20"/>
        <v>100363.957</v>
      </c>
      <c r="J156" s="13">
        <v>173424</v>
      </c>
      <c r="K156" s="55">
        <f t="shared" si="21"/>
        <v>100065.64799999999</v>
      </c>
      <c r="L156" s="13">
        <v>177392</v>
      </c>
      <c r="M156" s="95">
        <f t="shared" si="22"/>
        <v>102355.184</v>
      </c>
      <c r="N156" s="13">
        <v>172987</v>
      </c>
      <c r="O156" s="55">
        <f t="shared" si="23"/>
        <v>99813.499</v>
      </c>
    </row>
    <row r="157" spans="1:15" ht="12.75">
      <c r="A157" s="2">
        <v>50306</v>
      </c>
      <c r="B157" s="2" t="s">
        <v>432</v>
      </c>
      <c r="C157" s="47" t="s">
        <v>1029</v>
      </c>
      <c r="D157" s="2" t="s">
        <v>987</v>
      </c>
      <c r="E157" s="2" t="s">
        <v>1785</v>
      </c>
      <c r="F157" s="2" t="s">
        <v>650</v>
      </c>
      <c r="G157" s="2"/>
      <c r="H157" s="13">
        <v>181443</v>
      </c>
      <c r="I157" s="55">
        <f t="shared" si="20"/>
        <v>104692.61099999999</v>
      </c>
      <c r="J157" s="13">
        <v>185990</v>
      </c>
      <c r="K157" s="55">
        <f t="shared" si="21"/>
        <v>107316.23</v>
      </c>
      <c r="L157" s="13">
        <v>173352</v>
      </c>
      <c r="M157" s="95">
        <f t="shared" si="22"/>
        <v>100024.10399999999</v>
      </c>
      <c r="N157" s="13">
        <v>167028</v>
      </c>
      <c r="O157" s="55">
        <f t="shared" si="23"/>
        <v>96375.15599999999</v>
      </c>
    </row>
    <row r="158" spans="1:15" ht="12.75">
      <c r="A158" s="2">
        <v>50364</v>
      </c>
      <c r="B158" s="2" t="s">
        <v>432</v>
      </c>
      <c r="C158" s="47" t="s">
        <v>1029</v>
      </c>
      <c r="D158" s="2" t="s">
        <v>996</v>
      </c>
      <c r="E158" s="2" t="s">
        <v>1794</v>
      </c>
      <c r="F158" s="2" t="s">
        <v>587</v>
      </c>
      <c r="G158" s="2"/>
      <c r="H158" s="13">
        <v>242535</v>
      </c>
      <c r="I158" s="55">
        <f t="shared" si="20"/>
        <v>139942.69499999998</v>
      </c>
      <c r="J158" s="13">
        <v>242758</v>
      </c>
      <c r="K158" s="55">
        <f t="shared" si="21"/>
        <v>140071.36599999998</v>
      </c>
      <c r="L158" s="13">
        <v>244146</v>
      </c>
      <c r="M158" s="95">
        <f t="shared" si="22"/>
        <v>140872.242</v>
      </c>
      <c r="N158" s="13">
        <v>68686</v>
      </c>
      <c r="O158" s="55">
        <f t="shared" si="23"/>
        <v>39631.822</v>
      </c>
    </row>
    <row r="159" spans="1:15" ht="13.5" thickBot="1">
      <c r="A159" s="41"/>
      <c r="B159" s="41"/>
      <c r="C159" s="85" t="s">
        <v>1008</v>
      </c>
      <c r="D159" s="41"/>
      <c r="E159" s="41"/>
      <c r="F159" s="41"/>
      <c r="G159" s="41"/>
      <c r="H159" s="86">
        <f aca="true" t="shared" si="24" ref="H159:O159">SUM(H131:H158)</f>
        <v>873522</v>
      </c>
      <c r="I159" s="86">
        <f t="shared" si="24"/>
        <v>504022.1939999999</v>
      </c>
      <c r="J159" s="86">
        <f t="shared" si="24"/>
        <v>877437</v>
      </c>
      <c r="K159" s="86">
        <f t="shared" si="24"/>
        <v>506281.1489999999</v>
      </c>
      <c r="L159" s="86">
        <f t="shared" si="24"/>
        <v>883163</v>
      </c>
      <c r="M159" s="146">
        <f t="shared" si="24"/>
        <v>509585.051</v>
      </c>
      <c r="N159" s="86">
        <f t="shared" si="24"/>
        <v>709056</v>
      </c>
      <c r="O159" s="86">
        <f t="shared" si="24"/>
        <v>409125.312</v>
      </c>
    </row>
    <row r="160" spans="1:15" ht="12.75">
      <c r="A160" s="2"/>
      <c r="B160" s="2"/>
      <c r="C160" s="47"/>
      <c r="D160" s="2"/>
      <c r="E160" s="2"/>
      <c r="F160" s="2"/>
      <c r="G160" s="2"/>
      <c r="H160" s="13"/>
      <c r="I160" s="13"/>
      <c r="J160" s="13"/>
      <c r="K160" s="13"/>
      <c r="L160" s="13"/>
      <c r="M160" s="93"/>
      <c r="N160" s="40"/>
      <c r="O160" s="40"/>
    </row>
    <row r="161" spans="1:15" ht="12.75">
      <c r="A161" s="2">
        <v>1247</v>
      </c>
      <c r="B161" s="2" t="s">
        <v>432</v>
      </c>
      <c r="C161" s="47" t="s">
        <v>1025</v>
      </c>
      <c r="D161" s="2" t="s">
        <v>445</v>
      </c>
      <c r="E161" s="2" t="s">
        <v>1046</v>
      </c>
      <c r="F161" s="2" t="s">
        <v>434</v>
      </c>
      <c r="G161" s="2"/>
      <c r="H161" s="13">
        <v>511</v>
      </c>
      <c r="I161" s="55">
        <f aca="true" t="shared" si="25" ref="I161:I190">H161*$I$3</f>
        <v>294.847</v>
      </c>
      <c r="J161" s="13">
        <v>511</v>
      </c>
      <c r="K161" s="55">
        <f aca="true" t="shared" si="26" ref="K161:K190">J161*$I$3</f>
        <v>294.847</v>
      </c>
      <c r="L161" s="13">
        <v>516</v>
      </c>
      <c r="M161" s="95">
        <f aca="true" t="shared" si="27" ref="M161:M190">L161*$I$3</f>
        <v>297.73199999999997</v>
      </c>
      <c r="N161" s="13">
        <v>511</v>
      </c>
      <c r="O161" s="55">
        <f aca="true" t="shared" si="28" ref="O161:O190">N161*$I$3</f>
        <v>294.847</v>
      </c>
    </row>
    <row r="162" spans="1:15" ht="12.75">
      <c r="A162" s="2">
        <v>2211</v>
      </c>
      <c r="B162" s="2" t="s">
        <v>432</v>
      </c>
      <c r="C162" s="47" t="s">
        <v>1025</v>
      </c>
      <c r="D162" s="2" t="s">
        <v>458</v>
      </c>
      <c r="E162" s="2" t="s">
        <v>1056</v>
      </c>
      <c r="F162" s="2" t="s">
        <v>434</v>
      </c>
      <c r="G162" s="2" t="s">
        <v>51</v>
      </c>
      <c r="H162" s="13">
        <v>4412</v>
      </c>
      <c r="I162" s="55">
        <f t="shared" si="25"/>
        <v>2545.7239999999997</v>
      </c>
      <c r="J162" s="13">
        <v>6040</v>
      </c>
      <c r="K162" s="55">
        <f t="shared" si="26"/>
        <v>3485.08</v>
      </c>
      <c r="L162" s="13">
        <v>5146</v>
      </c>
      <c r="M162" s="95">
        <f t="shared" si="27"/>
        <v>2969.2419999999997</v>
      </c>
      <c r="N162" s="13">
        <v>5141</v>
      </c>
      <c r="O162" s="55">
        <f t="shared" si="28"/>
        <v>2966.357</v>
      </c>
    </row>
    <row r="163" spans="1:15" ht="12.75">
      <c r="A163" s="2">
        <v>2212</v>
      </c>
      <c r="B163" s="2" t="s">
        <v>432</v>
      </c>
      <c r="C163" s="47" t="s">
        <v>1025</v>
      </c>
      <c r="D163" s="2" t="s">
        <v>459</v>
      </c>
      <c r="E163" s="2" t="s">
        <v>1056</v>
      </c>
      <c r="F163" s="2" t="s">
        <v>434</v>
      </c>
      <c r="G163" s="2" t="s">
        <v>51</v>
      </c>
      <c r="H163" s="13">
        <v>16602</v>
      </c>
      <c r="I163" s="55">
        <f t="shared" si="25"/>
        <v>9579.354</v>
      </c>
      <c r="J163" s="13">
        <v>17345</v>
      </c>
      <c r="K163" s="55">
        <f t="shared" si="26"/>
        <v>10008.064999999999</v>
      </c>
      <c r="L163" s="13">
        <v>14139</v>
      </c>
      <c r="M163" s="95">
        <f t="shared" si="27"/>
        <v>8158.2029999999995</v>
      </c>
      <c r="N163" s="13">
        <v>16241</v>
      </c>
      <c r="O163" s="55">
        <f t="shared" si="28"/>
        <v>9371.056999999999</v>
      </c>
    </row>
    <row r="164" spans="1:15" ht="12.75">
      <c r="A164" s="2">
        <v>2218</v>
      </c>
      <c r="B164" s="2" t="s">
        <v>432</v>
      </c>
      <c r="C164" s="47" t="s">
        <v>1025</v>
      </c>
      <c r="D164" s="2" t="s">
        <v>460</v>
      </c>
      <c r="E164" s="2" t="s">
        <v>1057</v>
      </c>
      <c r="F164" s="2" t="s">
        <v>434</v>
      </c>
      <c r="G164" s="2" t="s">
        <v>51</v>
      </c>
      <c r="H164" s="13">
        <v>23904</v>
      </c>
      <c r="I164" s="55">
        <f t="shared" si="25"/>
        <v>13792.607999999998</v>
      </c>
      <c r="J164" s="13">
        <v>26590</v>
      </c>
      <c r="K164" s="55">
        <f t="shared" si="26"/>
        <v>15342.429999999998</v>
      </c>
      <c r="L164" s="13">
        <v>25738</v>
      </c>
      <c r="M164" s="95">
        <f t="shared" si="27"/>
        <v>14850.826</v>
      </c>
      <c r="N164" s="13">
        <v>25275</v>
      </c>
      <c r="O164" s="55">
        <f t="shared" si="28"/>
        <v>14583.675</v>
      </c>
    </row>
    <row r="165" spans="1:15" ht="12.75">
      <c r="A165" s="2">
        <v>7373</v>
      </c>
      <c r="B165" s="2" t="s">
        <v>432</v>
      </c>
      <c r="C165" s="47" t="s">
        <v>1025</v>
      </c>
      <c r="D165" s="2" t="s">
        <v>198</v>
      </c>
      <c r="E165" s="2" t="s">
        <v>1125</v>
      </c>
      <c r="F165" s="2" t="s">
        <v>510</v>
      </c>
      <c r="G165" s="2" t="s">
        <v>530</v>
      </c>
      <c r="H165" s="13">
        <v>9149</v>
      </c>
      <c r="I165" s="55">
        <f t="shared" si="25"/>
        <v>5278.973</v>
      </c>
      <c r="J165" s="13">
        <v>6942</v>
      </c>
      <c r="K165" s="55">
        <f t="shared" si="26"/>
        <v>4005.5339999999997</v>
      </c>
      <c r="L165" s="13">
        <v>6337</v>
      </c>
      <c r="M165" s="95">
        <f t="shared" si="27"/>
        <v>3656.4489999999996</v>
      </c>
      <c r="N165" s="13">
        <v>8668</v>
      </c>
      <c r="O165" s="55">
        <f t="shared" si="28"/>
        <v>5001.436</v>
      </c>
    </row>
    <row r="166" spans="1:15" ht="12.75">
      <c r="A166" s="2">
        <v>7374</v>
      </c>
      <c r="B166" s="2" t="s">
        <v>432</v>
      </c>
      <c r="C166" s="47" t="s">
        <v>1025</v>
      </c>
      <c r="D166" s="2" t="s">
        <v>198</v>
      </c>
      <c r="E166" s="2" t="s">
        <v>1125</v>
      </c>
      <c r="F166" s="2" t="s">
        <v>510</v>
      </c>
      <c r="G166" s="2" t="s">
        <v>530</v>
      </c>
      <c r="H166" s="13">
        <v>39912</v>
      </c>
      <c r="I166" s="55">
        <f t="shared" si="25"/>
        <v>23029.224</v>
      </c>
      <c r="J166" s="13">
        <v>35616</v>
      </c>
      <c r="K166" s="55">
        <f t="shared" si="26"/>
        <v>20550.431999999997</v>
      </c>
      <c r="L166" s="13">
        <v>29256</v>
      </c>
      <c r="M166" s="95">
        <f t="shared" si="27"/>
        <v>16880.712</v>
      </c>
      <c r="N166" s="13">
        <v>34553</v>
      </c>
      <c r="O166" s="55">
        <f t="shared" si="28"/>
        <v>19937.081</v>
      </c>
    </row>
    <row r="167" spans="1:15" ht="12.75">
      <c r="A167" s="2">
        <v>7375</v>
      </c>
      <c r="B167" s="2" t="s">
        <v>432</v>
      </c>
      <c r="C167" s="47" t="s">
        <v>1025</v>
      </c>
      <c r="D167" s="2" t="s">
        <v>198</v>
      </c>
      <c r="E167" s="2" t="s">
        <v>1125</v>
      </c>
      <c r="F167" s="2" t="s">
        <v>510</v>
      </c>
      <c r="G167" s="2" t="s">
        <v>530</v>
      </c>
      <c r="H167" s="13">
        <v>23841</v>
      </c>
      <c r="I167" s="55">
        <f t="shared" si="25"/>
        <v>13756.257</v>
      </c>
      <c r="J167" s="13">
        <v>21179</v>
      </c>
      <c r="K167" s="55">
        <f t="shared" si="26"/>
        <v>12220.283</v>
      </c>
      <c r="L167" s="13">
        <v>21785</v>
      </c>
      <c r="M167" s="95">
        <f t="shared" si="27"/>
        <v>12569.945</v>
      </c>
      <c r="N167" s="13">
        <v>19500</v>
      </c>
      <c r="O167" s="55">
        <f t="shared" si="28"/>
        <v>11251.5</v>
      </c>
    </row>
    <row r="168" spans="1:15" ht="12.75">
      <c r="A168" s="2">
        <v>7376</v>
      </c>
      <c r="B168" s="2" t="s">
        <v>432</v>
      </c>
      <c r="C168" s="47" t="s">
        <v>1025</v>
      </c>
      <c r="D168" s="2" t="s">
        <v>198</v>
      </c>
      <c r="E168" s="2" t="s">
        <v>1125</v>
      </c>
      <c r="F168" s="2" t="s">
        <v>510</v>
      </c>
      <c r="G168" s="2" t="s">
        <v>530</v>
      </c>
      <c r="H168" s="13">
        <v>2458</v>
      </c>
      <c r="I168" s="55">
        <f t="shared" si="25"/>
        <v>1418.2659999999998</v>
      </c>
      <c r="J168" s="13">
        <v>1831</v>
      </c>
      <c r="K168" s="55">
        <f t="shared" si="26"/>
        <v>1056.4869999999999</v>
      </c>
      <c r="L168" s="13">
        <v>1884</v>
      </c>
      <c r="M168" s="95">
        <f t="shared" si="27"/>
        <v>1087.068</v>
      </c>
      <c r="N168" s="13">
        <v>1667</v>
      </c>
      <c r="O168" s="55">
        <f t="shared" si="28"/>
        <v>961.8589999999999</v>
      </c>
    </row>
    <row r="169" spans="1:15" ht="12.75">
      <c r="A169" s="2">
        <v>9480</v>
      </c>
      <c r="B169" s="2" t="s">
        <v>432</v>
      </c>
      <c r="C169" s="47" t="s">
        <v>1025</v>
      </c>
      <c r="D169" s="2" t="s">
        <v>580</v>
      </c>
      <c r="E169" s="2" t="s">
        <v>1187</v>
      </c>
      <c r="F169" s="2" t="s">
        <v>536</v>
      </c>
      <c r="G169" s="2" t="s">
        <v>581</v>
      </c>
      <c r="H169" s="13">
        <v>36780</v>
      </c>
      <c r="I169" s="55">
        <f t="shared" si="25"/>
        <v>21222.059999999998</v>
      </c>
      <c r="J169" s="13">
        <v>35950</v>
      </c>
      <c r="K169" s="55">
        <f t="shared" si="26"/>
        <v>20743.149999999998</v>
      </c>
      <c r="L169" s="13">
        <v>34380</v>
      </c>
      <c r="M169" s="95">
        <f t="shared" si="27"/>
        <v>19837.26</v>
      </c>
      <c r="N169" s="13">
        <v>35310</v>
      </c>
      <c r="O169" s="55">
        <f t="shared" si="28"/>
        <v>20373.87</v>
      </c>
    </row>
    <row r="170" spans="1:15" ht="12.75">
      <c r="A170" s="2">
        <v>10749</v>
      </c>
      <c r="B170" s="2" t="s">
        <v>432</v>
      </c>
      <c r="C170" s="47" t="s">
        <v>1025</v>
      </c>
      <c r="D170" s="2" t="s">
        <v>200</v>
      </c>
      <c r="E170" s="2" t="s">
        <v>1224</v>
      </c>
      <c r="F170" s="2" t="s">
        <v>587</v>
      </c>
      <c r="G170" s="2" t="s">
        <v>612</v>
      </c>
      <c r="H170" s="13">
        <v>36932</v>
      </c>
      <c r="I170" s="55">
        <f t="shared" si="25"/>
        <v>21309.764</v>
      </c>
      <c r="J170" s="13">
        <v>19521</v>
      </c>
      <c r="K170" s="55">
        <f t="shared" si="26"/>
        <v>11263.616999999998</v>
      </c>
      <c r="L170" s="13">
        <v>11661</v>
      </c>
      <c r="M170" s="95">
        <f t="shared" si="27"/>
        <v>6728.397</v>
      </c>
      <c r="N170" s="13">
        <v>10906</v>
      </c>
      <c r="O170" s="55">
        <f t="shared" si="28"/>
        <v>6292.762</v>
      </c>
    </row>
    <row r="171" spans="1:15" ht="12.75">
      <c r="A171" s="2">
        <v>11289</v>
      </c>
      <c r="B171" s="2" t="s">
        <v>432</v>
      </c>
      <c r="C171" s="47" t="s">
        <v>1025</v>
      </c>
      <c r="D171" s="2" t="s">
        <v>203</v>
      </c>
      <c r="E171" s="2" t="s">
        <v>1230</v>
      </c>
      <c r="F171" s="2" t="s">
        <v>434</v>
      </c>
      <c r="G171" s="2" t="s">
        <v>615</v>
      </c>
      <c r="H171" s="13">
        <v>78414</v>
      </c>
      <c r="I171" s="55">
        <f t="shared" si="25"/>
        <v>45244.878</v>
      </c>
      <c r="J171" s="13">
        <v>79925</v>
      </c>
      <c r="K171" s="55">
        <f t="shared" si="26"/>
        <v>46116.725</v>
      </c>
      <c r="L171" s="13">
        <v>79914</v>
      </c>
      <c r="M171" s="95">
        <f t="shared" si="27"/>
        <v>46110.378</v>
      </c>
      <c r="N171" s="13">
        <v>64703</v>
      </c>
      <c r="O171" s="55">
        <f t="shared" si="28"/>
        <v>37333.630999999994</v>
      </c>
    </row>
    <row r="172" spans="1:15" ht="12.75">
      <c r="A172" s="2">
        <v>12214</v>
      </c>
      <c r="B172" s="2" t="s">
        <v>432</v>
      </c>
      <c r="C172" s="47" t="s">
        <v>1025</v>
      </c>
      <c r="D172" s="2" t="s">
        <v>205</v>
      </c>
      <c r="E172" s="2" t="s">
        <v>1247</v>
      </c>
      <c r="F172" s="2" t="s">
        <v>619</v>
      </c>
      <c r="G172" s="2" t="s">
        <v>624</v>
      </c>
      <c r="H172" s="13">
        <v>84460</v>
      </c>
      <c r="I172" s="55">
        <f t="shared" si="25"/>
        <v>48733.42</v>
      </c>
      <c r="J172" s="13">
        <v>85352</v>
      </c>
      <c r="K172" s="55">
        <f t="shared" si="26"/>
        <v>49248.104</v>
      </c>
      <c r="L172" s="13">
        <v>84855</v>
      </c>
      <c r="M172" s="95">
        <f t="shared" si="27"/>
        <v>48961.335</v>
      </c>
      <c r="N172" s="13">
        <v>76221</v>
      </c>
      <c r="O172" s="55">
        <f t="shared" si="28"/>
        <v>43979.517</v>
      </c>
    </row>
    <row r="173" spans="1:15" ht="12.75">
      <c r="A173" s="2">
        <v>16011</v>
      </c>
      <c r="B173" s="2" t="s">
        <v>432</v>
      </c>
      <c r="C173" s="47" t="s">
        <v>1025</v>
      </c>
      <c r="D173" s="2" t="s">
        <v>207</v>
      </c>
      <c r="E173" s="2" t="s">
        <v>1307</v>
      </c>
      <c r="F173" s="2" t="s">
        <v>663</v>
      </c>
      <c r="G173" s="2" t="s">
        <v>664</v>
      </c>
      <c r="H173" s="13">
        <v>40825</v>
      </c>
      <c r="I173" s="55">
        <f t="shared" si="25"/>
        <v>23556.024999999998</v>
      </c>
      <c r="J173" s="13">
        <v>36836</v>
      </c>
      <c r="K173" s="55">
        <f t="shared" si="26"/>
        <v>21254.372</v>
      </c>
      <c r="L173" s="13">
        <v>25205</v>
      </c>
      <c r="M173" s="95">
        <f t="shared" si="27"/>
        <v>14543.284999999998</v>
      </c>
      <c r="N173" s="13">
        <v>4301</v>
      </c>
      <c r="O173" s="55">
        <f t="shared" si="28"/>
        <v>2481.6769999999997</v>
      </c>
    </row>
    <row r="174" spans="1:15" ht="12.75">
      <c r="A174" s="2">
        <v>16012</v>
      </c>
      <c r="B174" s="2" t="s">
        <v>432</v>
      </c>
      <c r="C174" s="47" t="s">
        <v>1025</v>
      </c>
      <c r="D174" s="2" t="s">
        <v>207</v>
      </c>
      <c r="E174" s="2" t="s">
        <v>1308</v>
      </c>
      <c r="F174" s="2" t="s">
        <v>663</v>
      </c>
      <c r="G174" s="2" t="s">
        <v>664</v>
      </c>
      <c r="H174" s="13">
        <v>5919</v>
      </c>
      <c r="I174" s="55">
        <f t="shared" si="25"/>
        <v>3415.263</v>
      </c>
      <c r="J174" s="13">
        <v>6226</v>
      </c>
      <c r="K174" s="55">
        <f t="shared" si="26"/>
        <v>3592.4019999999996</v>
      </c>
      <c r="L174" s="13">
        <v>7022</v>
      </c>
      <c r="M174" s="95">
        <f t="shared" si="27"/>
        <v>4051.6939999999995</v>
      </c>
      <c r="N174" s="13">
        <v>1424</v>
      </c>
      <c r="O174" s="55">
        <f t="shared" si="28"/>
        <v>821.6479999999999</v>
      </c>
    </row>
    <row r="175" spans="1:15" ht="12.75">
      <c r="A175" s="2">
        <v>16013</v>
      </c>
      <c r="B175" s="2" t="s">
        <v>432</v>
      </c>
      <c r="C175" s="47" t="s">
        <v>1025</v>
      </c>
      <c r="D175" s="2" t="s">
        <v>207</v>
      </c>
      <c r="E175" s="2" t="s">
        <v>1307</v>
      </c>
      <c r="F175" s="2" t="s">
        <v>663</v>
      </c>
      <c r="G175" s="2" t="s">
        <v>664</v>
      </c>
      <c r="H175" s="13">
        <v>9712</v>
      </c>
      <c r="I175" s="55">
        <f t="shared" si="25"/>
        <v>5603.824</v>
      </c>
      <c r="J175" s="13">
        <v>20795</v>
      </c>
      <c r="K175" s="55">
        <f t="shared" si="26"/>
        <v>11998.714999999998</v>
      </c>
      <c r="L175" s="13">
        <v>12948</v>
      </c>
      <c r="M175" s="95">
        <f t="shared" si="27"/>
        <v>7470.995999999999</v>
      </c>
      <c r="N175" s="13">
        <v>261</v>
      </c>
      <c r="O175" s="55">
        <f t="shared" si="28"/>
        <v>150.59699999999998</v>
      </c>
    </row>
    <row r="176" spans="1:15" ht="12.75">
      <c r="A176" s="2">
        <v>18647</v>
      </c>
      <c r="B176" s="2" t="s">
        <v>432</v>
      </c>
      <c r="C176" s="47" t="s">
        <v>1025</v>
      </c>
      <c r="D176" s="2" t="s">
        <v>706</v>
      </c>
      <c r="E176" s="2" t="s">
        <v>1351</v>
      </c>
      <c r="F176" s="2" t="s">
        <v>536</v>
      </c>
      <c r="G176" s="2" t="s">
        <v>707</v>
      </c>
      <c r="H176" s="13">
        <v>15736</v>
      </c>
      <c r="I176" s="55">
        <f t="shared" si="25"/>
        <v>9079.671999999999</v>
      </c>
      <c r="J176" s="13">
        <v>13295</v>
      </c>
      <c r="K176" s="55">
        <f t="shared" si="26"/>
        <v>7671.214999999999</v>
      </c>
      <c r="L176" s="13">
        <v>10344</v>
      </c>
      <c r="M176" s="95">
        <f t="shared" si="27"/>
        <v>5968.487999999999</v>
      </c>
      <c r="N176" s="13">
        <v>14116</v>
      </c>
      <c r="O176" s="55">
        <f t="shared" si="28"/>
        <v>8144.932</v>
      </c>
    </row>
    <row r="177" spans="1:15" ht="12.75">
      <c r="A177" s="2">
        <v>18648</v>
      </c>
      <c r="B177" s="2" t="s">
        <v>432</v>
      </c>
      <c r="C177" s="47" t="s">
        <v>1025</v>
      </c>
      <c r="D177" s="2" t="s">
        <v>706</v>
      </c>
      <c r="E177" s="2" t="s">
        <v>1351</v>
      </c>
      <c r="F177" s="2" t="s">
        <v>536</v>
      </c>
      <c r="G177" s="2" t="s">
        <v>707</v>
      </c>
      <c r="H177" s="13">
        <v>48310</v>
      </c>
      <c r="I177" s="55">
        <f t="shared" si="25"/>
        <v>27874.87</v>
      </c>
      <c r="J177" s="13">
        <v>36642</v>
      </c>
      <c r="K177" s="55">
        <f t="shared" si="26"/>
        <v>21142.433999999997</v>
      </c>
      <c r="L177" s="13">
        <v>31959</v>
      </c>
      <c r="M177" s="95">
        <f t="shared" si="27"/>
        <v>18440.342999999997</v>
      </c>
      <c r="N177" s="13">
        <v>33875</v>
      </c>
      <c r="O177" s="55">
        <f t="shared" si="28"/>
        <v>19545.875</v>
      </c>
    </row>
    <row r="178" spans="1:15" ht="12.75">
      <c r="A178" s="2">
        <v>20323</v>
      </c>
      <c r="B178" s="2" t="s">
        <v>432</v>
      </c>
      <c r="C178" s="47" t="s">
        <v>1025</v>
      </c>
      <c r="D178" s="2" t="s">
        <v>722</v>
      </c>
      <c r="E178" s="2" t="s">
        <v>1376</v>
      </c>
      <c r="F178" s="2" t="s">
        <v>650</v>
      </c>
      <c r="G178" s="2" t="s">
        <v>664</v>
      </c>
      <c r="H178" s="13">
        <v>47547</v>
      </c>
      <c r="I178" s="55">
        <f t="shared" si="25"/>
        <v>27434.619</v>
      </c>
      <c r="J178" s="13">
        <v>51522</v>
      </c>
      <c r="K178" s="55">
        <f t="shared" si="26"/>
        <v>29728.194</v>
      </c>
      <c r="L178" s="13">
        <v>40764</v>
      </c>
      <c r="M178" s="95">
        <f t="shared" si="27"/>
        <v>23520.827999999998</v>
      </c>
      <c r="N178" s="13">
        <v>42807</v>
      </c>
      <c r="O178" s="55">
        <f t="shared" si="28"/>
        <v>24699.639</v>
      </c>
    </row>
    <row r="179" spans="1:15" ht="12.75">
      <c r="A179" s="2">
        <v>20324</v>
      </c>
      <c r="B179" s="2" t="s">
        <v>432</v>
      </c>
      <c r="C179" s="47" t="s">
        <v>1025</v>
      </c>
      <c r="D179" s="2" t="s">
        <v>722</v>
      </c>
      <c r="E179" s="2" t="s">
        <v>1377</v>
      </c>
      <c r="F179" s="2" t="s">
        <v>650</v>
      </c>
      <c r="G179" s="2" t="s">
        <v>664</v>
      </c>
      <c r="H179" s="13">
        <v>193</v>
      </c>
      <c r="I179" s="55">
        <f t="shared" si="25"/>
        <v>111.36099999999999</v>
      </c>
      <c r="J179" s="13">
        <v>625</v>
      </c>
      <c r="K179" s="55">
        <f t="shared" si="26"/>
        <v>360.625</v>
      </c>
      <c r="L179" s="13">
        <v>236</v>
      </c>
      <c r="M179" s="95">
        <f t="shared" si="27"/>
        <v>136.172</v>
      </c>
      <c r="N179" s="13">
        <v>90</v>
      </c>
      <c r="O179" s="55">
        <f t="shared" si="28"/>
        <v>51.92999999999999</v>
      </c>
    </row>
    <row r="180" spans="1:15" ht="12.75">
      <c r="A180" s="2">
        <v>20325</v>
      </c>
      <c r="B180" s="2" t="s">
        <v>432</v>
      </c>
      <c r="C180" s="47" t="s">
        <v>1025</v>
      </c>
      <c r="D180" s="2" t="s">
        <v>722</v>
      </c>
      <c r="E180" s="2" t="s">
        <v>1378</v>
      </c>
      <c r="F180" s="2" t="s">
        <v>650</v>
      </c>
      <c r="G180" s="2" t="s">
        <v>664</v>
      </c>
      <c r="H180" s="13">
        <v>217</v>
      </c>
      <c r="I180" s="55">
        <f t="shared" si="25"/>
        <v>125.20899999999999</v>
      </c>
      <c r="J180" s="13">
        <v>275</v>
      </c>
      <c r="K180" s="55">
        <f t="shared" si="26"/>
        <v>158.67499999999998</v>
      </c>
      <c r="L180" s="13">
        <v>372</v>
      </c>
      <c r="M180" s="95">
        <f t="shared" si="27"/>
        <v>214.64399999999998</v>
      </c>
      <c r="N180" s="13">
        <v>362</v>
      </c>
      <c r="O180" s="55">
        <f t="shared" si="28"/>
        <v>208.874</v>
      </c>
    </row>
    <row r="181" spans="1:15" ht="12.75">
      <c r="A181" s="2">
        <v>20326</v>
      </c>
      <c r="B181" s="2" t="s">
        <v>432</v>
      </c>
      <c r="C181" s="47" t="s">
        <v>1025</v>
      </c>
      <c r="D181" s="2" t="s">
        <v>722</v>
      </c>
      <c r="E181" s="2" t="s">
        <v>1379</v>
      </c>
      <c r="F181" s="2" t="s">
        <v>650</v>
      </c>
      <c r="G181" s="2" t="s">
        <v>664</v>
      </c>
      <c r="H181" s="13">
        <v>2296</v>
      </c>
      <c r="I181" s="55">
        <f t="shared" si="25"/>
        <v>1324.792</v>
      </c>
      <c r="J181" s="13">
        <v>2662</v>
      </c>
      <c r="K181" s="55">
        <f t="shared" si="26"/>
        <v>1535.974</v>
      </c>
      <c r="L181" s="13">
        <v>2551</v>
      </c>
      <c r="M181" s="95">
        <f t="shared" si="27"/>
        <v>1471.927</v>
      </c>
      <c r="N181" s="13">
        <v>3364</v>
      </c>
      <c r="O181" s="55">
        <f t="shared" si="28"/>
        <v>1941.0279999999998</v>
      </c>
    </row>
    <row r="182" spans="1:15" ht="12.75">
      <c r="A182" s="2">
        <v>27899</v>
      </c>
      <c r="B182" s="2" t="s">
        <v>432</v>
      </c>
      <c r="C182" s="47" t="s">
        <v>1022</v>
      </c>
      <c r="D182" s="2" t="s">
        <v>936</v>
      </c>
      <c r="E182" s="2" t="s">
        <v>1186</v>
      </c>
      <c r="F182" s="2" t="s">
        <v>536</v>
      </c>
      <c r="G182" s="2" t="s">
        <v>581</v>
      </c>
      <c r="H182" s="13">
        <v>9498</v>
      </c>
      <c r="I182" s="55">
        <f t="shared" si="25"/>
        <v>5480.346</v>
      </c>
      <c r="J182" s="13">
        <v>8140</v>
      </c>
      <c r="K182" s="55">
        <f t="shared" si="26"/>
        <v>4696.78</v>
      </c>
      <c r="L182" s="13">
        <v>8734</v>
      </c>
      <c r="M182" s="95">
        <f t="shared" si="27"/>
        <v>5039.518</v>
      </c>
      <c r="N182" s="13">
        <v>8716</v>
      </c>
      <c r="O182" s="55">
        <f t="shared" si="28"/>
        <v>5029.132</v>
      </c>
    </row>
    <row r="183" spans="1:15" ht="12.75">
      <c r="A183" s="2">
        <v>50085</v>
      </c>
      <c r="B183" s="2" t="s">
        <v>432</v>
      </c>
      <c r="C183" s="47" t="s">
        <v>1022</v>
      </c>
      <c r="D183" s="2" t="s">
        <v>398</v>
      </c>
      <c r="E183" s="2" t="s">
        <v>1764</v>
      </c>
      <c r="F183" s="2" t="s">
        <v>434</v>
      </c>
      <c r="G183" s="2" t="s">
        <v>51</v>
      </c>
      <c r="H183" s="13">
        <v>136917</v>
      </c>
      <c r="I183" s="55">
        <f t="shared" si="25"/>
        <v>79001.109</v>
      </c>
      <c r="J183" s="13">
        <v>122808</v>
      </c>
      <c r="K183" s="55">
        <f t="shared" si="26"/>
        <v>70860.216</v>
      </c>
      <c r="L183" s="13">
        <v>129905</v>
      </c>
      <c r="M183" s="95">
        <f t="shared" si="27"/>
        <v>74955.185</v>
      </c>
      <c r="N183" s="13">
        <v>131187</v>
      </c>
      <c r="O183" s="55">
        <f t="shared" si="28"/>
        <v>75694.89899999999</v>
      </c>
    </row>
    <row r="184" spans="1:15" ht="12.75">
      <c r="A184" s="2">
        <v>50180</v>
      </c>
      <c r="B184" s="2" t="s">
        <v>432</v>
      </c>
      <c r="C184" s="47" t="s">
        <v>1022</v>
      </c>
      <c r="D184" s="2" t="s">
        <v>975</v>
      </c>
      <c r="E184" s="2" t="s">
        <v>1224</v>
      </c>
      <c r="F184" s="2" t="s">
        <v>587</v>
      </c>
      <c r="G184" s="2" t="s">
        <v>612</v>
      </c>
      <c r="H184" s="13">
        <v>159731</v>
      </c>
      <c r="I184" s="55">
        <f t="shared" si="25"/>
        <v>92164.787</v>
      </c>
      <c r="J184" s="13">
        <v>145902</v>
      </c>
      <c r="K184" s="55">
        <f t="shared" si="26"/>
        <v>84185.454</v>
      </c>
      <c r="L184" s="13">
        <v>131407</v>
      </c>
      <c r="M184" s="95">
        <f t="shared" si="27"/>
        <v>75821.83899999999</v>
      </c>
      <c r="N184" s="13">
        <v>119706</v>
      </c>
      <c r="O184" s="55">
        <f t="shared" si="28"/>
        <v>69070.362</v>
      </c>
    </row>
    <row r="185" spans="1:15" ht="12.75">
      <c r="A185" s="2">
        <v>50210</v>
      </c>
      <c r="B185" s="2" t="s">
        <v>432</v>
      </c>
      <c r="C185" s="47" t="s">
        <v>1022</v>
      </c>
      <c r="D185" s="2" t="s">
        <v>979</v>
      </c>
      <c r="E185" s="2" t="s">
        <v>1776</v>
      </c>
      <c r="F185" s="2" t="s">
        <v>434</v>
      </c>
      <c r="G185" s="2" t="s">
        <v>63</v>
      </c>
      <c r="H185" s="13">
        <v>105690</v>
      </c>
      <c r="I185" s="55">
        <f t="shared" si="25"/>
        <v>60983.13</v>
      </c>
      <c r="J185" s="13">
        <v>117440</v>
      </c>
      <c r="K185" s="55">
        <f t="shared" si="26"/>
        <v>67762.87999999999</v>
      </c>
      <c r="L185" s="13">
        <v>121099</v>
      </c>
      <c r="M185" s="95">
        <f t="shared" si="27"/>
        <v>69874.12299999999</v>
      </c>
      <c r="N185" s="13">
        <v>126009</v>
      </c>
      <c r="O185" s="55">
        <f t="shared" si="28"/>
        <v>72707.193</v>
      </c>
    </row>
    <row r="186" spans="1:15" ht="12.75">
      <c r="A186" s="2">
        <v>50243</v>
      </c>
      <c r="B186" s="2" t="s">
        <v>432</v>
      </c>
      <c r="C186" s="47" t="s">
        <v>1022</v>
      </c>
      <c r="D186" s="2" t="s">
        <v>984</v>
      </c>
      <c r="E186" s="2" t="s">
        <v>1780</v>
      </c>
      <c r="F186" s="2" t="s">
        <v>434</v>
      </c>
      <c r="G186" s="2" t="s">
        <v>43</v>
      </c>
      <c r="H186" s="13">
        <v>161626</v>
      </c>
      <c r="I186" s="55">
        <f t="shared" si="25"/>
        <v>93258.20199999999</v>
      </c>
      <c r="J186" s="13">
        <v>151633</v>
      </c>
      <c r="K186" s="55">
        <f t="shared" si="26"/>
        <v>87492.241</v>
      </c>
      <c r="L186" s="13">
        <v>155024</v>
      </c>
      <c r="M186" s="95">
        <f t="shared" si="27"/>
        <v>89448.848</v>
      </c>
      <c r="N186" s="13">
        <v>154850</v>
      </c>
      <c r="O186" s="55">
        <f t="shared" si="28"/>
        <v>89348.45</v>
      </c>
    </row>
    <row r="187" spans="1:15" ht="12.75">
      <c r="A187" s="2">
        <v>50320</v>
      </c>
      <c r="B187" s="2" t="s">
        <v>432</v>
      </c>
      <c r="C187" s="47" t="s">
        <v>1022</v>
      </c>
      <c r="D187" s="2" t="s">
        <v>990</v>
      </c>
      <c r="E187" s="2" t="s">
        <v>1788</v>
      </c>
      <c r="F187" s="2" t="s">
        <v>434</v>
      </c>
      <c r="G187" s="2" t="s">
        <v>88</v>
      </c>
      <c r="H187" s="13">
        <v>69892</v>
      </c>
      <c r="I187" s="55">
        <f t="shared" si="25"/>
        <v>40327.683999999994</v>
      </c>
      <c r="J187" s="13">
        <v>82581</v>
      </c>
      <c r="K187" s="55">
        <f t="shared" si="26"/>
        <v>47649.236999999994</v>
      </c>
      <c r="L187" s="13">
        <v>84662</v>
      </c>
      <c r="M187" s="95">
        <f t="shared" si="27"/>
        <v>48849.973999999995</v>
      </c>
      <c r="N187" s="13">
        <v>178432</v>
      </c>
      <c r="O187" s="55">
        <f t="shared" si="28"/>
        <v>102955.264</v>
      </c>
    </row>
    <row r="188" spans="1:15" ht="12.75">
      <c r="A188" s="2">
        <v>50338</v>
      </c>
      <c r="B188" s="2" t="s">
        <v>432</v>
      </c>
      <c r="C188" s="47" t="s">
        <v>1022</v>
      </c>
      <c r="D188" s="2" t="s">
        <v>993</v>
      </c>
      <c r="E188" s="2" t="s">
        <v>1791</v>
      </c>
      <c r="F188" s="2" t="s">
        <v>740</v>
      </c>
      <c r="G188" s="2" t="s">
        <v>994</v>
      </c>
      <c r="H188" s="13">
        <v>111232</v>
      </c>
      <c r="I188" s="55">
        <f t="shared" si="25"/>
        <v>64180.863999999994</v>
      </c>
      <c r="J188" s="13">
        <v>95142</v>
      </c>
      <c r="K188" s="55">
        <f t="shared" si="26"/>
        <v>54896.933999999994</v>
      </c>
      <c r="L188" s="13">
        <v>94974</v>
      </c>
      <c r="M188" s="95">
        <f t="shared" si="27"/>
        <v>54799.99799999999</v>
      </c>
      <c r="N188" s="13">
        <v>53733</v>
      </c>
      <c r="O188" s="55">
        <f t="shared" si="28"/>
        <v>31003.941</v>
      </c>
    </row>
    <row r="189" spans="1:15" ht="12.75">
      <c r="A189" s="2">
        <v>50396</v>
      </c>
      <c r="B189" s="2" t="s">
        <v>432</v>
      </c>
      <c r="C189" s="47" t="s">
        <v>1022</v>
      </c>
      <c r="D189" s="2" t="s">
        <v>936</v>
      </c>
      <c r="E189" s="2" t="s">
        <v>1186</v>
      </c>
      <c r="F189" s="2" t="s">
        <v>536</v>
      </c>
      <c r="G189" s="2" t="s">
        <v>581</v>
      </c>
      <c r="H189" s="13">
        <v>99767</v>
      </c>
      <c r="I189" s="55">
        <f t="shared" si="25"/>
        <v>57565.558999999994</v>
      </c>
      <c r="J189" s="13">
        <v>100779</v>
      </c>
      <c r="K189" s="55">
        <f t="shared" si="26"/>
        <v>58149.48299999999</v>
      </c>
      <c r="L189" s="13">
        <v>89902</v>
      </c>
      <c r="M189" s="95">
        <f t="shared" si="27"/>
        <v>51873.454</v>
      </c>
      <c r="N189" s="13">
        <v>88108</v>
      </c>
      <c r="O189" s="55">
        <f t="shared" si="28"/>
        <v>50838.316</v>
      </c>
    </row>
    <row r="190" spans="1:15" ht="12.75">
      <c r="A190" s="2">
        <v>50403</v>
      </c>
      <c r="B190" s="2" t="s">
        <v>432</v>
      </c>
      <c r="C190" s="47" t="s">
        <v>1022</v>
      </c>
      <c r="D190" s="2" t="s">
        <v>99</v>
      </c>
      <c r="E190" s="2" t="s">
        <v>1</v>
      </c>
      <c r="F190" s="2" t="s">
        <v>640</v>
      </c>
      <c r="G190" s="2" t="s">
        <v>780</v>
      </c>
      <c r="H190" s="13">
        <v>70566</v>
      </c>
      <c r="I190" s="55">
        <f t="shared" si="25"/>
        <v>40716.581999999995</v>
      </c>
      <c r="J190" s="13">
        <v>58027</v>
      </c>
      <c r="K190" s="55">
        <f t="shared" si="26"/>
        <v>33481.579</v>
      </c>
      <c r="L190" s="13">
        <v>50087</v>
      </c>
      <c r="M190" s="95">
        <f t="shared" si="27"/>
        <v>28900.198999999997</v>
      </c>
      <c r="N190" s="13">
        <v>51853</v>
      </c>
      <c r="O190" s="55">
        <f t="shared" si="28"/>
        <v>29919.180999999997</v>
      </c>
    </row>
    <row r="191" spans="1:15" ht="13.5" thickBot="1">
      <c r="A191" s="41"/>
      <c r="B191" s="41"/>
      <c r="C191" s="85" t="s">
        <v>1009</v>
      </c>
      <c r="D191" s="41"/>
      <c r="E191" s="41"/>
      <c r="F191" s="41"/>
      <c r="G191" s="41"/>
      <c r="H191" s="86">
        <f aca="true" t="shared" si="29" ref="H191:O191">SUM(H161:H190)</f>
        <v>1453049</v>
      </c>
      <c r="I191" s="86">
        <f t="shared" si="29"/>
        <v>838409.273</v>
      </c>
      <c r="J191" s="86">
        <f t="shared" si="29"/>
        <v>1388132</v>
      </c>
      <c r="K191" s="86">
        <f t="shared" si="29"/>
        <v>800952.164</v>
      </c>
      <c r="L191" s="86">
        <f t="shared" si="29"/>
        <v>1312806</v>
      </c>
      <c r="M191" s="146">
        <f t="shared" si="29"/>
        <v>757489.062</v>
      </c>
      <c r="N191" s="86">
        <f t="shared" si="29"/>
        <v>1311890</v>
      </c>
      <c r="O191" s="86">
        <f t="shared" si="29"/>
        <v>756960.5299999998</v>
      </c>
    </row>
    <row r="192" spans="1:15" ht="12.75">
      <c r="A192" s="2"/>
      <c r="B192" s="2"/>
      <c r="C192" s="47"/>
      <c r="D192" s="2"/>
      <c r="E192" s="2"/>
      <c r="F192" s="2"/>
      <c r="G192" s="2"/>
      <c r="H192" s="13"/>
      <c r="I192" s="13"/>
      <c r="J192" s="13"/>
      <c r="K192" s="13"/>
      <c r="L192" s="13"/>
      <c r="M192" s="93"/>
      <c r="N192" s="40"/>
      <c r="O192" s="40"/>
    </row>
    <row r="193" spans="1:15" ht="12.75">
      <c r="A193" s="2">
        <v>1490</v>
      </c>
      <c r="B193" s="2" t="s">
        <v>432</v>
      </c>
      <c r="C193" s="47" t="s">
        <v>1020</v>
      </c>
      <c r="D193" s="2" t="s">
        <v>448</v>
      </c>
      <c r="E193" s="2" t="s">
        <v>1050</v>
      </c>
      <c r="F193" s="2" t="s">
        <v>434</v>
      </c>
      <c r="G193" s="2"/>
      <c r="H193" s="13">
        <v>8590</v>
      </c>
      <c r="I193" s="55">
        <f aca="true" t="shared" si="30" ref="I193:I213">H193*$I$3</f>
        <v>4956.429999999999</v>
      </c>
      <c r="J193" s="13">
        <v>7978</v>
      </c>
      <c r="K193" s="55">
        <f aca="true" t="shared" si="31" ref="K193:K213">J193*$I$3</f>
        <v>4603.306</v>
      </c>
      <c r="L193" s="13">
        <v>7312</v>
      </c>
      <c r="M193" s="95">
        <f aca="true" t="shared" si="32" ref="M193:M213">L193*$I$3</f>
        <v>4219.023999999999</v>
      </c>
      <c r="N193" s="13">
        <v>5710</v>
      </c>
      <c r="O193" s="55">
        <f aca="true" t="shared" si="33" ref="O193:O213">N193*$I$3</f>
        <v>3294.6699999999996</v>
      </c>
    </row>
    <row r="194" spans="1:15" ht="12.75">
      <c r="A194" s="2">
        <v>1504</v>
      </c>
      <c r="B194" s="2" t="s">
        <v>432</v>
      </c>
      <c r="C194" s="47" t="s">
        <v>1020</v>
      </c>
      <c r="D194" s="2" t="s">
        <v>448</v>
      </c>
      <c r="E194" s="2" t="s">
        <v>1051</v>
      </c>
      <c r="F194" s="2" t="s">
        <v>434</v>
      </c>
      <c r="G194" s="2"/>
      <c r="H194" s="13">
        <v>5602</v>
      </c>
      <c r="I194" s="55">
        <f t="shared" si="30"/>
        <v>3232.354</v>
      </c>
      <c r="J194" s="13">
        <v>4719</v>
      </c>
      <c r="K194" s="55">
        <f t="shared" si="31"/>
        <v>2722.863</v>
      </c>
      <c r="L194" s="13">
        <v>4447</v>
      </c>
      <c r="M194" s="95">
        <f t="shared" si="32"/>
        <v>2565.919</v>
      </c>
      <c r="N194" s="13">
        <v>2804</v>
      </c>
      <c r="O194" s="55">
        <f t="shared" si="33"/>
        <v>1617.908</v>
      </c>
    </row>
    <row r="195" spans="1:15" ht="12.75">
      <c r="A195" s="2">
        <v>2572</v>
      </c>
      <c r="B195" s="2" t="s">
        <v>432</v>
      </c>
      <c r="C195" s="47" t="s">
        <v>1020</v>
      </c>
      <c r="D195" s="2" t="s">
        <v>448</v>
      </c>
      <c r="E195" s="2" t="s">
        <v>1060</v>
      </c>
      <c r="F195" s="2" t="s">
        <v>434</v>
      </c>
      <c r="G195" s="2"/>
      <c r="H195" s="13">
        <v>11404</v>
      </c>
      <c r="I195" s="55">
        <f t="shared" si="30"/>
        <v>6580.107999999999</v>
      </c>
      <c r="J195" s="13">
        <v>8221</v>
      </c>
      <c r="K195" s="55">
        <f t="shared" si="31"/>
        <v>4743.517</v>
      </c>
      <c r="L195" s="13">
        <v>11047</v>
      </c>
      <c r="M195" s="95">
        <f t="shared" si="32"/>
        <v>6374.119</v>
      </c>
      <c r="N195" s="13">
        <v>3804</v>
      </c>
      <c r="O195" s="55">
        <f t="shared" si="33"/>
        <v>2194.908</v>
      </c>
    </row>
    <row r="196" spans="1:15" ht="12.75">
      <c r="A196" s="2">
        <v>2914</v>
      </c>
      <c r="B196" s="2" t="s">
        <v>432</v>
      </c>
      <c r="C196" s="47" t="s">
        <v>1020</v>
      </c>
      <c r="D196" s="2" t="s">
        <v>465</v>
      </c>
      <c r="E196" s="2" t="s">
        <v>1064</v>
      </c>
      <c r="F196" s="2" t="s">
        <v>434</v>
      </c>
      <c r="G196" s="2" t="s">
        <v>59</v>
      </c>
      <c r="H196" s="13">
        <v>50159</v>
      </c>
      <c r="I196" s="55">
        <f t="shared" si="30"/>
        <v>28941.743</v>
      </c>
      <c r="J196" s="13">
        <v>52859</v>
      </c>
      <c r="K196" s="55">
        <f t="shared" si="31"/>
        <v>30499.642999999996</v>
      </c>
      <c r="L196" s="13">
        <v>48347</v>
      </c>
      <c r="M196" s="95">
        <f t="shared" si="32"/>
        <v>27896.218999999997</v>
      </c>
      <c r="N196" s="13">
        <v>43672</v>
      </c>
      <c r="O196" s="55">
        <f t="shared" si="33"/>
        <v>25198.744</v>
      </c>
    </row>
    <row r="197" spans="1:15" ht="12.75">
      <c r="A197" s="2">
        <v>2939</v>
      </c>
      <c r="B197" s="2" t="s">
        <v>393</v>
      </c>
      <c r="C197" s="47" t="s">
        <v>1020</v>
      </c>
      <c r="D197" s="2" t="s">
        <v>466</v>
      </c>
      <c r="E197" s="2" t="s">
        <v>1065</v>
      </c>
      <c r="F197" s="2" t="s">
        <v>434</v>
      </c>
      <c r="G197" s="2" t="s">
        <v>80</v>
      </c>
      <c r="H197" s="13">
        <v>2746</v>
      </c>
      <c r="I197" s="55">
        <f t="shared" si="30"/>
        <v>1584.4419999999998</v>
      </c>
      <c r="J197" s="13">
        <v>3407</v>
      </c>
      <c r="K197" s="55">
        <f t="shared" si="31"/>
        <v>1965.839</v>
      </c>
      <c r="L197" s="13">
        <v>4595</v>
      </c>
      <c r="M197" s="95">
        <f t="shared" si="32"/>
        <v>2651.3149999999996</v>
      </c>
      <c r="N197" s="13">
        <v>4600</v>
      </c>
      <c r="O197" s="55">
        <f t="shared" si="33"/>
        <v>2654.2</v>
      </c>
    </row>
    <row r="198" spans="1:15" ht="12.75">
      <c r="A198" s="2">
        <v>3888</v>
      </c>
      <c r="B198" s="2" t="s">
        <v>432</v>
      </c>
      <c r="C198" s="47" t="s">
        <v>1020</v>
      </c>
      <c r="D198" s="2" t="s">
        <v>483</v>
      </c>
      <c r="E198" s="2" t="s">
        <v>1081</v>
      </c>
      <c r="F198" s="2" t="s">
        <v>434</v>
      </c>
      <c r="G198" s="2" t="s">
        <v>56</v>
      </c>
      <c r="H198" s="13">
        <v>22955</v>
      </c>
      <c r="I198" s="55">
        <f t="shared" si="30"/>
        <v>13245.035</v>
      </c>
      <c r="J198" s="13">
        <v>25695</v>
      </c>
      <c r="K198" s="55">
        <f t="shared" si="31"/>
        <v>14826.015</v>
      </c>
      <c r="L198" s="13">
        <v>20601</v>
      </c>
      <c r="M198" s="95">
        <f t="shared" si="32"/>
        <v>11886.776999999998</v>
      </c>
      <c r="N198" s="13">
        <v>16775</v>
      </c>
      <c r="O198" s="55">
        <f t="shared" si="33"/>
        <v>9679.175</v>
      </c>
    </row>
    <row r="199" spans="1:15" ht="12.75">
      <c r="A199" s="2">
        <v>5505</v>
      </c>
      <c r="B199" s="2" t="s">
        <v>432</v>
      </c>
      <c r="C199" s="47" t="s">
        <v>1020</v>
      </c>
      <c r="D199" s="2" t="s">
        <v>496</v>
      </c>
      <c r="E199" s="2" t="s">
        <v>1094</v>
      </c>
      <c r="F199" s="2" t="s">
        <v>434</v>
      </c>
      <c r="G199" s="2" t="s">
        <v>15</v>
      </c>
      <c r="H199" s="13">
        <v>51120</v>
      </c>
      <c r="I199" s="55">
        <f t="shared" si="30"/>
        <v>29496.239999999998</v>
      </c>
      <c r="J199" s="13">
        <v>49690</v>
      </c>
      <c r="K199" s="55">
        <f t="shared" si="31"/>
        <v>28671.129999999997</v>
      </c>
      <c r="L199" s="13">
        <v>46820</v>
      </c>
      <c r="M199" s="95">
        <f t="shared" si="32"/>
        <v>27015.14</v>
      </c>
      <c r="N199" s="13">
        <v>42250</v>
      </c>
      <c r="O199" s="55">
        <f t="shared" si="33"/>
        <v>24378.25</v>
      </c>
    </row>
    <row r="200" spans="1:15" ht="12.75">
      <c r="A200" s="2">
        <v>5832</v>
      </c>
      <c r="B200" s="2" t="s">
        <v>432</v>
      </c>
      <c r="C200" s="47" t="s">
        <v>1020</v>
      </c>
      <c r="D200" s="2" t="s">
        <v>501</v>
      </c>
      <c r="E200" s="2" t="s">
        <v>1100</v>
      </c>
      <c r="F200" s="2" t="s">
        <v>434</v>
      </c>
      <c r="G200" s="2" t="s">
        <v>502</v>
      </c>
      <c r="H200" s="13">
        <v>11668</v>
      </c>
      <c r="I200" s="55">
        <f t="shared" si="30"/>
        <v>6732.436</v>
      </c>
      <c r="J200" s="13">
        <v>10754</v>
      </c>
      <c r="K200" s="55">
        <f t="shared" si="31"/>
        <v>6205.058</v>
      </c>
      <c r="L200" s="13">
        <v>10674</v>
      </c>
      <c r="M200" s="95">
        <f t="shared" si="32"/>
        <v>6158.897999999999</v>
      </c>
      <c r="N200" s="13">
        <v>9503</v>
      </c>
      <c r="O200" s="55">
        <f t="shared" si="33"/>
        <v>5483.231</v>
      </c>
    </row>
    <row r="201" spans="1:15" ht="12.75">
      <c r="A201" s="2">
        <v>5833</v>
      </c>
      <c r="B201" s="2" t="s">
        <v>432</v>
      </c>
      <c r="C201" s="47" t="s">
        <v>1020</v>
      </c>
      <c r="D201" s="2" t="s">
        <v>501</v>
      </c>
      <c r="E201" s="2" t="s">
        <v>1100</v>
      </c>
      <c r="F201" s="2" t="s">
        <v>434</v>
      </c>
      <c r="G201" s="2" t="s">
        <v>502</v>
      </c>
      <c r="H201" s="13">
        <v>6047</v>
      </c>
      <c r="I201" s="55">
        <f t="shared" si="30"/>
        <v>3489.1189999999997</v>
      </c>
      <c r="J201" s="13">
        <v>6073</v>
      </c>
      <c r="K201" s="55">
        <f t="shared" si="31"/>
        <v>3504.1209999999996</v>
      </c>
      <c r="L201" s="13">
        <v>5996</v>
      </c>
      <c r="M201" s="95">
        <f t="shared" si="32"/>
        <v>3459.6919999999996</v>
      </c>
      <c r="N201" s="13">
        <v>6378</v>
      </c>
      <c r="O201" s="55">
        <f t="shared" si="33"/>
        <v>3680.1059999999998</v>
      </c>
    </row>
    <row r="202" spans="1:15" ht="12.75">
      <c r="A202" s="2">
        <v>10096</v>
      </c>
      <c r="B202" s="2" t="s">
        <v>432</v>
      </c>
      <c r="C202" s="47" t="s">
        <v>1020</v>
      </c>
      <c r="D202" s="2" t="s">
        <v>592</v>
      </c>
      <c r="E202" s="2" t="s">
        <v>1198</v>
      </c>
      <c r="F202" s="2" t="s">
        <v>587</v>
      </c>
      <c r="G202" s="2" t="s">
        <v>593</v>
      </c>
      <c r="H202" s="13">
        <v>34026</v>
      </c>
      <c r="I202" s="55">
        <f t="shared" si="30"/>
        <v>19633.001999999997</v>
      </c>
      <c r="J202" s="13">
        <v>26786</v>
      </c>
      <c r="K202" s="55">
        <f t="shared" si="31"/>
        <v>15455.521999999999</v>
      </c>
      <c r="L202" s="13">
        <v>23902</v>
      </c>
      <c r="M202" s="95">
        <f t="shared" si="32"/>
        <v>13791.454</v>
      </c>
      <c r="N202" s="13">
        <v>31776</v>
      </c>
      <c r="O202" s="55">
        <f t="shared" si="33"/>
        <v>18334.752</v>
      </c>
    </row>
    <row r="203" spans="1:15" ht="12.75">
      <c r="A203" s="2">
        <v>10513</v>
      </c>
      <c r="B203" s="2"/>
      <c r="C203" s="47" t="s">
        <v>1020</v>
      </c>
      <c r="D203" s="2" t="s">
        <v>603</v>
      </c>
      <c r="E203" s="2" t="s">
        <v>1213</v>
      </c>
      <c r="F203" s="2" t="s">
        <v>587</v>
      </c>
      <c r="G203" s="2" t="s">
        <v>89</v>
      </c>
      <c r="H203" s="13">
        <v>16190</v>
      </c>
      <c r="I203" s="55">
        <f t="shared" si="30"/>
        <v>9341.63</v>
      </c>
      <c r="J203" s="13">
        <v>16410</v>
      </c>
      <c r="K203" s="55">
        <f t="shared" si="31"/>
        <v>9468.57</v>
      </c>
      <c r="L203" s="13">
        <v>14580</v>
      </c>
      <c r="M203" s="95">
        <f t="shared" si="32"/>
        <v>8412.66</v>
      </c>
      <c r="N203" s="13">
        <v>13280</v>
      </c>
      <c r="O203" s="55">
        <f t="shared" si="33"/>
        <v>7662.5599999999995</v>
      </c>
    </row>
    <row r="204" spans="1:15" ht="12.75">
      <c r="A204" s="2">
        <v>12570</v>
      </c>
      <c r="B204" s="2" t="s">
        <v>432</v>
      </c>
      <c r="C204" s="47" t="s">
        <v>1020</v>
      </c>
      <c r="D204" s="2" t="s">
        <v>520</v>
      </c>
      <c r="E204" s="2" t="s">
        <v>1256</v>
      </c>
      <c r="F204" s="2" t="s">
        <v>619</v>
      </c>
      <c r="G204" s="2" t="s">
        <v>500</v>
      </c>
      <c r="H204" s="13">
        <v>2027</v>
      </c>
      <c r="I204" s="55">
        <f t="shared" si="30"/>
        <v>1169.579</v>
      </c>
      <c r="J204" s="13">
        <v>2006</v>
      </c>
      <c r="K204" s="55">
        <f t="shared" si="31"/>
        <v>1157.462</v>
      </c>
      <c r="L204" s="13">
        <v>3445</v>
      </c>
      <c r="M204" s="95">
        <f t="shared" si="32"/>
        <v>1987.7649999999999</v>
      </c>
      <c r="N204" s="13">
        <v>3380</v>
      </c>
      <c r="O204" s="55">
        <f t="shared" si="33"/>
        <v>1950.2599999999998</v>
      </c>
    </row>
    <row r="205" spans="1:15" ht="12.75">
      <c r="A205" s="2">
        <v>19621</v>
      </c>
      <c r="B205" s="2" t="s">
        <v>432</v>
      </c>
      <c r="C205" s="47" t="s">
        <v>1020</v>
      </c>
      <c r="D205" s="2" t="s">
        <v>448</v>
      </c>
      <c r="E205" s="2" t="s">
        <v>1367</v>
      </c>
      <c r="F205" s="2" t="s">
        <v>650</v>
      </c>
      <c r="G205" s="2"/>
      <c r="H205" s="13">
        <v>245</v>
      </c>
      <c r="I205" s="55">
        <f t="shared" si="30"/>
        <v>141.36499999999998</v>
      </c>
      <c r="J205" s="13">
        <v>5475</v>
      </c>
      <c r="K205" s="55">
        <f t="shared" si="31"/>
        <v>3159.075</v>
      </c>
      <c r="L205" s="13">
        <v>3613</v>
      </c>
      <c r="M205" s="95">
        <f t="shared" si="32"/>
        <v>2084.701</v>
      </c>
      <c r="N205" s="13">
        <v>6327</v>
      </c>
      <c r="O205" s="55">
        <f t="shared" si="33"/>
        <v>3650.6789999999996</v>
      </c>
    </row>
    <row r="206" spans="1:15" ht="12.75">
      <c r="A206" s="47">
        <v>20527</v>
      </c>
      <c r="B206" s="2" t="s">
        <v>432</v>
      </c>
      <c r="C206" s="47" t="s">
        <v>1020</v>
      </c>
      <c r="D206" s="2" t="s">
        <v>723</v>
      </c>
      <c r="E206" s="2" t="s">
        <v>1382</v>
      </c>
      <c r="F206" s="2" t="s">
        <v>650</v>
      </c>
      <c r="G206" s="2" t="s">
        <v>724</v>
      </c>
      <c r="H206" s="13">
        <v>22158</v>
      </c>
      <c r="I206" s="55">
        <f t="shared" si="30"/>
        <v>12785.166</v>
      </c>
      <c r="J206" s="13">
        <v>20995</v>
      </c>
      <c r="K206" s="55">
        <f t="shared" si="31"/>
        <v>12114.115</v>
      </c>
      <c r="L206" s="13">
        <v>19067</v>
      </c>
      <c r="M206" s="95">
        <f t="shared" si="32"/>
        <v>11001.659</v>
      </c>
      <c r="N206" s="13">
        <v>18786</v>
      </c>
      <c r="O206" s="55">
        <f t="shared" si="33"/>
        <v>10839.521999999999</v>
      </c>
    </row>
    <row r="207" spans="1:15" ht="12.75">
      <c r="A207" s="2">
        <v>22864</v>
      </c>
      <c r="B207" s="2" t="s">
        <v>432</v>
      </c>
      <c r="C207" s="47" t="s">
        <v>1020</v>
      </c>
      <c r="D207" s="2" t="s">
        <v>766</v>
      </c>
      <c r="E207" s="2" t="s">
        <v>1435</v>
      </c>
      <c r="F207" s="2" t="s">
        <v>619</v>
      </c>
      <c r="G207" s="2" t="s">
        <v>767</v>
      </c>
      <c r="H207" s="13">
        <v>69148</v>
      </c>
      <c r="I207" s="55">
        <f t="shared" si="30"/>
        <v>39898.396</v>
      </c>
      <c r="J207" s="13">
        <v>47544</v>
      </c>
      <c r="K207" s="55">
        <f t="shared" si="31"/>
        <v>27432.888</v>
      </c>
      <c r="L207" s="13">
        <v>60399</v>
      </c>
      <c r="M207" s="95">
        <f t="shared" si="32"/>
        <v>34850.223</v>
      </c>
      <c r="N207" s="13">
        <v>63242</v>
      </c>
      <c r="O207" s="55">
        <f t="shared" si="33"/>
        <v>36490.634</v>
      </c>
    </row>
    <row r="208" spans="1:15" ht="12.75">
      <c r="A208" s="2">
        <v>26197</v>
      </c>
      <c r="B208" s="2" t="s">
        <v>432</v>
      </c>
      <c r="C208" s="47" t="s">
        <v>1020</v>
      </c>
      <c r="D208" s="2" t="s">
        <v>848</v>
      </c>
      <c r="E208" s="2" t="s">
        <v>1605</v>
      </c>
      <c r="F208" s="2" t="s">
        <v>587</v>
      </c>
      <c r="G208" s="2" t="s">
        <v>849</v>
      </c>
      <c r="H208" s="13">
        <v>4229</v>
      </c>
      <c r="I208" s="55">
        <f t="shared" si="30"/>
        <v>2440.133</v>
      </c>
      <c r="J208" s="13">
        <v>4048</v>
      </c>
      <c r="K208" s="55">
        <f t="shared" si="31"/>
        <v>2335.696</v>
      </c>
      <c r="L208" s="13">
        <v>3842</v>
      </c>
      <c r="M208" s="95">
        <f t="shared" si="32"/>
        <v>2216.834</v>
      </c>
      <c r="N208" s="13">
        <v>4991</v>
      </c>
      <c r="O208" s="55">
        <f t="shared" si="33"/>
        <v>2879.807</v>
      </c>
    </row>
    <row r="209" spans="1:15" ht="12.75">
      <c r="A209" s="2">
        <v>50131</v>
      </c>
      <c r="B209" s="2" t="s">
        <v>432</v>
      </c>
      <c r="C209" s="47" t="s">
        <v>1020</v>
      </c>
      <c r="D209" s="2" t="s">
        <v>425</v>
      </c>
      <c r="E209" s="2" t="s">
        <v>1768</v>
      </c>
      <c r="F209" s="2" t="s">
        <v>536</v>
      </c>
      <c r="G209" s="2" t="s">
        <v>969</v>
      </c>
      <c r="H209" s="13">
        <v>91692</v>
      </c>
      <c r="I209" s="55">
        <f t="shared" si="30"/>
        <v>52906.284</v>
      </c>
      <c r="J209" s="13">
        <v>97457</v>
      </c>
      <c r="K209" s="55">
        <f t="shared" si="31"/>
        <v>56232.689</v>
      </c>
      <c r="L209" s="13">
        <v>123985</v>
      </c>
      <c r="M209" s="95">
        <f t="shared" si="32"/>
        <v>71539.345</v>
      </c>
      <c r="N209" s="13">
        <v>98081</v>
      </c>
      <c r="O209" s="55">
        <f t="shared" si="33"/>
        <v>56592.736999999994</v>
      </c>
    </row>
    <row r="210" spans="1:15" ht="12.75">
      <c r="A210" s="2">
        <v>50263</v>
      </c>
      <c r="B210" s="2" t="s">
        <v>432</v>
      </c>
      <c r="C210" s="47" t="s">
        <v>1020</v>
      </c>
      <c r="D210" s="2" t="s">
        <v>848</v>
      </c>
      <c r="E210" s="2" t="s">
        <v>1605</v>
      </c>
      <c r="F210" s="2" t="s">
        <v>587</v>
      </c>
      <c r="G210" s="2" t="s">
        <v>849</v>
      </c>
      <c r="H210" s="13">
        <v>92112</v>
      </c>
      <c r="I210" s="55">
        <f t="shared" si="30"/>
        <v>53148.623999999996</v>
      </c>
      <c r="J210" s="13">
        <v>92965</v>
      </c>
      <c r="K210" s="55">
        <f t="shared" si="31"/>
        <v>53640.80499999999</v>
      </c>
      <c r="L210" s="13">
        <v>78184</v>
      </c>
      <c r="M210" s="95">
        <f t="shared" si="32"/>
        <v>45112.168</v>
      </c>
      <c r="N210" s="13">
        <v>72154</v>
      </c>
      <c r="O210" s="55">
        <f t="shared" si="33"/>
        <v>41632.858</v>
      </c>
    </row>
    <row r="211" spans="1:15" ht="12.75">
      <c r="A211" s="2">
        <v>5572</v>
      </c>
      <c r="B211" s="2" t="s">
        <v>432</v>
      </c>
      <c r="C211" s="47" t="s">
        <v>168</v>
      </c>
      <c r="D211" s="2" t="s">
        <v>499</v>
      </c>
      <c r="E211" s="2" t="s">
        <v>1096</v>
      </c>
      <c r="F211" s="2" t="s">
        <v>434</v>
      </c>
      <c r="G211" s="2" t="s">
        <v>500</v>
      </c>
      <c r="H211" s="13">
        <v>2722</v>
      </c>
      <c r="I211" s="55">
        <f t="shared" si="30"/>
        <v>1570.5939999999998</v>
      </c>
      <c r="J211" s="13">
        <v>2996</v>
      </c>
      <c r="K211" s="55">
        <f t="shared" si="31"/>
        <v>1728.6919999999998</v>
      </c>
      <c r="L211" s="13">
        <v>3280</v>
      </c>
      <c r="M211" s="95">
        <f t="shared" si="32"/>
        <v>1892.56</v>
      </c>
      <c r="N211" s="13">
        <v>3420</v>
      </c>
      <c r="O211" s="55">
        <f t="shared" si="33"/>
        <v>1973.34</v>
      </c>
    </row>
    <row r="212" spans="1:15" ht="12.75">
      <c r="A212" s="2">
        <v>8639</v>
      </c>
      <c r="B212" s="2"/>
      <c r="C212" s="47" t="s">
        <v>168</v>
      </c>
      <c r="D212" s="2" t="s">
        <v>553</v>
      </c>
      <c r="E212" s="2" t="s">
        <v>1157</v>
      </c>
      <c r="F212" s="2" t="s">
        <v>536</v>
      </c>
      <c r="G212" s="2" t="s">
        <v>89</v>
      </c>
      <c r="H212" s="13">
        <v>15520</v>
      </c>
      <c r="I212" s="55">
        <f t="shared" si="30"/>
        <v>8955.039999999999</v>
      </c>
      <c r="J212" s="13">
        <v>15430</v>
      </c>
      <c r="K212" s="55">
        <f t="shared" si="31"/>
        <v>8903.109999999999</v>
      </c>
      <c r="L212" s="13">
        <v>15555</v>
      </c>
      <c r="M212" s="95">
        <f t="shared" si="32"/>
        <v>8975.234999999999</v>
      </c>
      <c r="N212" s="13">
        <v>29985</v>
      </c>
      <c r="O212" s="55">
        <f t="shared" si="33"/>
        <v>17301.344999999998</v>
      </c>
    </row>
    <row r="213" spans="1:15" ht="12.75">
      <c r="A213" s="2">
        <v>8843</v>
      </c>
      <c r="B213" s="2" t="s">
        <v>432</v>
      </c>
      <c r="C213" s="47" t="s">
        <v>168</v>
      </c>
      <c r="D213" s="2" t="s">
        <v>570</v>
      </c>
      <c r="E213" s="2" t="s">
        <v>1176</v>
      </c>
      <c r="F213" s="2" t="s">
        <v>536</v>
      </c>
      <c r="G213" s="2" t="s">
        <v>20</v>
      </c>
      <c r="H213" s="13">
        <v>4709</v>
      </c>
      <c r="I213" s="55">
        <f t="shared" si="30"/>
        <v>2717.093</v>
      </c>
      <c r="J213" s="13">
        <v>4912</v>
      </c>
      <c r="K213" s="55">
        <f t="shared" si="31"/>
        <v>2834.2239999999997</v>
      </c>
      <c r="L213" s="13">
        <v>3892</v>
      </c>
      <c r="M213" s="95">
        <f t="shared" si="32"/>
        <v>2245.6839999999997</v>
      </c>
      <c r="N213" s="13">
        <v>6893</v>
      </c>
      <c r="O213" s="55">
        <f t="shared" si="33"/>
        <v>3977.2609999999995</v>
      </c>
    </row>
    <row r="214" spans="1:15" ht="13.5" thickBot="1">
      <c r="A214" s="41"/>
      <c r="B214" s="41"/>
      <c r="C214" s="85" t="s">
        <v>1010</v>
      </c>
      <c r="D214" s="41"/>
      <c r="E214" s="41"/>
      <c r="F214" s="41"/>
      <c r="G214" s="41"/>
      <c r="H214" s="86">
        <f aca="true" t="shared" si="34" ref="H214:O214">SUM(H193:H213)</f>
        <v>525069</v>
      </c>
      <c r="I214" s="86">
        <f t="shared" si="34"/>
        <v>302964.81299999997</v>
      </c>
      <c r="J214" s="86">
        <f t="shared" si="34"/>
        <v>506420</v>
      </c>
      <c r="K214" s="86">
        <f t="shared" si="34"/>
        <v>292204.33999999997</v>
      </c>
      <c r="L214" s="86">
        <f t="shared" si="34"/>
        <v>513583</v>
      </c>
      <c r="M214" s="146">
        <f t="shared" si="34"/>
        <v>296337.391</v>
      </c>
      <c r="N214" s="86">
        <f t="shared" si="34"/>
        <v>487811</v>
      </c>
      <c r="O214" s="86">
        <f t="shared" si="34"/>
        <v>281466.947</v>
      </c>
    </row>
    <row r="215" spans="1:15" ht="12.75">
      <c r="A215" s="2"/>
      <c r="B215" s="2"/>
      <c r="C215" s="47"/>
      <c r="D215" s="2"/>
      <c r="E215" s="2"/>
      <c r="F215" s="2"/>
      <c r="G215" s="2"/>
      <c r="H215" s="13"/>
      <c r="I215" s="13"/>
      <c r="J215" s="13"/>
      <c r="K215" s="13"/>
      <c r="L215" s="13"/>
      <c r="M215" s="93"/>
      <c r="N215" s="40"/>
      <c r="O215" s="40"/>
    </row>
    <row r="216" spans="1:15" ht="12.75">
      <c r="A216" s="2">
        <v>1244</v>
      </c>
      <c r="B216" s="2"/>
      <c r="C216" s="47" t="s">
        <v>1021</v>
      </c>
      <c r="D216" s="2" t="s">
        <v>432</v>
      </c>
      <c r="E216" s="2" t="s">
        <v>1045</v>
      </c>
      <c r="F216" s="2" t="s">
        <v>434</v>
      </c>
      <c r="G216" s="2"/>
      <c r="H216" s="13">
        <v>-10</v>
      </c>
      <c r="I216" s="55">
        <f aca="true" t="shared" si="35" ref="I216:I279">H216*$I$3</f>
        <v>-5.77</v>
      </c>
      <c r="J216" s="13">
        <v>0</v>
      </c>
      <c r="K216" s="55">
        <f aca="true" t="shared" si="36" ref="K216:K279">J216*$I$3</f>
        <v>0</v>
      </c>
      <c r="L216" s="13">
        <v>0</v>
      </c>
      <c r="M216" s="95">
        <f aca="true" t="shared" si="37" ref="M216:M279">L216*$I$3</f>
        <v>0</v>
      </c>
      <c r="N216" s="13"/>
      <c r="O216" s="55">
        <f aca="true" t="shared" si="38" ref="O216:O279">N216*$I$3</f>
        <v>0</v>
      </c>
    </row>
    <row r="217" spans="1:15" ht="12.75">
      <c r="A217" s="2">
        <v>1259</v>
      </c>
      <c r="B217" s="2" t="s">
        <v>432</v>
      </c>
      <c r="C217" s="47" t="s">
        <v>1021</v>
      </c>
      <c r="D217" s="2" t="s">
        <v>446</v>
      </c>
      <c r="E217" s="2" t="s">
        <v>1047</v>
      </c>
      <c r="F217" s="2" t="s">
        <v>434</v>
      </c>
      <c r="G217" s="2"/>
      <c r="H217" s="13">
        <v>1752</v>
      </c>
      <c r="I217" s="55">
        <f t="shared" si="35"/>
        <v>1010.9039999999999</v>
      </c>
      <c r="J217" s="13">
        <v>1752</v>
      </c>
      <c r="K217" s="55">
        <f t="shared" si="36"/>
        <v>1010.9039999999999</v>
      </c>
      <c r="L217" s="13">
        <v>1684</v>
      </c>
      <c r="M217" s="95">
        <f t="shared" si="37"/>
        <v>971.6679999999999</v>
      </c>
      <c r="N217" s="13">
        <v>1752</v>
      </c>
      <c r="O217" s="55">
        <f t="shared" si="38"/>
        <v>1010.9039999999999</v>
      </c>
    </row>
    <row r="218" spans="1:15" ht="12.75">
      <c r="A218" s="2">
        <v>1273</v>
      </c>
      <c r="B218" s="2" t="s">
        <v>438</v>
      </c>
      <c r="C218" s="47" t="s">
        <v>1021</v>
      </c>
      <c r="D218" s="2" t="s">
        <v>447</v>
      </c>
      <c r="E218" s="2" t="s">
        <v>1048</v>
      </c>
      <c r="F218" s="2" t="s">
        <v>434</v>
      </c>
      <c r="G218" s="2" t="s">
        <v>439</v>
      </c>
      <c r="H218" s="13">
        <v>475</v>
      </c>
      <c r="I218" s="55">
        <f t="shared" si="35"/>
        <v>274.075</v>
      </c>
      <c r="J218" s="13">
        <v>478</v>
      </c>
      <c r="K218" s="55">
        <f t="shared" si="36"/>
        <v>275.806</v>
      </c>
      <c r="L218" s="13">
        <v>616</v>
      </c>
      <c r="M218" s="95">
        <f t="shared" si="37"/>
        <v>355.43199999999996</v>
      </c>
      <c r="N218" s="13">
        <v>277</v>
      </c>
      <c r="O218" s="55">
        <f t="shared" si="38"/>
        <v>159.82899999999998</v>
      </c>
    </row>
    <row r="219" spans="1:15" ht="12.75">
      <c r="A219" s="2">
        <v>1282</v>
      </c>
      <c r="B219" s="2" t="s">
        <v>438</v>
      </c>
      <c r="C219" s="47" t="s">
        <v>1021</v>
      </c>
      <c r="D219" s="2" t="s">
        <v>447</v>
      </c>
      <c r="E219" s="2" t="s">
        <v>1049</v>
      </c>
      <c r="F219" s="2" t="s">
        <v>434</v>
      </c>
      <c r="G219" s="2" t="s">
        <v>439</v>
      </c>
      <c r="H219" s="13">
        <v>246</v>
      </c>
      <c r="I219" s="55">
        <f t="shared" si="35"/>
        <v>141.94199999999998</v>
      </c>
      <c r="J219" s="13">
        <v>248</v>
      </c>
      <c r="K219" s="55">
        <f t="shared" si="36"/>
        <v>143.096</v>
      </c>
      <c r="L219" s="13">
        <v>236</v>
      </c>
      <c r="M219" s="95">
        <f t="shared" si="37"/>
        <v>136.172</v>
      </c>
      <c r="N219" s="13">
        <v>271</v>
      </c>
      <c r="O219" s="55">
        <f t="shared" si="38"/>
        <v>156.367</v>
      </c>
    </row>
    <row r="220" spans="1:15" ht="12.75">
      <c r="A220" s="2">
        <v>1511</v>
      </c>
      <c r="B220" s="2"/>
      <c r="C220" s="47" t="s">
        <v>1021</v>
      </c>
      <c r="D220" s="2" t="s">
        <v>449</v>
      </c>
      <c r="E220" s="2" t="s">
        <v>1052</v>
      </c>
      <c r="F220" s="2" t="s">
        <v>434</v>
      </c>
      <c r="G220" s="2" t="s">
        <v>79</v>
      </c>
      <c r="H220" s="13">
        <v>2216</v>
      </c>
      <c r="I220" s="55">
        <f t="shared" si="35"/>
        <v>1278.6319999999998</v>
      </c>
      <c r="J220" s="13">
        <v>2270</v>
      </c>
      <c r="K220" s="55">
        <f t="shared" si="36"/>
        <v>1309.79</v>
      </c>
      <c r="L220" s="13">
        <v>2627</v>
      </c>
      <c r="M220" s="95">
        <f t="shared" si="37"/>
        <v>1515.779</v>
      </c>
      <c r="N220" s="13">
        <v>2355</v>
      </c>
      <c r="O220" s="55">
        <f t="shared" si="38"/>
        <v>1358.8349999999998</v>
      </c>
    </row>
    <row r="221" spans="1:15" ht="12.75">
      <c r="A221" s="2">
        <v>1513</v>
      </c>
      <c r="B221" s="2" t="s">
        <v>432</v>
      </c>
      <c r="C221" s="47" t="s">
        <v>1021</v>
      </c>
      <c r="D221" s="2" t="s">
        <v>450</v>
      </c>
      <c r="E221" s="2" t="s">
        <v>1053</v>
      </c>
      <c r="F221" s="2" t="s">
        <v>434</v>
      </c>
      <c r="G221" s="2" t="s">
        <v>79</v>
      </c>
      <c r="H221" s="13">
        <v>2700</v>
      </c>
      <c r="I221" s="55">
        <f t="shared" si="35"/>
        <v>1557.8999999999999</v>
      </c>
      <c r="J221" s="13">
        <v>3880</v>
      </c>
      <c r="K221" s="55">
        <f t="shared" si="36"/>
        <v>2238.7599999999998</v>
      </c>
      <c r="L221" s="13">
        <v>2520</v>
      </c>
      <c r="M221" s="95">
        <f t="shared" si="37"/>
        <v>1454.04</v>
      </c>
      <c r="N221" s="13">
        <v>1920</v>
      </c>
      <c r="O221" s="55">
        <f t="shared" si="38"/>
        <v>1107.84</v>
      </c>
    </row>
    <row r="222" spans="1:15" ht="12.75">
      <c r="A222" s="2">
        <v>1514</v>
      </c>
      <c r="B222" s="2" t="s">
        <v>432</v>
      </c>
      <c r="C222" s="47" t="s">
        <v>1021</v>
      </c>
      <c r="D222" s="2" t="s">
        <v>451</v>
      </c>
      <c r="E222" s="2" t="s">
        <v>1053</v>
      </c>
      <c r="F222" s="2" t="s">
        <v>434</v>
      </c>
      <c r="G222" s="2" t="s">
        <v>79</v>
      </c>
      <c r="H222" s="13">
        <v>121</v>
      </c>
      <c r="I222" s="55">
        <f t="shared" si="35"/>
        <v>69.817</v>
      </c>
      <c r="J222" s="13">
        <v>164</v>
      </c>
      <c r="K222" s="55">
        <f t="shared" si="36"/>
        <v>94.62799999999999</v>
      </c>
      <c r="L222" s="13">
        <v>520</v>
      </c>
      <c r="M222" s="95">
        <f t="shared" si="37"/>
        <v>300.03999999999996</v>
      </c>
      <c r="N222" s="13">
        <v>625</v>
      </c>
      <c r="O222" s="55">
        <f t="shared" si="38"/>
        <v>360.625</v>
      </c>
    </row>
    <row r="223" spans="1:15" ht="12.75">
      <c r="A223" s="2">
        <v>1515</v>
      </c>
      <c r="B223" s="2" t="s">
        <v>432</v>
      </c>
      <c r="C223" s="47" t="s">
        <v>1021</v>
      </c>
      <c r="D223" s="2" t="s">
        <v>452</v>
      </c>
      <c r="E223" s="2" t="s">
        <v>1053</v>
      </c>
      <c r="F223" s="2" t="s">
        <v>434</v>
      </c>
      <c r="G223" s="2" t="s">
        <v>79</v>
      </c>
      <c r="H223" s="13">
        <v>1713</v>
      </c>
      <c r="I223" s="55">
        <f t="shared" si="35"/>
        <v>988.401</v>
      </c>
      <c r="J223" s="13">
        <v>875</v>
      </c>
      <c r="K223" s="55">
        <f t="shared" si="36"/>
        <v>504.87499999999994</v>
      </c>
      <c r="L223" s="13">
        <v>601</v>
      </c>
      <c r="M223" s="95">
        <f t="shared" si="37"/>
        <v>346.777</v>
      </c>
      <c r="N223" s="13">
        <v>2118</v>
      </c>
      <c r="O223" s="55">
        <f t="shared" si="38"/>
        <v>1222.086</v>
      </c>
    </row>
    <row r="224" spans="1:15" ht="12.75">
      <c r="A224" s="2">
        <v>1518</v>
      </c>
      <c r="B224" s="2" t="s">
        <v>432</v>
      </c>
      <c r="C224" s="47" t="s">
        <v>1021</v>
      </c>
      <c r="D224" s="2" t="s">
        <v>453</v>
      </c>
      <c r="E224" s="2" t="s">
        <v>1053</v>
      </c>
      <c r="F224" s="2" t="s">
        <v>434</v>
      </c>
      <c r="G224" s="2" t="s">
        <v>79</v>
      </c>
      <c r="H224" s="13">
        <v>1045</v>
      </c>
      <c r="I224" s="55">
        <f t="shared" si="35"/>
        <v>602.9649999999999</v>
      </c>
      <c r="J224" s="13">
        <v>1211</v>
      </c>
      <c r="K224" s="55">
        <f t="shared" si="36"/>
        <v>698.747</v>
      </c>
      <c r="L224" s="13">
        <v>596</v>
      </c>
      <c r="M224" s="95">
        <f t="shared" si="37"/>
        <v>343.892</v>
      </c>
      <c r="N224" s="13">
        <v>654</v>
      </c>
      <c r="O224" s="55">
        <f t="shared" si="38"/>
        <v>377.35799999999995</v>
      </c>
    </row>
    <row r="225" spans="1:15" ht="12.75">
      <c r="A225" s="2">
        <v>2160</v>
      </c>
      <c r="B225" s="2"/>
      <c r="C225" s="47" t="s">
        <v>1021</v>
      </c>
      <c r="D225" s="2" t="s">
        <v>454</v>
      </c>
      <c r="E225" s="2" t="s">
        <v>1054</v>
      </c>
      <c r="F225" s="2" t="s">
        <v>434</v>
      </c>
      <c r="G225" s="2"/>
      <c r="H225" s="13">
        <v>2125</v>
      </c>
      <c r="I225" s="55">
        <f t="shared" si="35"/>
        <v>1226.125</v>
      </c>
      <c r="J225" s="13">
        <v>54</v>
      </c>
      <c r="K225" s="55">
        <f t="shared" si="36"/>
        <v>31.157999999999998</v>
      </c>
      <c r="L225" s="13"/>
      <c r="M225" s="95">
        <f t="shared" si="37"/>
        <v>0</v>
      </c>
      <c r="N225" s="13">
        <v>250</v>
      </c>
      <c r="O225" s="55">
        <f t="shared" si="38"/>
        <v>144.25</v>
      </c>
    </row>
    <row r="226" spans="1:15" ht="12.75">
      <c r="A226" s="2">
        <v>2347</v>
      </c>
      <c r="B226" s="2" t="s">
        <v>432</v>
      </c>
      <c r="C226" s="47" t="s">
        <v>1021</v>
      </c>
      <c r="D226" s="2" t="s">
        <v>461</v>
      </c>
      <c r="E226" s="2" t="s">
        <v>1058</v>
      </c>
      <c r="F226" s="2" t="s">
        <v>434</v>
      </c>
      <c r="G226" s="2" t="s">
        <v>20</v>
      </c>
      <c r="H226" s="13">
        <v>10184</v>
      </c>
      <c r="I226" s="55">
        <f t="shared" si="35"/>
        <v>5876.168</v>
      </c>
      <c r="J226" s="13">
        <v>10951</v>
      </c>
      <c r="K226" s="55">
        <f t="shared" si="36"/>
        <v>6318.727</v>
      </c>
      <c r="L226" s="13">
        <v>11090</v>
      </c>
      <c r="M226" s="95">
        <f t="shared" si="37"/>
        <v>6398.929999999999</v>
      </c>
      <c r="N226" s="13">
        <v>10797</v>
      </c>
      <c r="O226" s="55">
        <f t="shared" si="38"/>
        <v>6229.869</v>
      </c>
    </row>
    <row r="227" spans="1:15" ht="12.75">
      <c r="A227" s="2">
        <v>2558</v>
      </c>
      <c r="B227" s="2" t="s">
        <v>432</v>
      </c>
      <c r="C227" s="47" t="s">
        <v>1021</v>
      </c>
      <c r="D227" s="2" t="s">
        <v>462</v>
      </c>
      <c r="E227" s="2" t="s">
        <v>1059</v>
      </c>
      <c r="F227" s="2" t="s">
        <v>434</v>
      </c>
      <c r="G227" s="2" t="s">
        <v>20</v>
      </c>
      <c r="H227" s="13">
        <v>943</v>
      </c>
      <c r="I227" s="55">
        <f t="shared" si="35"/>
        <v>544.111</v>
      </c>
      <c r="J227" s="13">
        <v>2793</v>
      </c>
      <c r="K227" s="55">
        <f t="shared" si="36"/>
        <v>1611.561</v>
      </c>
      <c r="L227" s="13">
        <v>3322</v>
      </c>
      <c r="M227" s="95">
        <f t="shared" si="37"/>
        <v>1916.7939999999999</v>
      </c>
      <c r="N227" s="13">
        <v>2157</v>
      </c>
      <c r="O227" s="55">
        <f t="shared" si="38"/>
        <v>1244.589</v>
      </c>
    </row>
    <row r="228" spans="1:15" ht="12.75">
      <c r="A228" s="2">
        <v>2826</v>
      </c>
      <c r="B228" s="2" t="s">
        <v>432</v>
      </c>
      <c r="C228" s="47" t="s">
        <v>1021</v>
      </c>
      <c r="D228" s="2" t="s">
        <v>464</v>
      </c>
      <c r="E228" s="2" t="s">
        <v>1062</v>
      </c>
      <c r="F228" s="2" t="s">
        <v>434</v>
      </c>
      <c r="G228" s="2" t="s">
        <v>439</v>
      </c>
      <c r="H228" s="13">
        <v>555</v>
      </c>
      <c r="I228" s="55">
        <f t="shared" si="35"/>
        <v>320.23499999999996</v>
      </c>
      <c r="J228" s="13">
        <v>535</v>
      </c>
      <c r="K228" s="55">
        <f t="shared" si="36"/>
        <v>308.695</v>
      </c>
      <c r="L228" s="13">
        <v>558</v>
      </c>
      <c r="M228" s="95">
        <f t="shared" si="37"/>
        <v>321.96599999999995</v>
      </c>
      <c r="N228" s="13">
        <v>569</v>
      </c>
      <c r="O228" s="55">
        <f t="shared" si="38"/>
        <v>328.313</v>
      </c>
    </row>
    <row r="229" spans="1:15" ht="12.75">
      <c r="A229" s="2">
        <v>2910</v>
      </c>
      <c r="B229" s="2" t="s">
        <v>432</v>
      </c>
      <c r="C229" s="47" t="s">
        <v>1021</v>
      </c>
      <c r="D229" s="2" t="s">
        <v>447</v>
      </c>
      <c r="E229" s="2" t="s">
        <v>1063</v>
      </c>
      <c r="F229" s="2" t="s">
        <v>434</v>
      </c>
      <c r="G229" s="2" t="s">
        <v>439</v>
      </c>
      <c r="H229" s="13">
        <v>2595</v>
      </c>
      <c r="I229" s="55">
        <f t="shared" si="35"/>
        <v>1497.3149999999998</v>
      </c>
      <c r="J229" s="13">
        <v>2232</v>
      </c>
      <c r="K229" s="55">
        <f t="shared" si="36"/>
        <v>1287.8639999999998</v>
      </c>
      <c r="L229" s="13">
        <v>1911</v>
      </c>
      <c r="M229" s="95">
        <f t="shared" si="37"/>
        <v>1102.647</v>
      </c>
      <c r="N229" s="13">
        <v>2405</v>
      </c>
      <c r="O229" s="55">
        <f t="shared" si="38"/>
        <v>1387.685</v>
      </c>
    </row>
    <row r="230" spans="1:15" ht="12.75">
      <c r="A230" s="2">
        <v>2951</v>
      </c>
      <c r="B230" s="2" t="s">
        <v>432</v>
      </c>
      <c r="C230" s="47" t="s">
        <v>1021</v>
      </c>
      <c r="D230" s="2" t="s">
        <v>467</v>
      </c>
      <c r="E230" s="2" t="s">
        <v>1066</v>
      </c>
      <c r="F230" s="2" t="s">
        <v>434</v>
      </c>
      <c r="G230" s="2" t="s">
        <v>79</v>
      </c>
      <c r="H230" s="13">
        <v>275</v>
      </c>
      <c r="I230" s="55">
        <f t="shared" si="35"/>
        <v>158.67499999999998</v>
      </c>
      <c r="J230" s="13">
        <v>446</v>
      </c>
      <c r="K230" s="55">
        <f t="shared" si="36"/>
        <v>257.342</v>
      </c>
      <c r="L230" s="13">
        <v>1115</v>
      </c>
      <c r="M230" s="95">
        <f t="shared" si="37"/>
        <v>643.3549999999999</v>
      </c>
      <c r="N230" s="13">
        <v>2891</v>
      </c>
      <c r="O230" s="55">
        <f t="shared" si="38"/>
        <v>1668.107</v>
      </c>
    </row>
    <row r="231" spans="1:15" ht="12.75">
      <c r="A231" s="2">
        <v>3126</v>
      </c>
      <c r="B231" s="2" t="s">
        <v>432</v>
      </c>
      <c r="C231" s="47" t="s">
        <v>1021</v>
      </c>
      <c r="D231" s="2" t="s">
        <v>469</v>
      </c>
      <c r="E231" s="2" t="s">
        <v>1068</v>
      </c>
      <c r="F231" s="2" t="s">
        <v>434</v>
      </c>
      <c r="G231" s="2" t="s">
        <v>79</v>
      </c>
      <c r="H231" s="13">
        <v>1203</v>
      </c>
      <c r="I231" s="55">
        <f t="shared" si="35"/>
        <v>694.131</v>
      </c>
      <c r="J231" s="13">
        <v>1161</v>
      </c>
      <c r="K231" s="55">
        <f t="shared" si="36"/>
        <v>669.8969999999999</v>
      </c>
      <c r="L231" s="13">
        <v>491</v>
      </c>
      <c r="M231" s="95">
        <f t="shared" si="37"/>
        <v>283.30699999999996</v>
      </c>
      <c r="N231" s="13">
        <v>584</v>
      </c>
      <c r="O231" s="55">
        <f t="shared" si="38"/>
        <v>336.96799999999996</v>
      </c>
    </row>
    <row r="232" spans="1:15" ht="12.75">
      <c r="A232" s="2">
        <v>3162</v>
      </c>
      <c r="B232" s="2" t="s">
        <v>432</v>
      </c>
      <c r="C232" s="47" t="s">
        <v>1021</v>
      </c>
      <c r="D232" s="2" t="s">
        <v>471</v>
      </c>
      <c r="E232" s="2" t="s">
        <v>1070</v>
      </c>
      <c r="F232" s="2" t="s">
        <v>434</v>
      </c>
      <c r="G232" s="2" t="s">
        <v>472</v>
      </c>
      <c r="H232" s="13">
        <v>237</v>
      </c>
      <c r="I232" s="55">
        <f t="shared" si="35"/>
        <v>136.749</v>
      </c>
      <c r="J232" s="13">
        <v>150</v>
      </c>
      <c r="K232" s="55">
        <f t="shared" si="36"/>
        <v>86.55</v>
      </c>
      <c r="L232" s="13">
        <v>149</v>
      </c>
      <c r="M232" s="95">
        <f t="shared" si="37"/>
        <v>85.973</v>
      </c>
      <c r="N232" s="13">
        <v>237</v>
      </c>
      <c r="O232" s="55">
        <f t="shared" si="38"/>
        <v>136.749</v>
      </c>
    </row>
    <row r="233" spans="1:15" ht="12.75">
      <c r="A233" s="2">
        <v>3215</v>
      </c>
      <c r="B233" s="2" t="s">
        <v>432</v>
      </c>
      <c r="C233" s="47" t="s">
        <v>1021</v>
      </c>
      <c r="D233" s="2" t="s">
        <v>447</v>
      </c>
      <c r="E233" s="2" t="s">
        <v>1071</v>
      </c>
      <c r="F233" s="2" t="s">
        <v>434</v>
      </c>
      <c r="G233" s="2" t="s">
        <v>439</v>
      </c>
      <c r="H233" s="13">
        <v>24701</v>
      </c>
      <c r="I233" s="55">
        <f t="shared" si="35"/>
        <v>14252.476999999999</v>
      </c>
      <c r="J233" s="13">
        <v>21758</v>
      </c>
      <c r="K233" s="55">
        <f t="shared" si="36"/>
        <v>12554.365999999998</v>
      </c>
      <c r="L233" s="13">
        <v>19122</v>
      </c>
      <c r="M233" s="95">
        <f t="shared" si="37"/>
        <v>11033.393999999998</v>
      </c>
      <c r="N233" s="13">
        <v>28323</v>
      </c>
      <c r="O233" s="55">
        <f t="shared" si="38"/>
        <v>16342.371</v>
      </c>
    </row>
    <row r="234" spans="1:15" ht="12.75">
      <c r="A234" s="2">
        <v>3226</v>
      </c>
      <c r="B234" s="2" t="s">
        <v>432</v>
      </c>
      <c r="C234" s="47" t="s">
        <v>1021</v>
      </c>
      <c r="D234" s="2" t="s">
        <v>473</v>
      </c>
      <c r="E234" s="2" t="s">
        <v>1072</v>
      </c>
      <c r="F234" s="2" t="s">
        <v>434</v>
      </c>
      <c r="G234" s="2"/>
      <c r="H234" s="13">
        <v>250</v>
      </c>
      <c r="I234" s="55">
        <f t="shared" si="35"/>
        <v>144.25</v>
      </c>
      <c r="J234" s="13">
        <v>300</v>
      </c>
      <c r="K234" s="55">
        <f t="shared" si="36"/>
        <v>173.1</v>
      </c>
      <c r="L234" s="13">
        <v>250</v>
      </c>
      <c r="M234" s="95">
        <f t="shared" si="37"/>
        <v>144.25</v>
      </c>
      <c r="N234" s="13">
        <v>210</v>
      </c>
      <c r="O234" s="55">
        <f t="shared" si="38"/>
        <v>121.16999999999999</v>
      </c>
    </row>
    <row r="235" spans="1:15" ht="12.75">
      <c r="A235" s="2">
        <v>3767</v>
      </c>
      <c r="B235" s="2" t="s">
        <v>432</v>
      </c>
      <c r="C235" s="47" t="s">
        <v>1021</v>
      </c>
      <c r="D235" s="2" t="s">
        <v>474</v>
      </c>
      <c r="E235" s="2" t="s">
        <v>1073</v>
      </c>
      <c r="F235" s="2" t="s">
        <v>434</v>
      </c>
      <c r="G235" s="2" t="s">
        <v>20</v>
      </c>
      <c r="H235" s="13">
        <v>4357</v>
      </c>
      <c r="I235" s="55">
        <f t="shared" si="35"/>
        <v>2513.989</v>
      </c>
      <c r="J235" s="13">
        <v>4605</v>
      </c>
      <c r="K235" s="55">
        <f t="shared" si="36"/>
        <v>2657.0849999999996</v>
      </c>
      <c r="L235" s="13">
        <v>188</v>
      </c>
      <c r="M235" s="95">
        <f t="shared" si="37"/>
        <v>108.476</v>
      </c>
      <c r="N235" s="13">
        <v>3016</v>
      </c>
      <c r="O235" s="55">
        <f t="shared" si="38"/>
        <v>1740.232</v>
      </c>
    </row>
    <row r="236" spans="1:15" ht="12.75">
      <c r="A236" s="2">
        <v>3833</v>
      </c>
      <c r="B236" s="2"/>
      <c r="C236" s="47" t="s">
        <v>1021</v>
      </c>
      <c r="D236" s="2" t="s">
        <v>432</v>
      </c>
      <c r="E236" s="2" t="s">
        <v>1076</v>
      </c>
      <c r="F236" s="2" t="s">
        <v>434</v>
      </c>
      <c r="G236" s="2" t="s">
        <v>21</v>
      </c>
      <c r="H236" s="13">
        <v>1365</v>
      </c>
      <c r="I236" s="55">
        <f t="shared" si="35"/>
        <v>787.6049999999999</v>
      </c>
      <c r="J236" s="13">
        <v>1034</v>
      </c>
      <c r="K236" s="55">
        <f t="shared" si="36"/>
        <v>596.6179999999999</v>
      </c>
      <c r="L236" s="13">
        <v>2189</v>
      </c>
      <c r="M236" s="95">
        <f t="shared" si="37"/>
        <v>1263.0529999999999</v>
      </c>
      <c r="N236" s="13">
        <v>2139</v>
      </c>
      <c r="O236" s="55">
        <f t="shared" si="38"/>
        <v>1234.203</v>
      </c>
    </row>
    <row r="237" spans="1:15" ht="12.75">
      <c r="A237" s="2">
        <v>3863</v>
      </c>
      <c r="B237" s="2" t="s">
        <v>477</v>
      </c>
      <c r="C237" s="47" t="s">
        <v>1021</v>
      </c>
      <c r="D237" s="2" t="s">
        <v>478</v>
      </c>
      <c r="E237" s="2" t="s">
        <v>1077</v>
      </c>
      <c r="F237" s="2" t="s">
        <v>434</v>
      </c>
      <c r="G237" s="2" t="s">
        <v>72</v>
      </c>
      <c r="H237" s="13">
        <v>6724</v>
      </c>
      <c r="I237" s="55">
        <f t="shared" si="35"/>
        <v>3879.7479999999996</v>
      </c>
      <c r="J237" s="13">
        <v>7718</v>
      </c>
      <c r="K237" s="55">
        <f t="shared" si="36"/>
        <v>4453.286</v>
      </c>
      <c r="L237" s="13">
        <v>7366</v>
      </c>
      <c r="M237" s="95">
        <f t="shared" si="37"/>
        <v>4250.182</v>
      </c>
      <c r="N237" s="13">
        <v>6997</v>
      </c>
      <c r="O237" s="55">
        <f t="shared" si="38"/>
        <v>4037.269</v>
      </c>
    </row>
    <row r="238" spans="1:15" ht="12.75">
      <c r="A238" s="2">
        <v>3906</v>
      </c>
      <c r="B238" s="2" t="s">
        <v>432</v>
      </c>
      <c r="C238" s="47" t="s">
        <v>1021</v>
      </c>
      <c r="D238" s="2" t="s">
        <v>484</v>
      </c>
      <c r="E238" s="2" t="s">
        <v>1082</v>
      </c>
      <c r="F238" s="2" t="s">
        <v>434</v>
      </c>
      <c r="G238" s="2"/>
      <c r="H238" s="13">
        <v>1752</v>
      </c>
      <c r="I238" s="55">
        <f t="shared" si="35"/>
        <v>1010.9039999999999</v>
      </c>
      <c r="J238" s="13">
        <v>1752</v>
      </c>
      <c r="K238" s="55">
        <f t="shared" si="36"/>
        <v>1010.9039999999999</v>
      </c>
      <c r="L238" s="13">
        <v>1684</v>
      </c>
      <c r="M238" s="95">
        <f t="shared" si="37"/>
        <v>971.6679999999999</v>
      </c>
      <c r="N238" s="13">
        <v>1752</v>
      </c>
      <c r="O238" s="55">
        <f t="shared" si="38"/>
        <v>1010.9039999999999</v>
      </c>
    </row>
    <row r="239" spans="1:15" ht="12.75">
      <c r="A239" s="2">
        <v>4140</v>
      </c>
      <c r="B239" s="2" t="s">
        <v>432</v>
      </c>
      <c r="C239" s="47" t="s">
        <v>1021</v>
      </c>
      <c r="D239" s="2" t="s">
        <v>486</v>
      </c>
      <c r="E239" s="2" t="s">
        <v>1084</v>
      </c>
      <c r="F239" s="2" t="s">
        <v>434</v>
      </c>
      <c r="G239" s="2" t="s">
        <v>20</v>
      </c>
      <c r="H239" s="13">
        <v>2097</v>
      </c>
      <c r="I239" s="55">
        <f t="shared" si="35"/>
        <v>1209.9689999999998</v>
      </c>
      <c r="J239" s="13">
        <v>2012</v>
      </c>
      <c r="K239" s="55">
        <f t="shared" si="36"/>
        <v>1160.924</v>
      </c>
      <c r="L239" s="13">
        <v>2112</v>
      </c>
      <c r="M239" s="95">
        <f t="shared" si="37"/>
        <v>1218.6239999999998</v>
      </c>
      <c r="N239" s="13">
        <v>1510</v>
      </c>
      <c r="O239" s="55">
        <f t="shared" si="38"/>
        <v>871.27</v>
      </c>
    </row>
    <row r="240" spans="1:15" ht="12.75">
      <c r="A240" s="2">
        <v>4269</v>
      </c>
      <c r="B240" s="2" t="s">
        <v>432</v>
      </c>
      <c r="C240" s="47" t="s">
        <v>1021</v>
      </c>
      <c r="D240" s="2" t="s">
        <v>487</v>
      </c>
      <c r="E240" s="2" t="s">
        <v>1085</v>
      </c>
      <c r="F240" s="2" t="s">
        <v>434</v>
      </c>
      <c r="G240" s="2" t="s">
        <v>75</v>
      </c>
      <c r="H240" s="13">
        <v>5912</v>
      </c>
      <c r="I240" s="55">
        <f t="shared" si="35"/>
        <v>3411.2239999999997</v>
      </c>
      <c r="J240" s="13">
        <v>6108</v>
      </c>
      <c r="K240" s="55">
        <f t="shared" si="36"/>
        <v>3524.316</v>
      </c>
      <c r="L240" s="13">
        <v>3417</v>
      </c>
      <c r="M240" s="95">
        <f t="shared" si="37"/>
        <v>1971.609</v>
      </c>
      <c r="N240" s="13">
        <v>2916</v>
      </c>
      <c r="O240" s="55">
        <f t="shared" si="38"/>
        <v>1682.532</v>
      </c>
    </row>
    <row r="241" spans="1:15" ht="12.75">
      <c r="A241" s="2">
        <v>4910</v>
      </c>
      <c r="B241" s="2" t="s">
        <v>432</v>
      </c>
      <c r="C241" s="47" t="s">
        <v>1021</v>
      </c>
      <c r="D241" s="2" t="s">
        <v>1705</v>
      </c>
      <c r="E241" s="2" t="s">
        <v>1086</v>
      </c>
      <c r="F241" s="2" t="s">
        <v>434</v>
      </c>
      <c r="G241" s="2" t="s">
        <v>439</v>
      </c>
      <c r="H241" s="13">
        <v>1946</v>
      </c>
      <c r="I241" s="55">
        <f t="shared" si="35"/>
        <v>1122.8419999999999</v>
      </c>
      <c r="J241" s="13">
        <v>1969</v>
      </c>
      <c r="K241" s="55">
        <f t="shared" si="36"/>
        <v>1136.1129999999998</v>
      </c>
      <c r="L241" s="13">
        <v>1811</v>
      </c>
      <c r="M241" s="95">
        <f t="shared" si="37"/>
        <v>1044.947</v>
      </c>
      <c r="N241" s="13">
        <v>2320</v>
      </c>
      <c r="O241" s="55">
        <f t="shared" si="38"/>
        <v>1338.6399999999999</v>
      </c>
    </row>
    <row r="242" spans="1:15" ht="12.75">
      <c r="A242" s="2">
        <v>4983</v>
      </c>
      <c r="B242" s="2" t="s">
        <v>432</v>
      </c>
      <c r="C242" s="47" t="s">
        <v>1021</v>
      </c>
      <c r="D242" s="2" t="s">
        <v>1705</v>
      </c>
      <c r="E242" s="2" t="s">
        <v>1087</v>
      </c>
      <c r="F242" s="2" t="s">
        <v>434</v>
      </c>
      <c r="G242" s="2" t="s">
        <v>439</v>
      </c>
      <c r="H242" s="13">
        <v>1616</v>
      </c>
      <c r="I242" s="55">
        <f t="shared" si="35"/>
        <v>932.4319999999999</v>
      </c>
      <c r="J242" s="13">
        <v>2851</v>
      </c>
      <c r="K242" s="55">
        <f t="shared" si="36"/>
        <v>1645.0269999999998</v>
      </c>
      <c r="L242" s="13">
        <v>1722</v>
      </c>
      <c r="M242" s="95">
        <f t="shared" si="37"/>
        <v>993.5939999999999</v>
      </c>
      <c r="N242" s="13">
        <v>1810</v>
      </c>
      <c r="O242" s="55">
        <f t="shared" si="38"/>
        <v>1044.37</v>
      </c>
    </row>
    <row r="243" spans="1:15" ht="12.75">
      <c r="A243" s="2">
        <v>5098</v>
      </c>
      <c r="B243" s="2" t="s">
        <v>488</v>
      </c>
      <c r="C243" s="47" t="s">
        <v>1021</v>
      </c>
      <c r="D243" s="2" t="s">
        <v>432</v>
      </c>
      <c r="E243" s="2" t="s">
        <v>1088</v>
      </c>
      <c r="F243" s="2" t="s">
        <v>434</v>
      </c>
      <c r="G243" s="2" t="s">
        <v>20</v>
      </c>
      <c r="H243" s="13">
        <v>9696</v>
      </c>
      <c r="I243" s="55">
        <f t="shared" si="35"/>
        <v>5594.592</v>
      </c>
      <c r="J243" s="13">
        <v>9550</v>
      </c>
      <c r="K243" s="55">
        <f t="shared" si="36"/>
        <v>5510.349999999999</v>
      </c>
      <c r="L243" s="13">
        <v>9741</v>
      </c>
      <c r="M243" s="95">
        <f t="shared" si="37"/>
        <v>5620.557</v>
      </c>
      <c r="N243" s="13">
        <v>8699</v>
      </c>
      <c r="O243" s="55">
        <f t="shared" si="38"/>
        <v>5019.322999999999</v>
      </c>
    </row>
    <row r="244" spans="1:15" ht="12.75">
      <c r="A244" s="2">
        <v>5103</v>
      </c>
      <c r="B244" s="2" t="s">
        <v>432</v>
      </c>
      <c r="C244" s="47" t="s">
        <v>1021</v>
      </c>
      <c r="D244" s="2" t="s">
        <v>489</v>
      </c>
      <c r="E244" s="2" t="s">
        <v>1089</v>
      </c>
      <c r="F244" s="2" t="s">
        <v>434</v>
      </c>
      <c r="G244" s="2" t="s">
        <v>439</v>
      </c>
      <c r="H244" s="13">
        <v>1429</v>
      </c>
      <c r="I244" s="55">
        <f t="shared" si="35"/>
        <v>824.5329999999999</v>
      </c>
      <c r="J244" s="13">
        <v>1245</v>
      </c>
      <c r="K244" s="55">
        <f t="shared" si="36"/>
        <v>718.3649999999999</v>
      </c>
      <c r="L244" s="13">
        <v>1045</v>
      </c>
      <c r="M244" s="95">
        <f t="shared" si="37"/>
        <v>602.9649999999999</v>
      </c>
      <c r="N244" s="13">
        <v>1258</v>
      </c>
      <c r="O244" s="55">
        <f t="shared" si="38"/>
        <v>725.866</v>
      </c>
    </row>
    <row r="245" spans="1:15" ht="12.75">
      <c r="A245" s="2">
        <v>5237</v>
      </c>
      <c r="B245" s="2" t="s">
        <v>432</v>
      </c>
      <c r="C245" s="47" t="s">
        <v>1021</v>
      </c>
      <c r="D245" s="2" t="s">
        <v>490</v>
      </c>
      <c r="E245" s="2" t="s">
        <v>1090</v>
      </c>
      <c r="F245" s="2" t="s">
        <v>434</v>
      </c>
      <c r="G245" s="2" t="s">
        <v>11</v>
      </c>
      <c r="H245" s="13">
        <v>18149</v>
      </c>
      <c r="I245" s="55">
        <f t="shared" si="35"/>
        <v>10471.973</v>
      </c>
      <c r="J245" s="13">
        <v>15966</v>
      </c>
      <c r="K245" s="55">
        <f t="shared" si="36"/>
        <v>9212.382</v>
      </c>
      <c r="L245" s="13">
        <v>11886</v>
      </c>
      <c r="M245" s="95">
        <f t="shared" si="37"/>
        <v>6858.222</v>
      </c>
      <c r="N245" s="13">
        <v>17145</v>
      </c>
      <c r="O245" s="55">
        <f t="shared" si="38"/>
        <v>9892.664999999999</v>
      </c>
    </row>
    <row r="246" spans="1:15" ht="12.75">
      <c r="A246" s="2">
        <v>5376</v>
      </c>
      <c r="B246" s="2"/>
      <c r="C246" s="47" t="s">
        <v>1021</v>
      </c>
      <c r="D246" s="2" t="s">
        <v>432</v>
      </c>
      <c r="E246" s="2" t="s">
        <v>1092</v>
      </c>
      <c r="F246" s="2" t="s">
        <v>434</v>
      </c>
      <c r="G246" s="2" t="s">
        <v>472</v>
      </c>
      <c r="H246" s="13">
        <v>13977</v>
      </c>
      <c r="I246" s="55">
        <f t="shared" si="35"/>
        <v>8064.728999999999</v>
      </c>
      <c r="J246" s="13">
        <v>17399</v>
      </c>
      <c r="K246" s="55">
        <f t="shared" si="36"/>
        <v>10039.223</v>
      </c>
      <c r="L246" s="13">
        <v>15571</v>
      </c>
      <c r="M246" s="95">
        <f t="shared" si="37"/>
        <v>8984.466999999999</v>
      </c>
      <c r="N246" s="13">
        <v>14388</v>
      </c>
      <c r="O246" s="55">
        <f t="shared" si="38"/>
        <v>8301.876</v>
      </c>
    </row>
    <row r="247" spans="1:15" ht="12.75">
      <c r="A247" s="2">
        <v>5711</v>
      </c>
      <c r="B247" s="2"/>
      <c r="C247" s="47" t="s">
        <v>1021</v>
      </c>
      <c r="D247" s="2" t="s">
        <v>432</v>
      </c>
      <c r="E247" s="2" t="s">
        <v>1097</v>
      </c>
      <c r="F247" s="2" t="s">
        <v>434</v>
      </c>
      <c r="G247" s="2" t="s">
        <v>15</v>
      </c>
      <c r="H247" s="13">
        <v>4282</v>
      </c>
      <c r="I247" s="55">
        <f t="shared" si="35"/>
        <v>2470.714</v>
      </c>
      <c r="J247" s="13">
        <v>3539</v>
      </c>
      <c r="K247" s="55">
        <f t="shared" si="36"/>
        <v>2042.003</v>
      </c>
      <c r="L247" s="13">
        <v>3711</v>
      </c>
      <c r="M247" s="95">
        <f t="shared" si="37"/>
        <v>2141.247</v>
      </c>
      <c r="N247" s="13">
        <v>891</v>
      </c>
      <c r="O247" s="55">
        <f t="shared" si="38"/>
        <v>514.107</v>
      </c>
    </row>
    <row r="248" spans="1:15" ht="12.75">
      <c r="A248" s="2">
        <v>6165</v>
      </c>
      <c r="B248" s="2" t="s">
        <v>432</v>
      </c>
      <c r="C248" s="47" t="s">
        <v>1021</v>
      </c>
      <c r="D248" s="2" t="s">
        <v>504</v>
      </c>
      <c r="E248" s="2" t="s">
        <v>1103</v>
      </c>
      <c r="F248" s="2" t="s">
        <v>434</v>
      </c>
      <c r="G248" s="2" t="s">
        <v>20</v>
      </c>
      <c r="H248" s="13">
        <v>1085</v>
      </c>
      <c r="I248" s="55">
        <f t="shared" si="35"/>
        <v>626.045</v>
      </c>
      <c r="J248" s="13">
        <v>1103</v>
      </c>
      <c r="K248" s="55">
        <f t="shared" si="36"/>
        <v>636.4309999999999</v>
      </c>
      <c r="L248" s="13">
        <v>878</v>
      </c>
      <c r="M248" s="95">
        <f t="shared" si="37"/>
        <v>506.60599999999994</v>
      </c>
      <c r="N248" s="13">
        <v>140</v>
      </c>
      <c r="O248" s="55">
        <f t="shared" si="38"/>
        <v>80.78</v>
      </c>
    </row>
    <row r="249" spans="1:15" ht="12.75">
      <c r="A249" s="2">
        <v>6270</v>
      </c>
      <c r="B249" s="2" t="s">
        <v>432</v>
      </c>
      <c r="C249" s="47" t="s">
        <v>1021</v>
      </c>
      <c r="D249" s="2" t="s">
        <v>505</v>
      </c>
      <c r="E249" s="2" t="s">
        <v>1104</v>
      </c>
      <c r="F249" s="2" t="s">
        <v>434</v>
      </c>
      <c r="G249" s="2" t="s">
        <v>20</v>
      </c>
      <c r="H249" s="13">
        <v>2462</v>
      </c>
      <c r="I249" s="55">
        <f t="shared" si="35"/>
        <v>1420.5739999999998</v>
      </c>
      <c r="J249" s="13">
        <v>2660</v>
      </c>
      <c r="K249" s="55">
        <f t="shared" si="36"/>
        <v>1534.82</v>
      </c>
      <c r="L249" s="13">
        <v>2541</v>
      </c>
      <c r="M249" s="95">
        <f t="shared" si="37"/>
        <v>1466.157</v>
      </c>
      <c r="N249" s="13">
        <v>2475</v>
      </c>
      <c r="O249" s="55">
        <f t="shared" si="38"/>
        <v>1428.0749999999998</v>
      </c>
    </row>
    <row r="250" spans="1:15" ht="12.75">
      <c r="A250" s="2">
        <v>6329</v>
      </c>
      <c r="B250" s="2" t="s">
        <v>432</v>
      </c>
      <c r="C250" s="47" t="s">
        <v>1021</v>
      </c>
      <c r="D250" s="2" t="s">
        <v>506</v>
      </c>
      <c r="E250" s="2" t="s">
        <v>1105</v>
      </c>
      <c r="F250" s="2" t="s">
        <v>434</v>
      </c>
      <c r="G250" s="2" t="s">
        <v>20</v>
      </c>
      <c r="H250" s="13">
        <v>2075</v>
      </c>
      <c r="I250" s="55">
        <f t="shared" si="35"/>
        <v>1197.2749999999999</v>
      </c>
      <c r="J250" s="13">
        <v>1937</v>
      </c>
      <c r="K250" s="55">
        <f t="shared" si="36"/>
        <v>1117.649</v>
      </c>
      <c r="L250" s="13">
        <v>1976</v>
      </c>
      <c r="M250" s="95">
        <f t="shared" si="37"/>
        <v>1140.1519999999998</v>
      </c>
      <c r="N250" s="13">
        <v>1797</v>
      </c>
      <c r="O250" s="55">
        <f t="shared" si="38"/>
        <v>1036.869</v>
      </c>
    </row>
    <row r="251" spans="1:15" ht="12.75">
      <c r="A251" s="2">
        <v>6852</v>
      </c>
      <c r="B251" s="2" t="s">
        <v>432</v>
      </c>
      <c r="C251" s="47" t="s">
        <v>1021</v>
      </c>
      <c r="D251" s="2" t="s">
        <v>507</v>
      </c>
      <c r="E251" s="2" t="s">
        <v>1106</v>
      </c>
      <c r="F251" s="2" t="s">
        <v>434</v>
      </c>
      <c r="G251" s="2" t="s">
        <v>508</v>
      </c>
      <c r="H251" s="13">
        <v>5001</v>
      </c>
      <c r="I251" s="55">
        <f t="shared" si="35"/>
        <v>2885.5769999999998</v>
      </c>
      <c r="J251" s="13">
        <v>4906</v>
      </c>
      <c r="K251" s="55">
        <f t="shared" si="36"/>
        <v>2830.7619999999997</v>
      </c>
      <c r="L251" s="13">
        <v>6743</v>
      </c>
      <c r="M251" s="95">
        <f t="shared" si="37"/>
        <v>3890.711</v>
      </c>
      <c r="N251" s="13">
        <v>3784</v>
      </c>
      <c r="O251" s="55">
        <f t="shared" si="38"/>
        <v>2183.368</v>
      </c>
    </row>
    <row r="252" spans="1:15" ht="12.75">
      <c r="A252" s="2">
        <v>6866</v>
      </c>
      <c r="B252" s="2"/>
      <c r="C252" s="47" t="s">
        <v>1021</v>
      </c>
      <c r="D252" s="2" t="s">
        <v>432</v>
      </c>
      <c r="E252" s="2" t="s">
        <v>1107</v>
      </c>
      <c r="F252" s="2" t="s">
        <v>434</v>
      </c>
      <c r="G252" s="2" t="s">
        <v>15</v>
      </c>
      <c r="H252" s="13">
        <v>10241</v>
      </c>
      <c r="I252" s="55">
        <f t="shared" si="35"/>
        <v>5909.057</v>
      </c>
      <c r="J252" s="13">
        <v>12305</v>
      </c>
      <c r="K252" s="55">
        <f t="shared" si="36"/>
        <v>7099.985</v>
      </c>
      <c r="L252" s="13">
        <v>7526</v>
      </c>
      <c r="M252" s="95">
        <f t="shared" si="37"/>
        <v>4342.5019999999995</v>
      </c>
      <c r="N252" s="13">
        <v>10815</v>
      </c>
      <c r="O252" s="55">
        <f t="shared" si="38"/>
        <v>6240.254999999999</v>
      </c>
    </row>
    <row r="253" spans="1:15" ht="12.75">
      <c r="A253" s="2">
        <v>6870</v>
      </c>
      <c r="B253" s="2"/>
      <c r="C253" s="47" t="s">
        <v>1021</v>
      </c>
      <c r="D253" s="2" t="s">
        <v>432</v>
      </c>
      <c r="E253" s="2" t="s">
        <v>1108</v>
      </c>
      <c r="F253" s="2" t="s">
        <v>434</v>
      </c>
      <c r="G253" s="2" t="s">
        <v>15</v>
      </c>
      <c r="H253" s="13">
        <v>9776</v>
      </c>
      <c r="I253" s="55">
        <f t="shared" si="35"/>
        <v>5640.7519999999995</v>
      </c>
      <c r="J253" s="13">
        <v>8345</v>
      </c>
      <c r="K253" s="55">
        <f t="shared" si="36"/>
        <v>4815.065</v>
      </c>
      <c r="L253" s="13">
        <v>13547</v>
      </c>
      <c r="M253" s="95">
        <f t="shared" si="37"/>
        <v>7816.619</v>
      </c>
      <c r="N253" s="13">
        <v>15639</v>
      </c>
      <c r="O253" s="55">
        <f t="shared" si="38"/>
        <v>9023.703</v>
      </c>
    </row>
    <row r="254" spans="1:15" ht="12.75">
      <c r="A254" s="2">
        <v>6964</v>
      </c>
      <c r="B254" s="2" t="s">
        <v>432</v>
      </c>
      <c r="C254" s="47" t="s">
        <v>1021</v>
      </c>
      <c r="D254" s="2" t="s">
        <v>514</v>
      </c>
      <c r="E254" s="2" t="s">
        <v>1112</v>
      </c>
      <c r="F254" s="2" t="s">
        <v>510</v>
      </c>
      <c r="G254" s="2"/>
      <c r="H254" s="13">
        <v>7487</v>
      </c>
      <c r="I254" s="55">
        <f t="shared" si="35"/>
        <v>4319.999</v>
      </c>
      <c r="J254" s="13">
        <v>5906</v>
      </c>
      <c r="K254" s="55">
        <f t="shared" si="36"/>
        <v>3407.7619999999997</v>
      </c>
      <c r="L254" s="13">
        <v>5794</v>
      </c>
      <c r="M254" s="95">
        <f t="shared" si="37"/>
        <v>3343.138</v>
      </c>
      <c r="N254" s="13">
        <v>5987</v>
      </c>
      <c r="O254" s="55">
        <f t="shared" si="38"/>
        <v>3454.499</v>
      </c>
    </row>
    <row r="255" spans="1:15" ht="12.75">
      <c r="A255" s="2">
        <v>7013</v>
      </c>
      <c r="B255" s="2" t="s">
        <v>432</v>
      </c>
      <c r="C255" s="47" t="s">
        <v>1021</v>
      </c>
      <c r="D255" s="2" t="s">
        <v>515</v>
      </c>
      <c r="E255" s="2" t="s">
        <v>1113</v>
      </c>
      <c r="F255" s="2" t="s">
        <v>510</v>
      </c>
      <c r="G255" s="2" t="s">
        <v>439</v>
      </c>
      <c r="H255" s="13">
        <v>6120</v>
      </c>
      <c r="I255" s="55">
        <f t="shared" si="35"/>
        <v>3531.24</v>
      </c>
      <c r="J255" s="13">
        <v>6631</v>
      </c>
      <c r="K255" s="55">
        <f t="shared" si="36"/>
        <v>3826.0869999999995</v>
      </c>
      <c r="L255" s="13">
        <v>6560</v>
      </c>
      <c r="M255" s="95">
        <f t="shared" si="37"/>
        <v>3785.12</v>
      </c>
      <c r="N255" s="13">
        <v>6830</v>
      </c>
      <c r="O255" s="55">
        <f t="shared" si="38"/>
        <v>3940.91</v>
      </c>
    </row>
    <row r="256" spans="1:15" ht="12.75">
      <c r="A256" s="2">
        <v>7022</v>
      </c>
      <c r="B256" s="2" t="s">
        <v>432</v>
      </c>
      <c r="C256" s="47" t="s">
        <v>1021</v>
      </c>
      <c r="D256" s="2" t="s">
        <v>516</v>
      </c>
      <c r="E256" s="2" t="s">
        <v>1114</v>
      </c>
      <c r="F256" s="2" t="s">
        <v>510</v>
      </c>
      <c r="G256" s="2" t="s">
        <v>472</v>
      </c>
      <c r="H256" s="13">
        <v>21</v>
      </c>
      <c r="I256" s="55">
        <f t="shared" si="35"/>
        <v>12.116999999999999</v>
      </c>
      <c r="J256" s="13">
        <v>28</v>
      </c>
      <c r="K256" s="55">
        <f t="shared" si="36"/>
        <v>16.156</v>
      </c>
      <c r="L256" s="13">
        <v>28</v>
      </c>
      <c r="M256" s="95">
        <f t="shared" si="37"/>
        <v>16.156</v>
      </c>
      <c r="N256" s="13">
        <v>34</v>
      </c>
      <c r="O256" s="55">
        <f t="shared" si="38"/>
        <v>19.618</v>
      </c>
    </row>
    <row r="257" spans="1:15" ht="12.75">
      <c r="A257" s="2">
        <v>7095</v>
      </c>
      <c r="B257" s="2" t="s">
        <v>432</v>
      </c>
      <c r="C257" s="47" t="s">
        <v>1021</v>
      </c>
      <c r="D257" s="2" t="s">
        <v>520</v>
      </c>
      <c r="E257" s="2" t="s">
        <v>1117</v>
      </c>
      <c r="F257" s="2" t="s">
        <v>510</v>
      </c>
      <c r="G257" s="2" t="s">
        <v>500</v>
      </c>
      <c r="H257" s="13">
        <v>54668</v>
      </c>
      <c r="I257" s="55">
        <f t="shared" si="35"/>
        <v>31543.435999999998</v>
      </c>
      <c r="J257" s="13">
        <v>21443</v>
      </c>
      <c r="K257" s="55">
        <f t="shared" si="36"/>
        <v>12372.610999999999</v>
      </c>
      <c r="L257" s="13">
        <v>21578</v>
      </c>
      <c r="M257" s="95">
        <f t="shared" si="37"/>
        <v>12450.506</v>
      </c>
      <c r="N257" s="13">
        <v>22465</v>
      </c>
      <c r="O257" s="55">
        <f t="shared" si="38"/>
        <v>12962.304999999998</v>
      </c>
    </row>
    <row r="258" spans="1:15" ht="12.75">
      <c r="A258" s="2">
        <v>7098</v>
      </c>
      <c r="B258" s="2" t="s">
        <v>432</v>
      </c>
      <c r="C258" s="47" t="s">
        <v>1021</v>
      </c>
      <c r="D258" s="2" t="s">
        <v>521</v>
      </c>
      <c r="E258" s="2" t="s">
        <v>1118</v>
      </c>
      <c r="F258" s="2" t="s">
        <v>510</v>
      </c>
      <c r="G258" s="2" t="s">
        <v>20</v>
      </c>
      <c r="H258" s="13">
        <v>10858</v>
      </c>
      <c r="I258" s="55">
        <f t="shared" si="35"/>
        <v>6265.066</v>
      </c>
      <c r="J258" s="13">
        <v>10884</v>
      </c>
      <c r="K258" s="55">
        <f t="shared" si="36"/>
        <v>6280.067999999999</v>
      </c>
      <c r="L258" s="13">
        <v>12111</v>
      </c>
      <c r="M258" s="95">
        <f t="shared" si="37"/>
        <v>6988.047</v>
      </c>
      <c r="N258" s="13">
        <v>9221</v>
      </c>
      <c r="O258" s="55">
        <f t="shared" si="38"/>
        <v>5320.517</v>
      </c>
    </row>
    <row r="259" spans="1:15" ht="12.75">
      <c r="A259" s="2">
        <v>7108</v>
      </c>
      <c r="B259" s="2" t="s">
        <v>432</v>
      </c>
      <c r="C259" s="47" t="s">
        <v>1021</v>
      </c>
      <c r="D259" s="2" t="s">
        <v>522</v>
      </c>
      <c r="E259" s="2" t="s">
        <v>1119</v>
      </c>
      <c r="F259" s="2" t="s">
        <v>510</v>
      </c>
      <c r="G259" s="2" t="s">
        <v>20</v>
      </c>
      <c r="H259" s="13">
        <v>4995</v>
      </c>
      <c r="I259" s="55">
        <f t="shared" si="35"/>
        <v>2882.115</v>
      </c>
      <c r="J259" s="13">
        <v>5079</v>
      </c>
      <c r="K259" s="55">
        <f t="shared" si="36"/>
        <v>2930.5829999999996</v>
      </c>
      <c r="L259" s="13">
        <v>14649</v>
      </c>
      <c r="M259" s="95">
        <f t="shared" si="37"/>
        <v>8452.473</v>
      </c>
      <c r="N259" s="13">
        <v>5711</v>
      </c>
      <c r="O259" s="55">
        <f t="shared" si="38"/>
        <v>3295.247</v>
      </c>
    </row>
    <row r="260" spans="1:15" ht="12.75">
      <c r="A260" s="2">
        <v>7230</v>
      </c>
      <c r="B260" s="2" t="s">
        <v>432</v>
      </c>
      <c r="C260" s="47" t="s">
        <v>1021</v>
      </c>
      <c r="D260" s="2" t="s">
        <v>525</v>
      </c>
      <c r="E260" s="2" t="s">
        <v>1121</v>
      </c>
      <c r="F260" s="2" t="s">
        <v>510</v>
      </c>
      <c r="G260" s="2" t="s">
        <v>439</v>
      </c>
      <c r="H260" s="13">
        <v>188</v>
      </c>
      <c r="I260" s="55">
        <f t="shared" si="35"/>
        <v>108.476</v>
      </c>
      <c r="J260" s="13">
        <v>7136</v>
      </c>
      <c r="K260" s="55">
        <f t="shared" si="36"/>
        <v>4117.472</v>
      </c>
      <c r="L260" s="13">
        <v>7059</v>
      </c>
      <c r="M260" s="95">
        <f t="shared" si="37"/>
        <v>4073.0429999999997</v>
      </c>
      <c r="N260" s="13">
        <v>-2969</v>
      </c>
      <c r="O260" s="55">
        <f t="shared" si="38"/>
        <v>-1713.1129999999998</v>
      </c>
    </row>
    <row r="261" spans="1:15" ht="12.75">
      <c r="A261" s="2">
        <v>7236</v>
      </c>
      <c r="B261" s="2" t="s">
        <v>432</v>
      </c>
      <c r="C261" s="47" t="s">
        <v>1021</v>
      </c>
      <c r="D261" s="2" t="s">
        <v>526</v>
      </c>
      <c r="E261" s="2" t="s">
        <v>1122</v>
      </c>
      <c r="F261" s="2" t="s">
        <v>510</v>
      </c>
      <c r="G261" s="2" t="s">
        <v>527</v>
      </c>
      <c r="H261" s="13"/>
      <c r="I261" s="55">
        <f t="shared" si="35"/>
        <v>0</v>
      </c>
      <c r="J261" s="13"/>
      <c r="K261" s="55">
        <f t="shared" si="36"/>
        <v>0</v>
      </c>
      <c r="L261" s="13"/>
      <c r="M261" s="95">
        <f t="shared" si="37"/>
        <v>0</v>
      </c>
      <c r="N261" s="13">
        <v>0</v>
      </c>
      <c r="O261" s="55">
        <f t="shared" si="38"/>
        <v>0</v>
      </c>
    </row>
    <row r="262" spans="1:15" ht="12.75">
      <c r="A262" s="2">
        <v>7276</v>
      </c>
      <c r="B262" s="2" t="s">
        <v>432</v>
      </c>
      <c r="C262" s="47" t="s">
        <v>1021</v>
      </c>
      <c r="D262" s="2" t="s">
        <v>528</v>
      </c>
      <c r="E262" s="2" t="s">
        <v>1123</v>
      </c>
      <c r="F262" s="2" t="s">
        <v>510</v>
      </c>
      <c r="G262" s="2" t="s">
        <v>20</v>
      </c>
      <c r="H262" s="13">
        <v>526</v>
      </c>
      <c r="I262" s="55">
        <f t="shared" si="35"/>
        <v>303.50199999999995</v>
      </c>
      <c r="J262" s="13">
        <v>529</v>
      </c>
      <c r="K262" s="55">
        <f t="shared" si="36"/>
        <v>305.233</v>
      </c>
      <c r="L262" s="13">
        <v>-138</v>
      </c>
      <c r="M262" s="95">
        <f t="shared" si="37"/>
        <v>-79.62599999999999</v>
      </c>
      <c r="N262" s="13">
        <v>0</v>
      </c>
      <c r="O262" s="55">
        <f t="shared" si="38"/>
        <v>0</v>
      </c>
    </row>
    <row r="263" spans="1:15" ht="12.75">
      <c r="A263" s="2">
        <v>7377</v>
      </c>
      <c r="B263" s="2" t="s">
        <v>432</v>
      </c>
      <c r="C263" s="47" t="s">
        <v>1021</v>
      </c>
      <c r="D263" s="2" t="s">
        <v>531</v>
      </c>
      <c r="E263" s="2" t="s">
        <v>1126</v>
      </c>
      <c r="F263" s="2" t="s">
        <v>510</v>
      </c>
      <c r="G263" s="2" t="s">
        <v>79</v>
      </c>
      <c r="H263" s="13">
        <v>1109</v>
      </c>
      <c r="I263" s="55">
        <f t="shared" si="35"/>
        <v>639.8929999999999</v>
      </c>
      <c r="J263" s="13">
        <v>1111</v>
      </c>
      <c r="K263" s="55">
        <f t="shared" si="36"/>
        <v>641.0469999999999</v>
      </c>
      <c r="L263" s="13">
        <v>1174</v>
      </c>
      <c r="M263" s="95">
        <f t="shared" si="37"/>
        <v>677.3979999999999</v>
      </c>
      <c r="N263" s="13">
        <v>-1040</v>
      </c>
      <c r="O263" s="55">
        <f t="shared" si="38"/>
        <v>-600.0799999999999</v>
      </c>
    </row>
    <row r="264" spans="1:15" ht="12.75">
      <c r="A264" s="2">
        <v>7401</v>
      </c>
      <c r="B264" s="2" t="s">
        <v>432</v>
      </c>
      <c r="C264" s="47" t="s">
        <v>1021</v>
      </c>
      <c r="D264" s="2" t="s">
        <v>514</v>
      </c>
      <c r="E264" s="2" t="s">
        <v>1127</v>
      </c>
      <c r="F264" s="2" t="s">
        <v>510</v>
      </c>
      <c r="G264" s="2"/>
      <c r="H264" s="13">
        <v>20048</v>
      </c>
      <c r="I264" s="55">
        <f t="shared" si="35"/>
        <v>11567.696</v>
      </c>
      <c r="J264" s="13">
        <v>20072</v>
      </c>
      <c r="K264" s="55">
        <f t="shared" si="36"/>
        <v>11581.544</v>
      </c>
      <c r="L264" s="13">
        <v>23302</v>
      </c>
      <c r="M264" s="95">
        <f t="shared" si="37"/>
        <v>13445.253999999999</v>
      </c>
      <c r="N264" s="13">
        <v>23331</v>
      </c>
      <c r="O264" s="55">
        <f t="shared" si="38"/>
        <v>13461.987</v>
      </c>
    </row>
    <row r="265" spans="1:15" ht="12.75">
      <c r="A265" s="2">
        <v>7435</v>
      </c>
      <c r="B265" s="2" t="s">
        <v>432</v>
      </c>
      <c r="C265" s="47" t="s">
        <v>1021</v>
      </c>
      <c r="D265" s="2" t="s">
        <v>533</v>
      </c>
      <c r="E265" s="2" t="s">
        <v>1129</v>
      </c>
      <c r="F265" s="2" t="s">
        <v>510</v>
      </c>
      <c r="G265" s="2" t="s">
        <v>20</v>
      </c>
      <c r="H265" s="13">
        <v>2885</v>
      </c>
      <c r="I265" s="55">
        <f t="shared" si="35"/>
        <v>1664.645</v>
      </c>
      <c r="J265" s="13">
        <v>2884</v>
      </c>
      <c r="K265" s="55">
        <f t="shared" si="36"/>
        <v>1664.068</v>
      </c>
      <c r="L265" s="13">
        <v>3047</v>
      </c>
      <c r="M265" s="95">
        <f t="shared" si="37"/>
        <v>1758.119</v>
      </c>
      <c r="N265" s="13">
        <v>8209</v>
      </c>
      <c r="O265" s="55">
        <f t="shared" si="38"/>
        <v>4736.593</v>
      </c>
    </row>
    <row r="266" spans="1:15" ht="12.75">
      <c r="A266" s="2">
        <v>7438</v>
      </c>
      <c r="B266" s="2" t="s">
        <v>432</v>
      </c>
      <c r="C266" s="47" t="s">
        <v>1021</v>
      </c>
      <c r="D266" s="2" t="s">
        <v>534</v>
      </c>
      <c r="E266" s="2" t="s">
        <v>1130</v>
      </c>
      <c r="F266" s="2" t="s">
        <v>510</v>
      </c>
      <c r="G266" s="2" t="s">
        <v>20</v>
      </c>
      <c r="H266" s="13">
        <v>10631</v>
      </c>
      <c r="I266" s="55">
        <f t="shared" si="35"/>
        <v>6134.0869999999995</v>
      </c>
      <c r="J266" s="13">
        <v>10343</v>
      </c>
      <c r="K266" s="55">
        <f t="shared" si="36"/>
        <v>5967.910999999999</v>
      </c>
      <c r="L266" s="13">
        <v>12139</v>
      </c>
      <c r="M266" s="95">
        <f t="shared" si="37"/>
        <v>7004.2029999999995</v>
      </c>
      <c r="N266" s="13">
        <v>12118</v>
      </c>
      <c r="O266" s="55">
        <f t="shared" si="38"/>
        <v>6992.085999999999</v>
      </c>
    </row>
    <row r="267" spans="1:15" ht="12.75">
      <c r="A267" s="2">
        <v>7439</v>
      </c>
      <c r="B267" s="2" t="s">
        <v>432</v>
      </c>
      <c r="C267" s="47" t="s">
        <v>1021</v>
      </c>
      <c r="D267" s="2" t="s">
        <v>535</v>
      </c>
      <c r="E267" s="2" t="s">
        <v>1119</v>
      </c>
      <c r="F267" s="2" t="s">
        <v>510</v>
      </c>
      <c r="G267" s="2" t="s">
        <v>20</v>
      </c>
      <c r="H267" s="13">
        <v>466</v>
      </c>
      <c r="I267" s="55">
        <f t="shared" si="35"/>
        <v>268.882</v>
      </c>
      <c r="J267" s="13">
        <v>453</v>
      </c>
      <c r="K267" s="55">
        <f t="shared" si="36"/>
        <v>261.381</v>
      </c>
      <c r="L267" s="13">
        <v>271</v>
      </c>
      <c r="M267" s="95">
        <f t="shared" si="37"/>
        <v>156.367</v>
      </c>
      <c r="N267" s="13">
        <v>465</v>
      </c>
      <c r="O267" s="55">
        <f t="shared" si="38"/>
        <v>268.305</v>
      </c>
    </row>
    <row r="268" spans="1:15" ht="12.75">
      <c r="A268" s="2">
        <v>7476</v>
      </c>
      <c r="B268" s="2" t="s">
        <v>432</v>
      </c>
      <c r="C268" s="47" t="s">
        <v>1021</v>
      </c>
      <c r="D268" s="2" t="s">
        <v>514</v>
      </c>
      <c r="E268" s="2" t="s">
        <v>1131</v>
      </c>
      <c r="F268" s="2" t="s">
        <v>510</v>
      </c>
      <c r="G268" s="2"/>
      <c r="H268" s="13">
        <v>14783</v>
      </c>
      <c r="I268" s="55">
        <f t="shared" si="35"/>
        <v>8529.791</v>
      </c>
      <c r="J268" s="13">
        <v>13045</v>
      </c>
      <c r="K268" s="55">
        <f t="shared" si="36"/>
        <v>7526.964999999999</v>
      </c>
      <c r="L268" s="13">
        <v>12049</v>
      </c>
      <c r="M268" s="95">
        <f t="shared" si="37"/>
        <v>6952.272999999999</v>
      </c>
      <c r="N268" s="13">
        <v>11801</v>
      </c>
      <c r="O268" s="55">
        <f t="shared" si="38"/>
        <v>6809.177</v>
      </c>
    </row>
    <row r="269" spans="1:15" ht="12.75">
      <c r="A269" s="2">
        <v>7614</v>
      </c>
      <c r="B269" s="2" t="s">
        <v>432</v>
      </c>
      <c r="C269" s="47" t="s">
        <v>1021</v>
      </c>
      <c r="D269" s="2" t="s">
        <v>514</v>
      </c>
      <c r="E269" s="2" t="s">
        <v>1132</v>
      </c>
      <c r="F269" s="2" t="s">
        <v>510</v>
      </c>
      <c r="G269" s="2"/>
      <c r="H269" s="13">
        <v>4017</v>
      </c>
      <c r="I269" s="55">
        <f t="shared" si="35"/>
        <v>2317.8089999999997</v>
      </c>
      <c r="J269" s="13">
        <v>2238</v>
      </c>
      <c r="K269" s="55">
        <f t="shared" si="36"/>
        <v>1291.3259999999998</v>
      </c>
      <c r="L269" s="13">
        <v>2252</v>
      </c>
      <c r="M269" s="95">
        <f t="shared" si="37"/>
        <v>1299.404</v>
      </c>
      <c r="N269" s="13">
        <v>2238</v>
      </c>
      <c r="O269" s="55">
        <f t="shared" si="38"/>
        <v>1291.3259999999998</v>
      </c>
    </row>
    <row r="270" spans="1:15" ht="12.75">
      <c r="A270" s="2">
        <v>7631</v>
      </c>
      <c r="B270" s="2" t="s">
        <v>432</v>
      </c>
      <c r="C270" s="47" t="s">
        <v>1021</v>
      </c>
      <c r="D270" s="2" t="s">
        <v>514</v>
      </c>
      <c r="E270" s="2" t="s">
        <v>1133</v>
      </c>
      <c r="F270" s="2" t="s">
        <v>536</v>
      </c>
      <c r="G270" s="2"/>
      <c r="H270" s="13">
        <v>5382</v>
      </c>
      <c r="I270" s="55">
        <f t="shared" si="35"/>
        <v>3105.4139999999998</v>
      </c>
      <c r="J270" s="13">
        <v>5373</v>
      </c>
      <c r="K270" s="55">
        <f t="shared" si="36"/>
        <v>3100.2209999999995</v>
      </c>
      <c r="L270" s="13">
        <v>5758</v>
      </c>
      <c r="M270" s="95">
        <f t="shared" si="37"/>
        <v>3322.3659999999995</v>
      </c>
      <c r="N270" s="13">
        <v>5918</v>
      </c>
      <c r="O270" s="55">
        <f t="shared" si="38"/>
        <v>3414.6859999999997</v>
      </c>
    </row>
    <row r="271" spans="1:15" ht="12.75">
      <c r="A271" s="2">
        <v>7746</v>
      </c>
      <c r="B271" s="2" t="s">
        <v>432</v>
      </c>
      <c r="C271" s="47" t="s">
        <v>1021</v>
      </c>
      <c r="D271" s="2" t="s">
        <v>537</v>
      </c>
      <c r="E271" s="2" t="s">
        <v>1134</v>
      </c>
      <c r="F271" s="2" t="s">
        <v>536</v>
      </c>
      <c r="G271" s="2" t="s">
        <v>20</v>
      </c>
      <c r="H271" s="13">
        <v>42</v>
      </c>
      <c r="I271" s="55">
        <f t="shared" si="35"/>
        <v>24.233999999999998</v>
      </c>
      <c r="J271" s="13">
        <v>43</v>
      </c>
      <c r="K271" s="55">
        <f t="shared" si="36"/>
        <v>24.811</v>
      </c>
      <c r="L271" s="13">
        <v>45</v>
      </c>
      <c r="M271" s="95">
        <f t="shared" si="37"/>
        <v>25.964999999999996</v>
      </c>
      <c r="N271" s="13">
        <v>99</v>
      </c>
      <c r="O271" s="55">
        <f t="shared" si="38"/>
        <v>57.123</v>
      </c>
    </row>
    <row r="272" spans="1:15" ht="12.75">
      <c r="A272" s="2">
        <v>7767</v>
      </c>
      <c r="B272" s="2" t="s">
        <v>432</v>
      </c>
      <c r="C272" s="47" t="s">
        <v>1021</v>
      </c>
      <c r="D272" s="2" t="s">
        <v>538</v>
      </c>
      <c r="E272" s="2" t="s">
        <v>1135</v>
      </c>
      <c r="F272" s="2" t="s">
        <v>536</v>
      </c>
      <c r="G272" s="2" t="s">
        <v>57</v>
      </c>
      <c r="H272" s="13">
        <v>26072</v>
      </c>
      <c r="I272" s="55">
        <f t="shared" si="35"/>
        <v>15043.543999999998</v>
      </c>
      <c r="J272" s="13">
        <v>26782</v>
      </c>
      <c r="K272" s="55">
        <f t="shared" si="36"/>
        <v>15453.213999999998</v>
      </c>
      <c r="L272" s="13">
        <v>27712</v>
      </c>
      <c r="M272" s="95">
        <f t="shared" si="37"/>
        <v>15989.823999999999</v>
      </c>
      <c r="N272" s="13">
        <v>19897</v>
      </c>
      <c r="O272" s="55">
        <f t="shared" si="38"/>
        <v>11480.569</v>
      </c>
    </row>
    <row r="273" spans="1:15" ht="12.75">
      <c r="A273" s="2">
        <v>7871</v>
      </c>
      <c r="B273" s="2" t="s">
        <v>432</v>
      </c>
      <c r="C273" s="47" t="s">
        <v>1021</v>
      </c>
      <c r="D273" s="2" t="s">
        <v>514</v>
      </c>
      <c r="E273" s="2" t="s">
        <v>1137</v>
      </c>
      <c r="F273" s="2" t="s">
        <v>536</v>
      </c>
      <c r="G273" s="2"/>
      <c r="H273" s="13">
        <v>17317</v>
      </c>
      <c r="I273" s="55">
        <f t="shared" si="35"/>
        <v>9991.909</v>
      </c>
      <c r="J273" s="13">
        <v>15713</v>
      </c>
      <c r="K273" s="55">
        <f t="shared" si="36"/>
        <v>9066.401</v>
      </c>
      <c r="L273" s="13">
        <v>15543</v>
      </c>
      <c r="M273" s="95">
        <f t="shared" si="37"/>
        <v>8968.311</v>
      </c>
      <c r="N273" s="13">
        <v>14893</v>
      </c>
      <c r="O273" s="55">
        <f t="shared" si="38"/>
        <v>8593.260999999999</v>
      </c>
    </row>
    <row r="274" spans="1:15" ht="12.75">
      <c r="A274" s="2">
        <v>7885</v>
      </c>
      <c r="B274" s="2" t="s">
        <v>432</v>
      </c>
      <c r="C274" s="47" t="s">
        <v>1021</v>
      </c>
      <c r="D274" s="2" t="s">
        <v>526</v>
      </c>
      <c r="E274" s="2" t="s">
        <v>1138</v>
      </c>
      <c r="F274" s="2" t="s">
        <v>536</v>
      </c>
      <c r="G274" s="2" t="s">
        <v>527</v>
      </c>
      <c r="H274" s="13"/>
      <c r="I274" s="55">
        <f t="shared" si="35"/>
        <v>0</v>
      </c>
      <c r="J274" s="13"/>
      <c r="K274" s="55">
        <f t="shared" si="36"/>
        <v>0</v>
      </c>
      <c r="L274" s="13"/>
      <c r="M274" s="95">
        <f t="shared" si="37"/>
        <v>0</v>
      </c>
      <c r="N274" s="13">
        <v>2</v>
      </c>
      <c r="O274" s="55">
        <f t="shared" si="38"/>
        <v>1.154</v>
      </c>
    </row>
    <row r="275" spans="1:15" ht="12.75">
      <c r="A275" s="2">
        <v>7898</v>
      </c>
      <c r="B275" s="2" t="s">
        <v>432</v>
      </c>
      <c r="C275" s="47" t="s">
        <v>1021</v>
      </c>
      <c r="D275" s="2" t="s">
        <v>484</v>
      </c>
      <c r="E275" s="2" t="s">
        <v>1139</v>
      </c>
      <c r="F275" s="2" t="s">
        <v>536</v>
      </c>
      <c r="G275" s="2"/>
      <c r="H275" s="13">
        <v>1752</v>
      </c>
      <c r="I275" s="55">
        <f t="shared" si="35"/>
        <v>1010.9039999999999</v>
      </c>
      <c r="J275" s="13">
        <v>1752</v>
      </c>
      <c r="K275" s="55">
        <f t="shared" si="36"/>
        <v>1010.9039999999999</v>
      </c>
      <c r="L275" s="13">
        <v>1752</v>
      </c>
      <c r="M275" s="95">
        <f t="shared" si="37"/>
        <v>1010.9039999999999</v>
      </c>
      <c r="N275" s="13">
        <v>1752</v>
      </c>
      <c r="O275" s="55">
        <f t="shared" si="38"/>
        <v>1010.9039999999999</v>
      </c>
    </row>
    <row r="276" spans="1:15" ht="12.75">
      <c r="A276" s="2">
        <v>7951</v>
      </c>
      <c r="B276" s="2"/>
      <c r="C276" s="47" t="s">
        <v>1021</v>
      </c>
      <c r="D276" s="2" t="s">
        <v>543</v>
      </c>
      <c r="E276" s="2" t="s">
        <v>1141</v>
      </c>
      <c r="F276" s="2" t="s">
        <v>536</v>
      </c>
      <c r="G276" s="2"/>
      <c r="H276" s="13">
        <v>2269</v>
      </c>
      <c r="I276" s="55">
        <f t="shared" si="35"/>
        <v>1309.213</v>
      </c>
      <c r="J276" s="13">
        <v>2989</v>
      </c>
      <c r="K276" s="55">
        <f t="shared" si="36"/>
        <v>1724.6529999999998</v>
      </c>
      <c r="L276" s="13">
        <v>2622</v>
      </c>
      <c r="M276" s="95">
        <f t="shared" si="37"/>
        <v>1512.8939999999998</v>
      </c>
      <c r="N276" s="13">
        <v>2484</v>
      </c>
      <c r="O276" s="55">
        <f t="shared" si="38"/>
        <v>1433.2679999999998</v>
      </c>
    </row>
    <row r="277" spans="1:15" ht="12.75">
      <c r="A277" s="2">
        <v>7959</v>
      </c>
      <c r="B277" s="2"/>
      <c r="C277" s="47" t="s">
        <v>1021</v>
      </c>
      <c r="D277" s="2" t="s">
        <v>432</v>
      </c>
      <c r="E277" s="2" t="s">
        <v>1142</v>
      </c>
      <c r="F277" s="2" t="s">
        <v>536</v>
      </c>
      <c r="G277" s="2" t="s">
        <v>7</v>
      </c>
      <c r="H277" s="13">
        <v>69</v>
      </c>
      <c r="I277" s="55">
        <f t="shared" si="35"/>
        <v>39.812999999999995</v>
      </c>
      <c r="J277" s="13">
        <v>50</v>
      </c>
      <c r="K277" s="55">
        <f t="shared" si="36"/>
        <v>28.849999999999998</v>
      </c>
      <c r="L277" s="13">
        <v>90</v>
      </c>
      <c r="M277" s="95">
        <f t="shared" si="37"/>
        <v>51.92999999999999</v>
      </c>
      <c r="N277" s="13">
        <v>37</v>
      </c>
      <c r="O277" s="55">
        <f t="shared" si="38"/>
        <v>21.348999999999997</v>
      </c>
    </row>
    <row r="278" spans="1:15" ht="12.75">
      <c r="A278" s="2">
        <v>7960</v>
      </c>
      <c r="B278" s="2"/>
      <c r="C278" s="47" t="s">
        <v>1021</v>
      </c>
      <c r="D278" s="2" t="s">
        <v>432</v>
      </c>
      <c r="E278" s="2" t="s">
        <v>1143</v>
      </c>
      <c r="F278" s="2" t="s">
        <v>536</v>
      </c>
      <c r="G278" s="2" t="s">
        <v>7</v>
      </c>
      <c r="H278" s="13">
        <v>32551</v>
      </c>
      <c r="I278" s="55">
        <f t="shared" si="35"/>
        <v>18781.927</v>
      </c>
      <c r="J278" s="13">
        <v>31675</v>
      </c>
      <c r="K278" s="55">
        <f t="shared" si="36"/>
        <v>18276.475</v>
      </c>
      <c r="L278" s="13">
        <v>32069</v>
      </c>
      <c r="M278" s="95">
        <f t="shared" si="37"/>
        <v>18503.813</v>
      </c>
      <c r="N278" s="13">
        <v>27400</v>
      </c>
      <c r="O278" s="55">
        <f t="shared" si="38"/>
        <v>15809.8</v>
      </c>
    </row>
    <row r="279" spans="1:15" ht="12.75">
      <c r="A279" s="2">
        <v>8020</v>
      </c>
      <c r="B279" s="2" t="s">
        <v>432</v>
      </c>
      <c r="C279" s="47" t="s">
        <v>1021</v>
      </c>
      <c r="D279" s="2" t="s">
        <v>514</v>
      </c>
      <c r="E279" s="2" t="s">
        <v>1144</v>
      </c>
      <c r="F279" s="2" t="s">
        <v>536</v>
      </c>
      <c r="G279" s="2"/>
      <c r="H279" s="13">
        <v>11428</v>
      </c>
      <c r="I279" s="55">
        <f t="shared" si="35"/>
        <v>6593.955999999999</v>
      </c>
      <c r="J279" s="13">
        <v>11033</v>
      </c>
      <c r="K279" s="55">
        <f t="shared" si="36"/>
        <v>6366.040999999999</v>
      </c>
      <c r="L279" s="13">
        <v>12161</v>
      </c>
      <c r="M279" s="95">
        <f t="shared" si="37"/>
        <v>7016.897</v>
      </c>
      <c r="N279" s="13">
        <v>12804</v>
      </c>
      <c r="O279" s="55">
        <f t="shared" si="38"/>
        <v>7387.907999999999</v>
      </c>
    </row>
    <row r="280" spans="1:15" ht="12.75">
      <c r="A280" s="2">
        <v>8096</v>
      </c>
      <c r="B280" s="2" t="s">
        <v>432</v>
      </c>
      <c r="C280" s="47" t="s">
        <v>1021</v>
      </c>
      <c r="D280" s="2" t="s">
        <v>514</v>
      </c>
      <c r="E280" s="2" t="s">
        <v>1145</v>
      </c>
      <c r="F280" s="2" t="s">
        <v>536</v>
      </c>
      <c r="G280" s="2"/>
      <c r="H280" s="13">
        <v>2500</v>
      </c>
      <c r="I280" s="55">
        <f aca="true" t="shared" si="39" ref="I280:I343">H280*$I$3</f>
        <v>1442.5</v>
      </c>
      <c r="J280" s="13">
        <v>2499</v>
      </c>
      <c r="K280" s="55">
        <f aca="true" t="shared" si="40" ref="K280:K343">J280*$I$3</f>
        <v>1441.923</v>
      </c>
      <c r="L280" s="13">
        <v>2715</v>
      </c>
      <c r="M280" s="95">
        <f aca="true" t="shared" si="41" ref="M280:M343">L280*$I$3</f>
        <v>1566.5549999999998</v>
      </c>
      <c r="N280" s="13">
        <v>2846</v>
      </c>
      <c r="O280" s="55">
        <f aca="true" t="shared" si="42" ref="O280:O343">N280*$I$3</f>
        <v>1642.1419999999998</v>
      </c>
    </row>
    <row r="281" spans="1:15" ht="12.75">
      <c r="A281" s="2">
        <v>8248</v>
      </c>
      <c r="B281" s="2" t="s">
        <v>432</v>
      </c>
      <c r="C281" s="47" t="s">
        <v>1021</v>
      </c>
      <c r="D281" s="2" t="s">
        <v>546</v>
      </c>
      <c r="E281" s="2" t="s">
        <v>1147</v>
      </c>
      <c r="F281" s="2" t="s">
        <v>536</v>
      </c>
      <c r="G281" s="2" t="s">
        <v>439</v>
      </c>
      <c r="H281" s="13">
        <v>8308</v>
      </c>
      <c r="I281" s="55">
        <f t="shared" si="39"/>
        <v>4793.715999999999</v>
      </c>
      <c r="J281" s="13">
        <v>8000</v>
      </c>
      <c r="K281" s="55">
        <f t="shared" si="40"/>
        <v>4616</v>
      </c>
      <c r="L281" s="13">
        <v>7935</v>
      </c>
      <c r="M281" s="95">
        <f t="shared" si="41"/>
        <v>4578.495</v>
      </c>
      <c r="N281" s="13">
        <v>11693</v>
      </c>
      <c r="O281" s="55">
        <f t="shared" si="42"/>
        <v>6746.861</v>
      </c>
    </row>
    <row r="282" spans="1:15" ht="12.75">
      <c r="A282" s="2">
        <v>8253</v>
      </c>
      <c r="B282" s="2" t="s">
        <v>432</v>
      </c>
      <c r="C282" s="47" t="s">
        <v>1021</v>
      </c>
      <c r="D282" s="2" t="s">
        <v>514</v>
      </c>
      <c r="E282" s="2" t="s">
        <v>1149</v>
      </c>
      <c r="F282" s="2" t="s">
        <v>536</v>
      </c>
      <c r="G282" s="2"/>
      <c r="H282" s="13">
        <v>21021</v>
      </c>
      <c r="I282" s="55">
        <f t="shared" si="39"/>
        <v>12129.116999999998</v>
      </c>
      <c r="J282" s="13">
        <v>21142</v>
      </c>
      <c r="K282" s="55">
        <f t="shared" si="40"/>
        <v>12198.934</v>
      </c>
      <c r="L282" s="13">
        <v>23915</v>
      </c>
      <c r="M282" s="95">
        <f t="shared" si="41"/>
        <v>13798.954999999998</v>
      </c>
      <c r="N282" s="13">
        <v>26107</v>
      </c>
      <c r="O282" s="55">
        <f t="shared" si="42"/>
        <v>15063.739</v>
      </c>
    </row>
    <row r="283" spans="1:15" ht="12.75">
      <c r="A283" s="2">
        <v>8369</v>
      </c>
      <c r="B283" s="2" t="s">
        <v>432</v>
      </c>
      <c r="C283" s="47" t="s">
        <v>1021</v>
      </c>
      <c r="D283" s="2" t="s">
        <v>514</v>
      </c>
      <c r="E283" s="2" t="s">
        <v>1152</v>
      </c>
      <c r="F283" s="2" t="s">
        <v>536</v>
      </c>
      <c r="G283" s="2"/>
      <c r="H283" s="13">
        <v>20082</v>
      </c>
      <c r="I283" s="55">
        <f t="shared" si="39"/>
        <v>11587.313999999998</v>
      </c>
      <c r="J283" s="13">
        <v>19537</v>
      </c>
      <c r="K283" s="55">
        <f t="shared" si="40"/>
        <v>11272.848999999998</v>
      </c>
      <c r="L283" s="13">
        <v>18148</v>
      </c>
      <c r="M283" s="95">
        <f t="shared" si="41"/>
        <v>10471.395999999999</v>
      </c>
      <c r="N283" s="13">
        <v>18654</v>
      </c>
      <c r="O283" s="55">
        <f t="shared" si="42"/>
        <v>10763.357999999998</v>
      </c>
    </row>
    <row r="284" spans="1:15" ht="12.75">
      <c r="A284" s="2">
        <v>8379</v>
      </c>
      <c r="B284" s="2" t="s">
        <v>432</v>
      </c>
      <c r="C284" s="47" t="s">
        <v>1021</v>
      </c>
      <c r="D284" s="2" t="s">
        <v>550</v>
      </c>
      <c r="E284" s="2" t="s">
        <v>1153</v>
      </c>
      <c r="F284" s="2" t="s">
        <v>536</v>
      </c>
      <c r="G284" s="2" t="s">
        <v>20</v>
      </c>
      <c r="H284" s="13">
        <v>8</v>
      </c>
      <c r="I284" s="55">
        <f t="shared" si="39"/>
        <v>4.616</v>
      </c>
      <c r="J284" s="13">
        <v>8</v>
      </c>
      <c r="K284" s="55">
        <f t="shared" si="40"/>
        <v>4.616</v>
      </c>
      <c r="L284" s="13">
        <v>9</v>
      </c>
      <c r="M284" s="95">
        <f t="shared" si="41"/>
        <v>5.193</v>
      </c>
      <c r="N284" s="13">
        <v>2</v>
      </c>
      <c r="O284" s="55">
        <f t="shared" si="42"/>
        <v>1.154</v>
      </c>
    </row>
    <row r="285" spans="1:15" ht="12.75">
      <c r="A285" s="2">
        <v>8511</v>
      </c>
      <c r="B285" s="2" t="s">
        <v>432</v>
      </c>
      <c r="C285" s="47" t="s">
        <v>1021</v>
      </c>
      <c r="D285" s="2" t="s">
        <v>514</v>
      </c>
      <c r="E285" s="2" t="s">
        <v>1155</v>
      </c>
      <c r="F285" s="2" t="s">
        <v>536</v>
      </c>
      <c r="G285" s="2"/>
      <c r="H285" s="13">
        <v>30016</v>
      </c>
      <c r="I285" s="55">
        <f t="shared" si="39"/>
        <v>17319.232</v>
      </c>
      <c r="J285" s="13">
        <v>28514</v>
      </c>
      <c r="K285" s="55">
        <f t="shared" si="40"/>
        <v>16452.577999999998</v>
      </c>
      <c r="L285" s="13">
        <v>27270</v>
      </c>
      <c r="M285" s="95">
        <f t="shared" si="41"/>
        <v>15734.789999999999</v>
      </c>
      <c r="N285" s="13">
        <v>27903</v>
      </c>
      <c r="O285" s="55">
        <f t="shared" si="42"/>
        <v>16100.030999999999</v>
      </c>
    </row>
    <row r="286" spans="1:15" ht="12.75">
      <c r="A286" s="2">
        <v>8593</v>
      </c>
      <c r="B286" s="2" t="s">
        <v>432</v>
      </c>
      <c r="C286" s="47" t="s">
        <v>1021</v>
      </c>
      <c r="D286" s="2" t="s">
        <v>552</v>
      </c>
      <c r="E286" s="2" t="s">
        <v>1156</v>
      </c>
      <c r="F286" s="2" t="s">
        <v>536</v>
      </c>
      <c r="G286" s="2" t="s">
        <v>472</v>
      </c>
      <c r="H286" s="13">
        <v>907</v>
      </c>
      <c r="I286" s="55">
        <f t="shared" si="39"/>
        <v>523.3389999999999</v>
      </c>
      <c r="J286" s="13">
        <v>891</v>
      </c>
      <c r="K286" s="55">
        <f t="shared" si="40"/>
        <v>514.107</v>
      </c>
      <c r="L286" s="13">
        <v>1851</v>
      </c>
      <c r="M286" s="95">
        <f t="shared" si="41"/>
        <v>1068.0269999999998</v>
      </c>
      <c r="N286" s="13">
        <v>1318</v>
      </c>
      <c r="O286" s="55">
        <f t="shared" si="42"/>
        <v>760.486</v>
      </c>
    </row>
    <row r="287" spans="1:15" ht="12.75">
      <c r="A287" s="2">
        <v>8643</v>
      </c>
      <c r="B287" s="2"/>
      <c r="C287" s="47" t="s">
        <v>1021</v>
      </c>
      <c r="D287" s="2" t="s">
        <v>554</v>
      </c>
      <c r="E287" s="2" t="s">
        <v>1158</v>
      </c>
      <c r="F287" s="2" t="s">
        <v>536</v>
      </c>
      <c r="G287" s="2"/>
      <c r="H287" s="13">
        <v>430</v>
      </c>
      <c r="I287" s="55">
        <f t="shared" si="39"/>
        <v>248.10999999999999</v>
      </c>
      <c r="J287" s="13">
        <v>230</v>
      </c>
      <c r="K287" s="55">
        <f t="shared" si="40"/>
        <v>132.70999999999998</v>
      </c>
      <c r="L287" s="13">
        <v>10</v>
      </c>
      <c r="M287" s="95">
        <f t="shared" si="41"/>
        <v>5.77</v>
      </c>
      <c r="N287" s="13">
        <v>1070</v>
      </c>
      <c r="O287" s="55">
        <f t="shared" si="42"/>
        <v>617.39</v>
      </c>
    </row>
    <row r="288" spans="1:15" ht="12.75">
      <c r="A288" s="2">
        <v>8644</v>
      </c>
      <c r="B288" s="2"/>
      <c r="C288" s="47" t="s">
        <v>1021</v>
      </c>
      <c r="D288" s="2" t="s">
        <v>555</v>
      </c>
      <c r="E288" s="2" t="s">
        <v>1159</v>
      </c>
      <c r="F288" s="2" t="s">
        <v>536</v>
      </c>
      <c r="G288" s="2"/>
      <c r="H288" s="13">
        <v>11112</v>
      </c>
      <c r="I288" s="55">
        <f t="shared" si="39"/>
        <v>6411.624</v>
      </c>
      <c r="J288" s="13">
        <v>14454</v>
      </c>
      <c r="K288" s="55">
        <f t="shared" si="40"/>
        <v>8339.957999999999</v>
      </c>
      <c r="L288" s="13">
        <v>14336</v>
      </c>
      <c r="M288" s="95">
        <f t="shared" si="41"/>
        <v>8271.872</v>
      </c>
      <c r="N288" s="13">
        <v>5097</v>
      </c>
      <c r="O288" s="55">
        <f t="shared" si="42"/>
        <v>2940.9689999999996</v>
      </c>
    </row>
    <row r="289" spans="1:15" ht="12.75">
      <c r="A289" s="2">
        <v>8645</v>
      </c>
      <c r="B289" s="2"/>
      <c r="C289" s="47" t="s">
        <v>1021</v>
      </c>
      <c r="D289" s="2" t="s">
        <v>556</v>
      </c>
      <c r="E289" s="2" t="s">
        <v>1160</v>
      </c>
      <c r="F289" s="2" t="s">
        <v>536</v>
      </c>
      <c r="G289" s="2"/>
      <c r="H289" s="13">
        <v>10615</v>
      </c>
      <c r="I289" s="55">
        <f t="shared" si="39"/>
        <v>6124.855</v>
      </c>
      <c r="J289" s="13">
        <v>8160</v>
      </c>
      <c r="K289" s="55">
        <f t="shared" si="40"/>
        <v>4708.32</v>
      </c>
      <c r="L289" s="13">
        <v>8093</v>
      </c>
      <c r="M289" s="95">
        <f t="shared" si="41"/>
        <v>4669.661</v>
      </c>
      <c r="N289" s="13">
        <v>7263</v>
      </c>
      <c r="O289" s="55">
        <f t="shared" si="42"/>
        <v>4190.750999999999</v>
      </c>
    </row>
    <row r="290" spans="1:15" ht="12.75">
      <c r="A290" s="2">
        <v>8646</v>
      </c>
      <c r="B290" s="2"/>
      <c r="C290" s="47" t="s">
        <v>1021</v>
      </c>
      <c r="D290" s="2" t="s">
        <v>557</v>
      </c>
      <c r="E290" s="2" t="s">
        <v>1161</v>
      </c>
      <c r="F290" s="2" t="s">
        <v>536</v>
      </c>
      <c r="G290" s="2"/>
      <c r="H290" s="13">
        <v>874</v>
      </c>
      <c r="I290" s="55">
        <f t="shared" si="39"/>
        <v>504.29799999999994</v>
      </c>
      <c r="J290" s="13">
        <v>903</v>
      </c>
      <c r="K290" s="55">
        <f t="shared" si="40"/>
        <v>521.031</v>
      </c>
      <c r="L290" s="13">
        <v>1665</v>
      </c>
      <c r="M290" s="95">
        <f t="shared" si="41"/>
        <v>960.7049999999999</v>
      </c>
      <c r="N290" s="13">
        <v>1038</v>
      </c>
      <c r="O290" s="55">
        <f t="shared" si="42"/>
        <v>598.9259999999999</v>
      </c>
    </row>
    <row r="291" spans="1:15" ht="12.75">
      <c r="A291" s="2">
        <v>8647</v>
      </c>
      <c r="B291" s="2"/>
      <c r="C291" s="47" t="s">
        <v>1021</v>
      </c>
      <c r="D291" s="2" t="s">
        <v>558</v>
      </c>
      <c r="E291" s="2" t="s">
        <v>1130</v>
      </c>
      <c r="F291" s="2" t="s">
        <v>536</v>
      </c>
      <c r="G291" s="2"/>
      <c r="H291" s="13">
        <v>3937</v>
      </c>
      <c r="I291" s="55">
        <f t="shared" si="39"/>
        <v>2271.649</v>
      </c>
      <c r="J291" s="13">
        <v>4334</v>
      </c>
      <c r="K291" s="55">
        <f t="shared" si="40"/>
        <v>2500.718</v>
      </c>
      <c r="L291" s="13">
        <v>3435</v>
      </c>
      <c r="M291" s="95">
        <f t="shared" si="41"/>
        <v>1981.995</v>
      </c>
      <c r="N291" s="13">
        <v>3053</v>
      </c>
      <c r="O291" s="55">
        <f t="shared" si="42"/>
        <v>1761.581</v>
      </c>
    </row>
    <row r="292" spans="1:15" ht="12.75">
      <c r="A292" s="2">
        <v>8650</v>
      </c>
      <c r="B292" s="2"/>
      <c r="C292" s="47" t="s">
        <v>1021</v>
      </c>
      <c r="D292" s="2" t="s">
        <v>554</v>
      </c>
      <c r="E292" s="2" t="s">
        <v>1162</v>
      </c>
      <c r="F292" s="2" t="s">
        <v>536</v>
      </c>
      <c r="G292" s="2"/>
      <c r="H292" s="13">
        <v>9217</v>
      </c>
      <c r="I292" s="55">
        <f t="shared" si="39"/>
        <v>5318.209</v>
      </c>
      <c r="J292" s="13">
        <v>10115</v>
      </c>
      <c r="K292" s="55">
        <f t="shared" si="40"/>
        <v>5836.355</v>
      </c>
      <c r="L292" s="13">
        <v>8302</v>
      </c>
      <c r="M292" s="95">
        <f t="shared" si="41"/>
        <v>4790.254</v>
      </c>
      <c r="N292" s="13">
        <v>6316</v>
      </c>
      <c r="O292" s="55">
        <f t="shared" si="42"/>
        <v>3644.332</v>
      </c>
    </row>
    <row r="293" spans="1:15" ht="12.75">
      <c r="A293" s="2">
        <v>8651</v>
      </c>
      <c r="B293" s="2"/>
      <c r="C293" s="47" t="s">
        <v>1021</v>
      </c>
      <c r="D293" s="2" t="s">
        <v>559</v>
      </c>
      <c r="E293" s="2" t="s">
        <v>1162</v>
      </c>
      <c r="F293" s="2" t="s">
        <v>536</v>
      </c>
      <c r="G293" s="2"/>
      <c r="H293" s="13">
        <v>7804</v>
      </c>
      <c r="I293" s="55">
        <f t="shared" si="39"/>
        <v>4502.907999999999</v>
      </c>
      <c r="J293" s="13">
        <v>7498</v>
      </c>
      <c r="K293" s="55">
        <f t="shared" si="40"/>
        <v>4326.346</v>
      </c>
      <c r="L293" s="13">
        <v>7437</v>
      </c>
      <c r="M293" s="95">
        <f t="shared" si="41"/>
        <v>4291.148999999999</v>
      </c>
      <c r="N293" s="13">
        <v>8955</v>
      </c>
      <c r="O293" s="55">
        <f t="shared" si="42"/>
        <v>5167.035</v>
      </c>
    </row>
    <row r="294" spans="1:15" ht="12.75">
      <c r="A294" s="2">
        <v>8658</v>
      </c>
      <c r="B294" s="2"/>
      <c r="C294" s="47" t="s">
        <v>1021</v>
      </c>
      <c r="D294" s="2" t="s">
        <v>560</v>
      </c>
      <c r="E294" s="2" t="s">
        <v>1163</v>
      </c>
      <c r="F294" s="2" t="s">
        <v>536</v>
      </c>
      <c r="G294" s="2"/>
      <c r="H294" s="13">
        <v>1321</v>
      </c>
      <c r="I294" s="55">
        <f t="shared" si="39"/>
        <v>762.217</v>
      </c>
      <c r="J294" s="13">
        <v>433</v>
      </c>
      <c r="K294" s="55">
        <f t="shared" si="40"/>
        <v>249.84099999999998</v>
      </c>
      <c r="L294" s="13">
        <v>504</v>
      </c>
      <c r="M294" s="95">
        <f t="shared" si="41"/>
        <v>290.808</v>
      </c>
      <c r="N294" s="13">
        <v>751</v>
      </c>
      <c r="O294" s="55">
        <f t="shared" si="42"/>
        <v>433.32699999999994</v>
      </c>
    </row>
    <row r="295" spans="1:15" ht="12.75">
      <c r="A295" s="2">
        <v>8659</v>
      </c>
      <c r="B295" s="2" t="s">
        <v>432</v>
      </c>
      <c r="C295" s="47" t="s">
        <v>1021</v>
      </c>
      <c r="D295" s="2" t="s">
        <v>561</v>
      </c>
      <c r="E295" s="2" t="s">
        <v>1164</v>
      </c>
      <c r="F295" s="2" t="s">
        <v>536</v>
      </c>
      <c r="G295" s="2" t="s">
        <v>439</v>
      </c>
      <c r="H295" s="13">
        <v>8688</v>
      </c>
      <c r="I295" s="55">
        <f t="shared" si="39"/>
        <v>5012.976</v>
      </c>
      <c r="J295" s="13">
        <v>7871</v>
      </c>
      <c r="K295" s="55">
        <f t="shared" si="40"/>
        <v>4541.567</v>
      </c>
      <c r="L295" s="13">
        <v>7807</v>
      </c>
      <c r="M295" s="95">
        <f t="shared" si="41"/>
        <v>4504.638999999999</v>
      </c>
      <c r="N295" s="13">
        <v>13639</v>
      </c>
      <c r="O295" s="55">
        <f t="shared" si="42"/>
        <v>7869.7029999999995</v>
      </c>
    </row>
    <row r="296" spans="1:15" ht="12.75">
      <c r="A296" s="2">
        <v>8662</v>
      </c>
      <c r="B296" s="2" t="s">
        <v>432</v>
      </c>
      <c r="C296" s="47" t="s">
        <v>1021</v>
      </c>
      <c r="D296" s="2" t="s">
        <v>514</v>
      </c>
      <c r="E296" s="2" t="s">
        <v>1165</v>
      </c>
      <c r="F296" s="2" t="s">
        <v>536</v>
      </c>
      <c r="G296" s="2"/>
      <c r="H296" s="13">
        <v>4545</v>
      </c>
      <c r="I296" s="55">
        <f t="shared" si="39"/>
        <v>2622.4649999999997</v>
      </c>
      <c r="J296" s="13">
        <v>4407</v>
      </c>
      <c r="K296" s="55">
        <f t="shared" si="40"/>
        <v>2542.839</v>
      </c>
      <c r="L296" s="13">
        <v>3701</v>
      </c>
      <c r="M296" s="95">
        <f t="shared" si="41"/>
        <v>2135.477</v>
      </c>
      <c r="N296" s="13">
        <v>3658</v>
      </c>
      <c r="O296" s="55">
        <f t="shared" si="42"/>
        <v>2110.6659999999997</v>
      </c>
    </row>
    <row r="297" spans="1:15" ht="12.75">
      <c r="A297" s="2">
        <v>8671</v>
      </c>
      <c r="B297" s="2"/>
      <c r="C297" s="47" t="s">
        <v>1021</v>
      </c>
      <c r="D297" s="2" t="s">
        <v>562</v>
      </c>
      <c r="E297" s="2" t="s">
        <v>1166</v>
      </c>
      <c r="F297" s="2" t="s">
        <v>536</v>
      </c>
      <c r="G297" s="2"/>
      <c r="H297" s="13">
        <v>7665</v>
      </c>
      <c r="I297" s="55">
        <f t="shared" si="39"/>
        <v>4422.705</v>
      </c>
      <c r="J297" s="13">
        <v>8376</v>
      </c>
      <c r="K297" s="55">
        <f t="shared" si="40"/>
        <v>4832.951999999999</v>
      </c>
      <c r="L297" s="13">
        <v>8613</v>
      </c>
      <c r="M297" s="95">
        <f t="shared" si="41"/>
        <v>4969.701</v>
      </c>
      <c r="N297" s="13">
        <v>8913</v>
      </c>
      <c r="O297" s="55">
        <f t="shared" si="42"/>
        <v>5142.8009999999995</v>
      </c>
    </row>
    <row r="298" spans="1:15" ht="12.75">
      <c r="A298" s="2">
        <v>8672</v>
      </c>
      <c r="B298" s="2" t="s">
        <v>432</v>
      </c>
      <c r="C298" s="47" t="s">
        <v>1021</v>
      </c>
      <c r="D298" s="2" t="s">
        <v>563</v>
      </c>
      <c r="E298" s="2" t="s">
        <v>1167</v>
      </c>
      <c r="F298" s="2" t="s">
        <v>536</v>
      </c>
      <c r="G298" s="2" t="s">
        <v>439</v>
      </c>
      <c r="H298" s="13">
        <v>4442</v>
      </c>
      <c r="I298" s="55">
        <f t="shared" si="39"/>
        <v>2563.0339999999997</v>
      </c>
      <c r="J298" s="13">
        <v>484</v>
      </c>
      <c r="K298" s="55">
        <f t="shared" si="40"/>
        <v>279.268</v>
      </c>
      <c r="L298" s="13">
        <v>480</v>
      </c>
      <c r="M298" s="95">
        <f t="shared" si="41"/>
        <v>276.96</v>
      </c>
      <c r="N298" s="13">
        <v>773</v>
      </c>
      <c r="O298" s="55">
        <f t="shared" si="42"/>
        <v>446.02099999999996</v>
      </c>
    </row>
    <row r="299" spans="1:15" ht="12.75">
      <c r="A299" s="2">
        <v>8679</v>
      </c>
      <c r="B299" s="2"/>
      <c r="C299" s="47" t="s">
        <v>1021</v>
      </c>
      <c r="D299" s="2" t="s">
        <v>554</v>
      </c>
      <c r="E299" s="2" t="s">
        <v>1168</v>
      </c>
      <c r="F299" s="2" t="s">
        <v>536</v>
      </c>
      <c r="G299" s="2"/>
      <c r="H299" s="13">
        <v>9938</v>
      </c>
      <c r="I299" s="55">
        <f t="shared" si="39"/>
        <v>5734.226</v>
      </c>
      <c r="J299" s="13">
        <v>13172</v>
      </c>
      <c r="K299" s="55">
        <f t="shared" si="40"/>
        <v>7600.244</v>
      </c>
      <c r="L299" s="13">
        <v>7285</v>
      </c>
      <c r="M299" s="95">
        <f t="shared" si="41"/>
        <v>4203.445</v>
      </c>
      <c r="N299" s="13">
        <v>6864</v>
      </c>
      <c r="O299" s="55">
        <f t="shared" si="42"/>
        <v>3960.528</v>
      </c>
    </row>
    <row r="300" spans="1:15" ht="12.75">
      <c r="A300" s="2">
        <v>8680</v>
      </c>
      <c r="B300" s="2" t="s">
        <v>432</v>
      </c>
      <c r="C300" s="47" t="s">
        <v>1021</v>
      </c>
      <c r="D300" s="2" t="s">
        <v>564</v>
      </c>
      <c r="E300" s="2" t="s">
        <v>1169</v>
      </c>
      <c r="F300" s="2" t="s">
        <v>536</v>
      </c>
      <c r="G300" s="2" t="s">
        <v>439</v>
      </c>
      <c r="H300" s="13">
        <v>10</v>
      </c>
      <c r="I300" s="55">
        <f t="shared" si="39"/>
        <v>5.77</v>
      </c>
      <c r="J300" s="13">
        <v>6</v>
      </c>
      <c r="K300" s="55">
        <f t="shared" si="40"/>
        <v>3.4619999999999997</v>
      </c>
      <c r="L300" s="13">
        <v>6</v>
      </c>
      <c r="M300" s="95">
        <f t="shared" si="41"/>
        <v>3.4619999999999997</v>
      </c>
      <c r="N300" s="13">
        <v>-1</v>
      </c>
      <c r="O300" s="55">
        <f t="shared" si="42"/>
        <v>-0.577</v>
      </c>
    </row>
    <row r="301" spans="1:15" ht="12.75">
      <c r="A301" s="2">
        <v>8687</v>
      </c>
      <c r="B301" s="2"/>
      <c r="C301" s="47" t="s">
        <v>1021</v>
      </c>
      <c r="D301" s="2" t="s">
        <v>554</v>
      </c>
      <c r="E301" s="2" t="s">
        <v>1170</v>
      </c>
      <c r="F301" s="2" t="s">
        <v>536</v>
      </c>
      <c r="G301" s="2"/>
      <c r="H301" s="13">
        <v>2990</v>
      </c>
      <c r="I301" s="55">
        <f t="shared" si="39"/>
        <v>1725.2299999999998</v>
      </c>
      <c r="J301" s="13">
        <v>2360</v>
      </c>
      <c r="K301" s="55">
        <f t="shared" si="40"/>
        <v>1361.7199999999998</v>
      </c>
      <c r="L301" s="13">
        <v>9653</v>
      </c>
      <c r="M301" s="95">
        <f t="shared" si="41"/>
        <v>5569.781</v>
      </c>
      <c r="N301" s="13">
        <v>3041</v>
      </c>
      <c r="O301" s="55">
        <f t="shared" si="42"/>
        <v>1754.657</v>
      </c>
    </row>
    <row r="302" spans="1:15" ht="12.75">
      <c r="A302" s="2">
        <v>8690</v>
      </c>
      <c r="B302" s="2"/>
      <c r="C302" s="47" t="s">
        <v>1021</v>
      </c>
      <c r="D302" s="2" t="s">
        <v>565</v>
      </c>
      <c r="E302" s="2" t="s">
        <v>1171</v>
      </c>
      <c r="F302" s="2" t="s">
        <v>536</v>
      </c>
      <c r="G302" s="2"/>
      <c r="H302" s="13">
        <v>1586</v>
      </c>
      <c r="I302" s="55">
        <f t="shared" si="39"/>
        <v>915.122</v>
      </c>
      <c r="J302" s="13">
        <v>1138</v>
      </c>
      <c r="K302" s="55">
        <f t="shared" si="40"/>
        <v>656.626</v>
      </c>
      <c r="L302" s="13">
        <v>1151</v>
      </c>
      <c r="M302" s="95">
        <f t="shared" si="41"/>
        <v>664.127</v>
      </c>
      <c r="N302" s="13">
        <v>977</v>
      </c>
      <c r="O302" s="55">
        <f t="shared" si="42"/>
        <v>563.7289999999999</v>
      </c>
    </row>
    <row r="303" spans="1:15" ht="12.75">
      <c r="A303" s="2">
        <v>8691</v>
      </c>
      <c r="B303" s="2" t="s">
        <v>432</v>
      </c>
      <c r="C303" s="47" t="s">
        <v>1021</v>
      </c>
      <c r="D303" s="2" t="s">
        <v>560</v>
      </c>
      <c r="E303" s="2" t="s">
        <v>1170</v>
      </c>
      <c r="F303" s="2" t="s">
        <v>536</v>
      </c>
      <c r="G303" s="2"/>
      <c r="H303" s="13">
        <v>3993</v>
      </c>
      <c r="I303" s="55">
        <f t="shared" si="39"/>
        <v>2303.961</v>
      </c>
      <c r="J303" s="13">
        <v>6194</v>
      </c>
      <c r="K303" s="55">
        <f t="shared" si="40"/>
        <v>3573.9379999999996</v>
      </c>
      <c r="L303" s="13">
        <v>6949</v>
      </c>
      <c r="M303" s="95">
        <f t="shared" si="41"/>
        <v>4009.573</v>
      </c>
      <c r="N303" s="13">
        <v>5795</v>
      </c>
      <c r="O303" s="55">
        <f t="shared" si="42"/>
        <v>3343.7149999999997</v>
      </c>
    </row>
    <row r="304" spans="1:15" ht="12.75">
      <c r="A304" s="2">
        <v>8725</v>
      </c>
      <c r="B304" s="2"/>
      <c r="C304" s="47" t="s">
        <v>1021</v>
      </c>
      <c r="D304" s="2" t="s">
        <v>567</v>
      </c>
      <c r="E304" s="2" t="s">
        <v>1173</v>
      </c>
      <c r="F304" s="2" t="s">
        <v>536</v>
      </c>
      <c r="G304" s="2"/>
      <c r="H304" s="13">
        <v>2541</v>
      </c>
      <c r="I304" s="55">
        <f t="shared" si="39"/>
        <v>1466.157</v>
      </c>
      <c r="J304" s="13">
        <v>6940</v>
      </c>
      <c r="K304" s="55">
        <f t="shared" si="40"/>
        <v>4004.3799999999997</v>
      </c>
      <c r="L304" s="13">
        <v>6732</v>
      </c>
      <c r="M304" s="95">
        <f t="shared" si="41"/>
        <v>3884.3639999999996</v>
      </c>
      <c r="N304" s="13">
        <v>14486</v>
      </c>
      <c r="O304" s="55">
        <f t="shared" si="42"/>
        <v>8358.421999999999</v>
      </c>
    </row>
    <row r="305" spans="1:15" ht="12.75">
      <c r="A305" s="2">
        <v>8748</v>
      </c>
      <c r="B305" s="2" t="s">
        <v>568</v>
      </c>
      <c r="C305" s="47" t="s">
        <v>1021</v>
      </c>
      <c r="D305" s="2" t="s">
        <v>569</v>
      </c>
      <c r="E305" s="2" t="s">
        <v>1174</v>
      </c>
      <c r="F305" s="2" t="s">
        <v>536</v>
      </c>
      <c r="G305" s="2"/>
      <c r="H305" s="13">
        <v>5200</v>
      </c>
      <c r="I305" s="55">
        <f t="shared" si="39"/>
        <v>3000.3999999999996</v>
      </c>
      <c r="J305" s="13">
        <v>1669</v>
      </c>
      <c r="K305" s="55">
        <f t="shared" si="40"/>
        <v>963.0129999999999</v>
      </c>
      <c r="L305" s="13">
        <v>3311</v>
      </c>
      <c r="M305" s="95">
        <f t="shared" si="41"/>
        <v>1910.447</v>
      </c>
      <c r="N305" s="13">
        <v>4237</v>
      </c>
      <c r="O305" s="55">
        <f t="shared" si="42"/>
        <v>2444.749</v>
      </c>
    </row>
    <row r="306" spans="1:15" ht="12.75">
      <c r="A306" s="2">
        <v>8821</v>
      </c>
      <c r="B306" s="2" t="s">
        <v>432</v>
      </c>
      <c r="C306" s="47" t="s">
        <v>1021</v>
      </c>
      <c r="D306" s="2" t="s">
        <v>514</v>
      </c>
      <c r="E306" s="2" t="s">
        <v>1175</v>
      </c>
      <c r="F306" s="2" t="s">
        <v>536</v>
      </c>
      <c r="G306" s="2"/>
      <c r="H306" s="13">
        <v>26626</v>
      </c>
      <c r="I306" s="55">
        <f t="shared" si="39"/>
        <v>15363.202</v>
      </c>
      <c r="J306" s="13">
        <v>26887</v>
      </c>
      <c r="K306" s="55">
        <f t="shared" si="40"/>
        <v>15513.798999999999</v>
      </c>
      <c r="L306" s="13">
        <v>26983</v>
      </c>
      <c r="M306" s="95">
        <f t="shared" si="41"/>
        <v>15569.190999999999</v>
      </c>
      <c r="N306" s="13">
        <v>25723</v>
      </c>
      <c r="O306" s="55">
        <f t="shared" si="42"/>
        <v>14842.170999999998</v>
      </c>
    </row>
    <row r="307" spans="1:15" ht="12.75">
      <c r="A307" s="2">
        <v>8909</v>
      </c>
      <c r="B307" s="2" t="s">
        <v>432</v>
      </c>
      <c r="C307" s="47" t="s">
        <v>1021</v>
      </c>
      <c r="D307" s="2" t="s">
        <v>514</v>
      </c>
      <c r="E307" s="2" t="s">
        <v>1177</v>
      </c>
      <c r="F307" s="2" t="s">
        <v>536</v>
      </c>
      <c r="G307" s="2"/>
      <c r="H307" s="13">
        <v>21218</v>
      </c>
      <c r="I307" s="55">
        <f t="shared" si="39"/>
        <v>12242.785999999998</v>
      </c>
      <c r="J307" s="13">
        <v>20354</v>
      </c>
      <c r="K307" s="55">
        <f t="shared" si="40"/>
        <v>11744.258</v>
      </c>
      <c r="L307" s="13">
        <v>20894</v>
      </c>
      <c r="M307" s="95">
        <f t="shared" si="41"/>
        <v>12055.838</v>
      </c>
      <c r="N307" s="13">
        <v>19872</v>
      </c>
      <c r="O307" s="55">
        <f t="shared" si="42"/>
        <v>11466.143999999998</v>
      </c>
    </row>
    <row r="308" spans="1:15" ht="12.75">
      <c r="A308" s="2">
        <v>9025</v>
      </c>
      <c r="B308" s="2" t="s">
        <v>432</v>
      </c>
      <c r="C308" s="47" t="s">
        <v>1021</v>
      </c>
      <c r="D308" s="2" t="s">
        <v>571</v>
      </c>
      <c r="E308" s="2" t="s">
        <v>1178</v>
      </c>
      <c r="F308" s="2" t="s">
        <v>536</v>
      </c>
      <c r="G308" s="2" t="s">
        <v>20</v>
      </c>
      <c r="H308" s="13">
        <v>1250</v>
      </c>
      <c r="I308" s="55">
        <f t="shared" si="39"/>
        <v>721.25</v>
      </c>
      <c r="J308" s="13">
        <v>1222</v>
      </c>
      <c r="K308" s="55">
        <f t="shared" si="40"/>
        <v>705.0939999999999</v>
      </c>
      <c r="L308" s="13">
        <v>1302</v>
      </c>
      <c r="M308" s="95">
        <f t="shared" si="41"/>
        <v>751.2539999999999</v>
      </c>
      <c r="N308" s="13">
        <v>2592</v>
      </c>
      <c r="O308" s="55">
        <f t="shared" si="42"/>
        <v>1495.5839999999998</v>
      </c>
    </row>
    <row r="309" spans="1:15" ht="12.75">
      <c r="A309" s="2">
        <v>9116</v>
      </c>
      <c r="B309" s="2" t="s">
        <v>432</v>
      </c>
      <c r="C309" s="47" t="s">
        <v>1021</v>
      </c>
      <c r="D309" s="2" t="s">
        <v>572</v>
      </c>
      <c r="E309" s="2" t="s">
        <v>1179</v>
      </c>
      <c r="F309" s="2" t="s">
        <v>536</v>
      </c>
      <c r="G309" s="2"/>
      <c r="H309" s="13">
        <v>6926</v>
      </c>
      <c r="I309" s="55">
        <f t="shared" si="39"/>
        <v>3996.3019999999997</v>
      </c>
      <c r="J309" s="13">
        <v>6658</v>
      </c>
      <c r="K309" s="55">
        <f t="shared" si="40"/>
        <v>3841.6659999999997</v>
      </c>
      <c r="L309" s="13">
        <v>7480</v>
      </c>
      <c r="M309" s="95">
        <f t="shared" si="41"/>
        <v>4315.96</v>
      </c>
      <c r="N309" s="13">
        <v>7845</v>
      </c>
      <c r="O309" s="55">
        <f t="shared" si="42"/>
        <v>4526.565</v>
      </c>
    </row>
    <row r="310" spans="1:15" ht="12.75">
      <c r="A310" s="2">
        <v>9118</v>
      </c>
      <c r="B310" s="2" t="s">
        <v>432</v>
      </c>
      <c r="C310" s="47" t="s">
        <v>1021</v>
      </c>
      <c r="D310" s="2" t="s">
        <v>573</v>
      </c>
      <c r="E310" s="2" t="s">
        <v>1180</v>
      </c>
      <c r="F310" s="2" t="s">
        <v>536</v>
      </c>
      <c r="G310" s="2" t="s">
        <v>574</v>
      </c>
      <c r="H310" s="13">
        <v>10134</v>
      </c>
      <c r="I310" s="55">
        <f t="shared" si="39"/>
        <v>5847.317999999999</v>
      </c>
      <c r="J310" s="13">
        <v>10533</v>
      </c>
      <c r="K310" s="55">
        <f t="shared" si="40"/>
        <v>6077.540999999999</v>
      </c>
      <c r="L310" s="13">
        <v>11059</v>
      </c>
      <c r="M310" s="95">
        <f t="shared" si="41"/>
        <v>6381.043</v>
      </c>
      <c r="N310" s="13">
        <v>10933</v>
      </c>
      <c r="O310" s="55">
        <f t="shared" si="42"/>
        <v>6308.340999999999</v>
      </c>
    </row>
    <row r="311" spans="1:15" ht="12.75">
      <c r="A311" s="2">
        <v>9142</v>
      </c>
      <c r="B311" s="2"/>
      <c r="C311" s="47" t="s">
        <v>1021</v>
      </c>
      <c r="D311" s="2" t="s">
        <v>575</v>
      </c>
      <c r="E311" s="2" t="s">
        <v>1181</v>
      </c>
      <c r="F311" s="2" t="s">
        <v>536</v>
      </c>
      <c r="G311" s="2"/>
      <c r="H311" s="13">
        <v>20477</v>
      </c>
      <c r="I311" s="55">
        <f t="shared" si="39"/>
        <v>11815.229</v>
      </c>
      <c r="J311" s="13">
        <v>10800</v>
      </c>
      <c r="K311" s="55">
        <f t="shared" si="40"/>
        <v>6231.599999999999</v>
      </c>
      <c r="L311" s="13">
        <v>12844</v>
      </c>
      <c r="M311" s="95">
        <f t="shared" si="41"/>
        <v>7410.987999999999</v>
      </c>
      <c r="N311" s="13">
        <v>8332</v>
      </c>
      <c r="O311" s="55">
        <f t="shared" si="42"/>
        <v>4807.563999999999</v>
      </c>
    </row>
    <row r="312" spans="1:15" ht="12.75">
      <c r="A312" s="2">
        <v>9144</v>
      </c>
      <c r="B312" s="2"/>
      <c r="C312" s="47" t="s">
        <v>1021</v>
      </c>
      <c r="D312" s="2" t="s">
        <v>576</v>
      </c>
      <c r="E312" s="2" t="s">
        <v>1182</v>
      </c>
      <c r="F312" s="2" t="s">
        <v>536</v>
      </c>
      <c r="G312" s="2"/>
      <c r="H312" s="13">
        <v>842</v>
      </c>
      <c r="I312" s="55">
        <f t="shared" si="39"/>
        <v>485.83399999999995</v>
      </c>
      <c r="J312" s="13">
        <v>1298</v>
      </c>
      <c r="K312" s="55">
        <f t="shared" si="40"/>
        <v>748.9459999999999</v>
      </c>
      <c r="L312" s="13">
        <v>979</v>
      </c>
      <c r="M312" s="95">
        <f t="shared" si="41"/>
        <v>564.8829999999999</v>
      </c>
      <c r="N312" s="13">
        <v>0</v>
      </c>
      <c r="O312" s="55">
        <f t="shared" si="42"/>
        <v>0</v>
      </c>
    </row>
    <row r="313" spans="1:15" ht="12.75">
      <c r="A313" s="2">
        <v>9150</v>
      </c>
      <c r="B313" s="2"/>
      <c r="C313" s="47" t="s">
        <v>1021</v>
      </c>
      <c r="D313" s="2" t="s">
        <v>577</v>
      </c>
      <c r="E313" s="2" t="s">
        <v>1183</v>
      </c>
      <c r="F313" s="2" t="s">
        <v>536</v>
      </c>
      <c r="G313" s="2"/>
      <c r="H313" s="13">
        <v>4648</v>
      </c>
      <c r="I313" s="55">
        <f t="shared" si="39"/>
        <v>2681.8959999999997</v>
      </c>
      <c r="J313" s="13">
        <v>1234</v>
      </c>
      <c r="K313" s="55">
        <f t="shared" si="40"/>
        <v>712.0179999999999</v>
      </c>
      <c r="L313" s="13">
        <v>1273</v>
      </c>
      <c r="M313" s="95">
        <f t="shared" si="41"/>
        <v>734.521</v>
      </c>
      <c r="N313" s="13">
        <v>-1266</v>
      </c>
      <c r="O313" s="55">
        <f t="shared" si="42"/>
        <v>-730.482</v>
      </c>
    </row>
    <row r="314" spans="1:15" ht="12.75">
      <c r="A314" s="2">
        <v>9151</v>
      </c>
      <c r="B314" s="2"/>
      <c r="C314" s="47" t="s">
        <v>1021</v>
      </c>
      <c r="D314" s="2" t="s">
        <v>578</v>
      </c>
      <c r="E314" s="2" t="s">
        <v>1183</v>
      </c>
      <c r="F314" s="2" t="s">
        <v>536</v>
      </c>
      <c r="G314" s="2"/>
      <c r="H314" s="13">
        <v>2065</v>
      </c>
      <c r="I314" s="55">
        <f t="shared" si="39"/>
        <v>1191.5049999999999</v>
      </c>
      <c r="J314" s="13">
        <v>941</v>
      </c>
      <c r="K314" s="55">
        <f t="shared" si="40"/>
        <v>542.957</v>
      </c>
      <c r="L314" s="13">
        <v>933</v>
      </c>
      <c r="M314" s="95">
        <f t="shared" si="41"/>
        <v>538.341</v>
      </c>
      <c r="N314" s="13">
        <v>4841</v>
      </c>
      <c r="O314" s="55">
        <f t="shared" si="42"/>
        <v>2793.2569999999996</v>
      </c>
    </row>
    <row r="315" spans="1:15" ht="12.75">
      <c r="A315" s="2">
        <v>9184</v>
      </c>
      <c r="B315" s="2" t="s">
        <v>432</v>
      </c>
      <c r="C315" s="47" t="s">
        <v>1021</v>
      </c>
      <c r="D315" s="2" t="s">
        <v>514</v>
      </c>
      <c r="E315" s="2" t="s">
        <v>1184</v>
      </c>
      <c r="F315" s="2" t="s">
        <v>536</v>
      </c>
      <c r="G315" s="2"/>
      <c r="H315" s="13">
        <v>21523</v>
      </c>
      <c r="I315" s="55">
        <f t="shared" si="39"/>
        <v>12418.770999999999</v>
      </c>
      <c r="J315" s="13">
        <v>22248</v>
      </c>
      <c r="K315" s="55">
        <f t="shared" si="40"/>
        <v>12837.096</v>
      </c>
      <c r="L315" s="13">
        <v>24919</v>
      </c>
      <c r="M315" s="95">
        <f t="shared" si="41"/>
        <v>14378.262999999999</v>
      </c>
      <c r="N315" s="13">
        <v>22263</v>
      </c>
      <c r="O315" s="55">
        <f t="shared" si="42"/>
        <v>12845.750999999998</v>
      </c>
    </row>
    <row r="316" spans="1:15" ht="12.75">
      <c r="A316" s="2">
        <v>9248</v>
      </c>
      <c r="B316" s="2" t="s">
        <v>432</v>
      </c>
      <c r="C316" s="47" t="s">
        <v>1021</v>
      </c>
      <c r="D316" s="2" t="s">
        <v>484</v>
      </c>
      <c r="E316" s="2" t="s">
        <v>1185</v>
      </c>
      <c r="F316" s="2" t="s">
        <v>536</v>
      </c>
      <c r="G316" s="2"/>
      <c r="H316" s="13">
        <v>1752</v>
      </c>
      <c r="I316" s="55">
        <f t="shared" si="39"/>
        <v>1010.9039999999999</v>
      </c>
      <c r="J316" s="13">
        <v>1752</v>
      </c>
      <c r="K316" s="55">
        <f t="shared" si="40"/>
        <v>1010.9039999999999</v>
      </c>
      <c r="L316" s="13">
        <v>1752</v>
      </c>
      <c r="M316" s="95">
        <f t="shared" si="41"/>
        <v>1010.9039999999999</v>
      </c>
      <c r="N316" s="13">
        <v>1752</v>
      </c>
      <c r="O316" s="55">
        <f t="shared" si="42"/>
        <v>1010.9039999999999</v>
      </c>
    </row>
    <row r="317" spans="1:15" ht="12.75">
      <c r="A317" s="57">
        <v>9479</v>
      </c>
      <c r="B317" s="2" t="s">
        <v>432</v>
      </c>
      <c r="C317" s="47" t="s">
        <v>1021</v>
      </c>
      <c r="D317" s="2" t="s">
        <v>579</v>
      </c>
      <c r="E317" s="2" t="s">
        <v>1186</v>
      </c>
      <c r="F317" s="2" t="s">
        <v>536</v>
      </c>
      <c r="G317" s="2" t="s">
        <v>13</v>
      </c>
      <c r="H317" s="13">
        <v>186</v>
      </c>
      <c r="I317" s="55">
        <f t="shared" si="39"/>
        <v>107.32199999999999</v>
      </c>
      <c r="J317" s="13">
        <v>182</v>
      </c>
      <c r="K317" s="55">
        <f t="shared" si="40"/>
        <v>105.014</v>
      </c>
      <c r="L317" s="13">
        <v>192</v>
      </c>
      <c r="M317" s="95">
        <f t="shared" si="41"/>
        <v>110.78399999999999</v>
      </c>
      <c r="N317" s="13">
        <v>1959</v>
      </c>
      <c r="O317" s="55">
        <f t="shared" si="42"/>
        <v>1130.3429999999998</v>
      </c>
    </row>
    <row r="318" spans="1:15" ht="12.75">
      <c r="A318" s="2">
        <v>9493</v>
      </c>
      <c r="B318" s="2" t="s">
        <v>432</v>
      </c>
      <c r="C318" s="47" t="s">
        <v>1021</v>
      </c>
      <c r="D318" s="2" t="s">
        <v>582</v>
      </c>
      <c r="E318" s="2" t="s">
        <v>1188</v>
      </c>
      <c r="F318" s="2" t="s">
        <v>536</v>
      </c>
      <c r="G318" s="2" t="s">
        <v>79</v>
      </c>
      <c r="H318" s="13">
        <v>1973</v>
      </c>
      <c r="I318" s="55">
        <f t="shared" si="39"/>
        <v>1138.4209999999998</v>
      </c>
      <c r="J318" s="13">
        <v>2250</v>
      </c>
      <c r="K318" s="55">
        <f t="shared" si="40"/>
        <v>1298.25</v>
      </c>
      <c r="L318" s="13">
        <v>2269</v>
      </c>
      <c r="M318" s="95">
        <f t="shared" si="41"/>
        <v>1309.213</v>
      </c>
      <c r="N318" s="13">
        <v>1893</v>
      </c>
      <c r="O318" s="55">
        <f t="shared" si="42"/>
        <v>1092.261</v>
      </c>
    </row>
    <row r="319" spans="1:15" ht="12.75">
      <c r="A319" s="2">
        <v>9495</v>
      </c>
      <c r="B319" s="2" t="s">
        <v>432</v>
      </c>
      <c r="C319" s="47" t="s">
        <v>1021</v>
      </c>
      <c r="D319" s="2" t="s">
        <v>585</v>
      </c>
      <c r="E319" s="2" t="s">
        <v>1190</v>
      </c>
      <c r="F319" s="2" t="s">
        <v>536</v>
      </c>
      <c r="G319" s="2" t="s">
        <v>79</v>
      </c>
      <c r="H319" s="13">
        <v>51</v>
      </c>
      <c r="I319" s="55">
        <f t="shared" si="39"/>
        <v>29.427</v>
      </c>
      <c r="J319" s="13">
        <v>894</v>
      </c>
      <c r="K319" s="55">
        <f t="shared" si="40"/>
        <v>515.838</v>
      </c>
      <c r="L319" s="13">
        <v>902</v>
      </c>
      <c r="M319" s="95">
        <f t="shared" si="41"/>
        <v>520.454</v>
      </c>
      <c r="N319" s="13">
        <v>1950</v>
      </c>
      <c r="O319" s="55">
        <f t="shared" si="42"/>
        <v>1125.1499999999999</v>
      </c>
    </row>
    <row r="320" spans="1:15" ht="12.75">
      <c r="A320" s="2">
        <v>9545</v>
      </c>
      <c r="B320" s="2" t="s">
        <v>432</v>
      </c>
      <c r="C320" s="47" t="s">
        <v>1021</v>
      </c>
      <c r="D320" s="2" t="s">
        <v>586</v>
      </c>
      <c r="E320" s="2" t="s">
        <v>1191</v>
      </c>
      <c r="F320" s="2" t="s">
        <v>536</v>
      </c>
      <c r="G320" s="2" t="s">
        <v>527</v>
      </c>
      <c r="H320" s="13">
        <v>67307</v>
      </c>
      <c r="I320" s="55">
        <f t="shared" si="39"/>
        <v>38836.138999999996</v>
      </c>
      <c r="J320" s="13">
        <v>45735</v>
      </c>
      <c r="K320" s="55">
        <f t="shared" si="40"/>
        <v>26389.094999999998</v>
      </c>
      <c r="L320" s="13">
        <v>25336</v>
      </c>
      <c r="M320" s="95">
        <f t="shared" si="41"/>
        <v>14618.872</v>
      </c>
      <c r="N320" s="13">
        <v>2681</v>
      </c>
      <c r="O320" s="55">
        <f t="shared" si="42"/>
        <v>1546.937</v>
      </c>
    </row>
    <row r="321" spans="1:15" ht="12.75">
      <c r="A321" s="2">
        <v>9562</v>
      </c>
      <c r="B321" s="2" t="s">
        <v>432</v>
      </c>
      <c r="C321" s="47" t="s">
        <v>1021</v>
      </c>
      <c r="D321" s="2" t="s">
        <v>514</v>
      </c>
      <c r="E321" s="2" t="s">
        <v>1192</v>
      </c>
      <c r="F321" s="2" t="s">
        <v>536</v>
      </c>
      <c r="G321" s="2"/>
      <c r="H321" s="13">
        <v>18671</v>
      </c>
      <c r="I321" s="55">
        <f t="shared" si="39"/>
        <v>10773.167</v>
      </c>
      <c r="J321" s="13">
        <v>18738</v>
      </c>
      <c r="K321" s="55">
        <f t="shared" si="40"/>
        <v>10811.826</v>
      </c>
      <c r="L321" s="13">
        <v>19535</v>
      </c>
      <c r="M321" s="95">
        <f t="shared" si="41"/>
        <v>11271.695</v>
      </c>
      <c r="N321" s="13">
        <v>19858</v>
      </c>
      <c r="O321" s="55">
        <f t="shared" si="42"/>
        <v>11458.065999999999</v>
      </c>
    </row>
    <row r="322" spans="1:15" ht="12.75">
      <c r="A322" s="2">
        <v>9678</v>
      </c>
      <c r="B322" s="2" t="s">
        <v>432</v>
      </c>
      <c r="C322" s="47" t="s">
        <v>1021</v>
      </c>
      <c r="D322" s="2" t="s">
        <v>514</v>
      </c>
      <c r="E322" s="2" t="s">
        <v>1193</v>
      </c>
      <c r="F322" s="2" t="s">
        <v>587</v>
      </c>
      <c r="G322" s="2"/>
      <c r="H322" s="13">
        <v>25760</v>
      </c>
      <c r="I322" s="55">
        <f t="shared" si="39"/>
        <v>14863.519999999999</v>
      </c>
      <c r="J322" s="13">
        <v>27270</v>
      </c>
      <c r="K322" s="55">
        <f t="shared" si="40"/>
        <v>15734.789999999999</v>
      </c>
      <c r="L322" s="13">
        <v>39580</v>
      </c>
      <c r="M322" s="95">
        <f t="shared" si="41"/>
        <v>22837.66</v>
      </c>
      <c r="N322" s="13">
        <v>26270</v>
      </c>
      <c r="O322" s="55">
        <f t="shared" si="42"/>
        <v>15157.789999999999</v>
      </c>
    </row>
    <row r="323" spans="1:15" ht="12.75">
      <c r="A323" s="2">
        <v>9812</v>
      </c>
      <c r="B323" s="2" t="s">
        <v>432</v>
      </c>
      <c r="C323" s="47" t="s">
        <v>1021</v>
      </c>
      <c r="D323" s="2" t="s">
        <v>589</v>
      </c>
      <c r="E323" s="2" t="s">
        <v>1195</v>
      </c>
      <c r="F323" s="2" t="s">
        <v>587</v>
      </c>
      <c r="G323" s="2" t="s">
        <v>439</v>
      </c>
      <c r="H323" s="13"/>
      <c r="I323" s="55">
        <f t="shared" si="39"/>
        <v>0</v>
      </c>
      <c r="J323" s="13">
        <v>1</v>
      </c>
      <c r="K323" s="55">
        <f t="shared" si="40"/>
        <v>0.577</v>
      </c>
      <c r="L323" s="13">
        <v>1</v>
      </c>
      <c r="M323" s="95">
        <f t="shared" si="41"/>
        <v>0.577</v>
      </c>
      <c r="N323" s="13">
        <v>117</v>
      </c>
      <c r="O323" s="55">
        <f t="shared" si="42"/>
        <v>67.509</v>
      </c>
    </row>
    <row r="324" spans="1:15" ht="12.75">
      <c r="A324" s="2">
        <v>9958</v>
      </c>
      <c r="B324" s="2"/>
      <c r="C324" s="47" t="s">
        <v>1021</v>
      </c>
      <c r="D324" s="2" t="s">
        <v>590</v>
      </c>
      <c r="E324" s="2" t="s">
        <v>1196</v>
      </c>
      <c r="F324" s="2" t="s">
        <v>587</v>
      </c>
      <c r="G324" s="2" t="s">
        <v>79</v>
      </c>
      <c r="H324" s="13">
        <v>1255</v>
      </c>
      <c r="I324" s="55">
        <f t="shared" si="39"/>
        <v>724.135</v>
      </c>
      <c r="J324" s="13">
        <v>1246</v>
      </c>
      <c r="K324" s="55">
        <f t="shared" si="40"/>
        <v>718.9419999999999</v>
      </c>
      <c r="L324" s="13">
        <v>1317</v>
      </c>
      <c r="M324" s="95">
        <f t="shared" si="41"/>
        <v>759.909</v>
      </c>
      <c r="N324" s="13">
        <v>1277</v>
      </c>
      <c r="O324" s="55">
        <f t="shared" si="42"/>
        <v>736.829</v>
      </c>
    </row>
    <row r="325" spans="1:15" ht="12.75">
      <c r="A325" s="2">
        <v>10060</v>
      </c>
      <c r="B325" s="2" t="s">
        <v>432</v>
      </c>
      <c r="C325" s="47" t="s">
        <v>1021</v>
      </c>
      <c r="D325" s="2" t="s">
        <v>591</v>
      </c>
      <c r="E325" s="2" t="s">
        <v>1197</v>
      </c>
      <c r="F325" s="2" t="s">
        <v>587</v>
      </c>
      <c r="G325" s="2"/>
      <c r="H325" s="13">
        <v>25795</v>
      </c>
      <c r="I325" s="55">
        <f t="shared" si="39"/>
        <v>14883.714999999998</v>
      </c>
      <c r="J325" s="13">
        <v>25482</v>
      </c>
      <c r="K325" s="55">
        <f t="shared" si="40"/>
        <v>14703.114</v>
      </c>
      <c r="L325" s="13">
        <v>25180</v>
      </c>
      <c r="M325" s="95">
        <f t="shared" si="41"/>
        <v>14528.859999999999</v>
      </c>
      <c r="N325" s="13">
        <v>27455</v>
      </c>
      <c r="O325" s="55">
        <f t="shared" si="42"/>
        <v>15841.534999999998</v>
      </c>
    </row>
    <row r="326" spans="1:15" ht="12.75">
      <c r="A326" s="2">
        <v>10114</v>
      </c>
      <c r="B326" s="2" t="s">
        <v>432</v>
      </c>
      <c r="C326" s="47" t="s">
        <v>1021</v>
      </c>
      <c r="D326" s="2" t="s">
        <v>594</v>
      </c>
      <c r="E326" s="2" t="s">
        <v>1199</v>
      </c>
      <c r="F326" s="2" t="s">
        <v>587</v>
      </c>
      <c r="G326" s="2" t="s">
        <v>439</v>
      </c>
      <c r="H326" s="13">
        <v>1</v>
      </c>
      <c r="I326" s="55">
        <f t="shared" si="39"/>
        <v>0.577</v>
      </c>
      <c r="J326" s="13">
        <v>1</v>
      </c>
      <c r="K326" s="55">
        <f t="shared" si="40"/>
        <v>0.577</v>
      </c>
      <c r="L326" s="13">
        <v>1</v>
      </c>
      <c r="M326" s="95">
        <f t="shared" si="41"/>
        <v>0.577</v>
      </c>
      <c r="N326" s="13">
        <v>41</v>
      </c>
      <c r="O326" s="55">
        <f t="shared" si="42"/>
        <v>23.656999999999996</v>
      </c>
    </row>
    <row r="327" spans="1:15" ht="12.75">
      <c r="A327" s="2">
        <v>10168</v>
      </c>
      <c r="B327" s="2" t="s">
        <v>432</v>
      </c>
      <c r="C327" s="47" t="s">
        <v>1021</v>
      </c>
      <c r="D327" s="2" t="s">
        <v>550</v>
      </c>
      <c r="E327" s="2" t="s">
        <v>1200</v>
      </c>
      <c r="F327" s="2" t="s">
        <v>587</v>
      </c>
      <c r="G327" s="2" t="s">
        <v>7</v>
      </c>
      <c r="H327" s="13">
        <v>1139</v>
      </c>
      <c r="I327" s="55">
        <f t="shared" si="39"/>
        <v>657.203</v>
      </c>
      <c r="J327" s="13">
        <v>768</v>
      </c>
      <c r="K327" s="55">
        <f t="shared" si="40"/>
        <v>443.13599999999997</v>
      </c>
      <c r="L327" s="13">
        <v>817</v>
      </c>
      <c r="M327" s="95">
        <f t="shared" si="41"/>
        <v>471.409</v>
      </c>
      <c r="N327" s="13">
        <v>1522</v>
      </c>
      <c r="O327" s="55">
        <f t="shared" si="42"/>
        <v>878.194</v>
      </c>
    </row>
    <row r="328" spans="1:15" ht="12.75">
      <c r="A328" s="2">
        <v>10218</v>
      </c>
      <c r="B328" s="2" t="s">
        <v>432</v>
      </c>
      <c r="C328" s="47" t="s">
        <v>1021</v>
      </c>
      <c r="D328" s="2" t="s">
        <v>591</v>
      </c>
      <c r="E328" s="2" t="s">
        <v>1201</v>
      </c>
      <c r="F328" s="2" t="s">
        <v>587</v>
      </c>
      <c r="G328" s="2"/>
      <c r="H328" s="13">
        <v>21665</v>
      </c>
      <c r="I328" s="55">
        <f t="shared" si="39"/>
        <v>12500.705</v>
      </c>
      <c r="J328" s="13">
        <v>23981</v>
      </c>
      <c r="K328" s="55">
        <f t="shared" si="40"/>
        <v>13837.036999999998</v>
      </c>
      <c r="L328" s="13">
        <v>35428</v>
      </c>
      <c r="M328" s="95">
        <f t="shared" si="41"/>
        <v>20441.956</v>
      </c>
      <c r="N328" s="13">
        <v>23200</v>
      </c>
      <c r="O328" s="55">
        <f t="shared" si="42"/>
        <v>13386.4</v>
      </c>
    </row>
    <row r="329" spans="1:15" ht="12.75">
      <c r="A329" s="2">
        <v>10276</v>
      </c>
      <c r="B329" s="2" t="s">
        <v>432</v>
      </c>
      <c r="C329" s="47" t="s">
        <v>1021</v>
      </c>
      <c r="D329" s="2" t="s">
        <v>591</v>
      </c>
      <c r="E329" s="2" t="s">
        <v>1204</v>
      </c>
      <c r="F329" s="2" t="s">
        <v>587</v>
      </c>
      <c r="G329" s="2"/>
      <c r="H329" s="13">
        <v>49728</v>
      </c>
      <c r="I329" s="55">
        <f t="shared" si="39"/>
        <v>28693.055999999997</v>
      </c>
      <c r="J329" s="13">
        <v>48227</v>
      </c>
      <c r="K329" s="55">
        <f t="shared" si="40"/>
        <v>27826.979</v>
      </c>
      <c r="L329" s="13">
        <v>50991</v>
      </c>
      <c r="M329" s="95">
        <f t="shared" si="41"/>
        <v>29421.806999999997</v>
      </c>
      <c r="N329" s="13">
        <v>51165</v>
      </c>
      <c r="O329" s="55">
        <f t="shared" si="42"/>
        <v>29522.204999999998</v>
      </c>
    </row>
    <row r="330" spans="1:15" ht="12.75">
      <c r="A330" s="2">
        <v>10286</v>
      </c>
      <c r="B330" s="2" t="s">
        <v>432</v>
      </c>
      <c r="C330" s="47" t="s">
        <v>1021</v>
      </c>
      <c r="D330" s="2" t="s">
        <v>597</v>
      </c>
      <c r="E330" s="2" t="s">
        <v>1205</v>
      </c>
      <c r="F330" s="2" t="s">
        <v>587</v>
      </c>
      <c r="G330" s="2" t="s">
        <v>13</v>
      </c>
      <c r="H330" s="13"/>
      <c r="I330" s="55">
        <f t="shared" si="39"/>
        <v>0</v>
      </c>
      <c r="J330" s="13"/>
      <c r="K330" s="55">
        <f t="shared" si="40"/>
        <v>0</v>
      </c>
      <c r="L330" s="13"/>
      <c r="M330" s="95">
        <f t="shared" si="41"/>
        <v>0</v>
      </c>
      <c r="N330" s="13">
        <v>0</v>
      </c>
      <c r="O330" s="55">
        <f t="shared" si="42"/>
        <v>0</v>
      </c>
    </row>
    <row r="331" spans="1:15" ht="12.75">
      <c r="A331" s="2">
        <v>10315</v>
      </c>
      <c r="B331" s="2"/>
      <c r="C331" s="47" t="s">
        <v>1021</v>
      </c>
      <c r="D331" s="2" t="s">
        <v>598</v>
      </c>
      <c r="E331" s="2" t="s">
        <v>1206</v>
      </c>
      <c r="F331" s="2" t="s">
        <v>587</v>
      </c>
      <c r="G331" s="2" t="s">
        <v>20</v>
      </c>
      <c r="H331" s="13">
        <v>908</v>
      </c>
      <c r="I331" s="55">
        <f t="shared" si="39"/>
        <v>523.9159999999999</v>
      </c>
      <c r="J331" s="13">
        <v>819</v>
      </c>
      <c r="K331" s="55">
        <f t="shared" si="40"/>
        <v>472.563</v>
      </c>
      <c r="L331" s="13">
        <v>766</v>
      </c>
      <c r="M331" s="95">
        <f t="shared" si="41"/>
        <v>441.98199999999997</v>
      </c>
      <c r="N331" s="13">
        <v>519</v>
      </c>
      <c r="O331" s="55">
        <f t="shared" si="42"/>
        <v>299.46299999999997</v>
      </c>
    </row>
    <row r="332" spans="1:15" ht="12.75">
      <c r="A332" s="2">
        <v>10353</v>
      </c>
      <c r="B332" s="2" t="s">
        <v>432</v>
      </c>
      <c r="C332" s="47" t="s">
        <v>1021</v>
      </c>
      <c r="D332" s="2" t="s">
        <v>591</v>
      </c>
      <c r="E332" s="2" t="s">
        <v>1208</v>
      </c>
      <c r="F332" s="2" t="s">
        <v>587</v>
      </c>
      <c r="G332" s="2"/>
      <c r="H332" s="13">
        <v>19880</v>
      </c>
      <c r="I332" s="55">
        <f t="shared" si="39"/>
        <v>11470.759999999998</v>
      </c>
      <c r="J332" s="13">
        <v>21767</v>
      </c>
      <c r="K332" s="55">
        <f t="shared" si="40"/>
        <v>12559.559</v>
      </c>
      <c r="L332" s="13">
        <v>28226</v>
      </c>
      <c r="M332" s="95">
        <f t="shared" si="41"/>
        <v>16286.401999999998</v>
      </c>
      <c r="N332" s="13">
        <v>20394</v>
      </c>
      <c r="O332" s="55">
        <f t="shared" si="42"/>
        <v>11767.338</v>
      </c>
    </row>
    <row r="333" spans="1:15" ht="12.75">
      <c r="A333" s="2">
        <v>10375</v>
      </c>
      <c r="B333" s="2" t="s">
        <v>432</v>
      </c>
      <c r="C333" s="47" t="s">
        <v>1021</v>
      </c>
      <c r="D333" s="2" t="s">
        <v>591</v>
      </c>
      <c r="E333" s="2" t="s">
        <v>1210</v>
      </c>
      <c r="F333" s="2" t="s">
        <v>587</v>
      </c>
      <c r="G333" s="2"/>
      <c r="H333" s="13">
        <v>11557</v>
      </c>
      <c r="I333" s="55">
        <f t="shared" si="39"/>
        <v>6668.388999999999</v>
      </c>
      <c r="J333" s="13">
        <v>11781</v>
      </c>
      <c r="K333" s="55">
        <f t="shared" si="40"/>
        <v>6797.637</v>
      </c>
      <c r="L333" s="13">
        <v>19157</v>
      </c>
      <c r="M333" s="95">
        <f t="shared" si="41"/>
        <v>11053.589</v>
      </c>
      <c r="N333" s="13">
        <v>12640</v>
      </c>
      <c r="O333" s="55">
        <f t="shared" si="42"/>
        <v>7293.28</v>
      </c>
    </row>
    <row r="334" spans="1:15" ht="12.75">
      <c r="A334" s="2">
        <v>10439</v>
      </c>
      <c r="B334" s="2" t="s">
        <v>432</v>
      </c>
      <c r="C334" s="47" t="s">
        <v>1021</v>
      </c>
      <c r="D334" s="2" t="s">
        <v>591</v>
      </c>
      <c r="E334" s="2" t="s">
        <v>1212</v>
      </c>
      <c r="F334" s="2" t="s">
        <v>587</v>
      </c>
      <c r="G334" s="2"/>
      <c r="H334" s="13">
        <v>29241</v>
      </c>
      <c r="I334" s="55">
        <f t="shared" si="39"/>
        <v>16872.056999999997</v>
      </c>
      <c r="J334" s="13">
        <v>30148</v>
      </c>
      <c r="K334" s="55">
        <f t="shared" si="40"/>
        <v>17395.395999999997</v>
      </c>
      <c r="L334" s="13">
        <v>34012</v>
      </c>
      <c r="M334" s="95">
        <f t="shared" si="41"/>
        <v>19624.924</v>
      </c>
      <c r="N334" s="13">
        <v>36376</v>
      </c>
      <c r="O334" s="55">
        <f t="shared" si="42"/>
        <v>20988.951999999997</v>
      </c>
    </row>
    <row r="335" spans="1:15" ht="12.75">
      <c r="A335" s="2">
        <v>10529</v>
      </c>
      <c r="B335" s="2" t="s">
        <v>432</v>
      </c>
      <c r="C335" s="47" t="s">
        <v>1021</v>
      </c>
      <c r="D335" s="2" t="s">
        <v>605</v>
      </c>
      <c r="E335" s="2" t="s">
        <v>1215</v>
      </c>
      <c r="F335" s="2" t="s">
        <v>587</v>
      </c>
      <c r="G335" s="2" t="s">
        <v>13</v>
      </c>
      <c r="H335" s="13">
        <v>14309</v>
      </c>
      <c r="I335" s="55">
        <f t="shared" si="39"/>
        <v>8256.293</v>
      </c>
      <c r="J335" s="13">
        <v>13069</v>
      </c>
      <c r="K335" s="55">
        <f t="shared" si="40"/>
        <v>7540.812999999999</v>
      </c>
      <c r="L335" s="13">
        <v>17025</v>
      </c>
      <c r="M335" s="95">
        <f t="shared" si="41"/>
        <v>9823.425</v>
      </c>
      <c r="N335" s="13">
        <v>15622</v>
      </c>
      <c r="O335" s="55">
        <f t="shared" si="42"/>
        <v>9013.894</v>
      </c>
    </row>
    <row r="336" spans="1:15" ht="12.75">
      <c r="A336" s="2">
        <v>10530</v>
      </c>
      <c r="B336" s="2" t="s">
        <v>606</v>
      </c>
      <c r="C336" s="47" t="s">
        <v>1021</v>
      </c>
      <c r="D336" s="2" t="s">
        <v>607</v>
      </c>
      <c r="E336" s="2" t="s">
        <v>1216</v>
      </c>
      <c r="F336" s="2" t="s">
        <v>587</v>
      </c>
      <c r="G336" s="2" t="s">
        <v>527</v>
      </c>
      <c r="H336" s="13"/>
      <c r="I336" s="55">
        <f t="shared" si="39"/>
        <v>0</v>
      </c>
      <c r="J336" s="13"/>
      <c r="K336" s="55">
        <f t="shared" si="40"/>
        <v>0</v>
      </c>
      <c r="L336" s="13"/>
      <c r="M336" s="95">
        <f t="shared" si="41"/>
        <v>0</v>
      </c>
      <c r="N336" s="13">
        <v>0</v>
      </c>
      <c r="O336" s="55">
        <f t="shared" si="42"/>
        <v>0</v>
      </c>
    </row>
    <row r="337" spans="1:15" ht="12.75">
      <c r="A337" s="2">
        <v>10582</v>
      </c>
      <c r="B337" s="2" t="s">
        <v>432</v>
      </c>
      <c r="C337" s="47" t="s">
        <v>1021</v>
      </c>
      <c r="D337" s="2" t="s">
        <v>591</v>
      </c>
      <c r="E337" s="2" t="s">
        <v>1217</v>
      </c>
      <c r="F337" s="2" t="s">
        <v>587</v>
      </c>
      <c r="G337" s="2"/>
      <c r="H337" s="13">
        <v>13264</v>
      </c>
      <c r="I337" s="55">
        <f t="shared" si="39"/>
        <v>7653.3279999999995</v>
      </c>
      <c r="J337" s="13">
        <v>15072</v>
      </c>
      <c r="K337" s="55">
        <f t="shared" si="40"/>
        <v>8696.544</v>
      </c>
      <c r="L337" s="13">
        <v>22157</v>
      </c>
      <c r="M337" s="95">
        <f t="shared" si="41"/>
        <v>12784.589</v>
      </c>
      <c r="N337" s="13">
        <v>14384</v>
      </c>
      <c r="O337" s="55">
        <f t="shared" si="42"/>
        <v>8299.568</v>
      </c>
    </row>
    <row r="338" spans="1:15" ht="12.75">
      <c r="A338" s="2">
        <v>10641</v>
      </c>
      <c r="B338" s="2" t="s">
        <v>432</v>
      </c>
      <c r="C338" s="47" t="s">
        <v>1021</v>
      </c>
      <c r="D338" s="2" t="s">
        <v>608</v>
      </c>
      <c r="E338" s="2" t="s">
        <v>1218</v>
      </c>
      <c r="F338" s="2" t="s">
        <v>587</v>
      </c>
      <c r="G338" s="2" t="s">
        <v>20</v>
      </c>
      <c r="H338" s="13">
        <v>3329</v>
      </c>
      <c r="I338" s="55">
        <f t="shared" si="39"/>
        <v>1920.8329999999999</v>
      </c>
      <c r="J338" s="13">
        <v>4549</v>
      </c>
      <c r="K338" s="55">
        <f t="shared" si="40"/>
        <v>2624.7729999999997</v>
      </c>
      <c r="L338" s="13">
        <v>3794</v>
      </c>
      <c r="M338" s="95">
        <f t="shared" si="41"/>
        <v>2189.138</v>
      </c>
      <c r="N338" s="13">
        <v>4407</v>
      </c>
      <c r="O338" s="55">
        <f t="shared" si="42"/>
        <v>2542.839</v>
      </c>
    </row>
    <row r="339" spans="1:15" ht="12.75">
      <c r="A339" s="2">
        <v>10682</v>
      </c>
      <c r="B339" s="2"/>
      <c r="C339" s="47" t="s">
        <v>1021</v>
      </c>
      <c r="D339" s="2" t="s">
        <v>611</v>
      </c>
      <c r="E339" s="2" t="s">
        <v>1221</v>
      </c>
      <c r="F339" s="2" t="s">
        <v>587</v>
      </c>
      <c r="G339" s="2"/>
      <c r="H339" s="13">
        <v>12483</v>
      </c>
      <c r="I339" s="55">
        <f t="shared" si="39"/>
        <v>7202.691</v>
      </c>
      <c r="J339" s="13">
        <v>12537</v>
      </c>
      <c r="K339" s="55">
        <f t="shared" si="40"/>
        <v>7233.848999999999</v>
      </c>
      <c r="L339" s="13">
        <v>10169</v>
      </c>
      <c r="M339" s="95">
        <f t="shared" si="41"/>
        <v>5867.513</v>
      </c>
      <c r="N339" s="13">
        <v>6872</v>
      </c>
      <c r="O339" s="55">
        <f t="shared" si="42"/>
        <v>3965.144</v>
      </c>
    </row>
    <row r="340" spans="1:15" ht="12.75">
      <c r="A340" s="2">
        <v>10755</v>
      </c>
      <c r="B340" s="2" t="s">
        <v>432</v>
      </c>
      <c r="C340" s="47" t="s">
        <v>1021</v>
      </c>
      <c r="D340" s="2" t="s">
        <v>591</v>
      </c>
      <c r="E340" s="2" t="s">
        <v>1225</v>
      </c>
      <c r="F340" s="2" t="s">
        <v>587</v>
      </c>
      <c r="G340" s="2"/>
      <c r="H340" s="13">
        <v>13416</v>
      </c>
      <c r="I340" s="55">
        <f t="shared" si="39"/>
        <v>7741.031999999999</v>
      </c>
      <c r="J340" s="13">
        <v>16036</v>
      </c>
      <c r="K340" s="55">
        <f t="shared" si="40"/>
        <v>9252.771999999999</v>
      </c>
      <c r="L340" s="13">
        <v>11922</v>
      </c>
      <c r="M340" s="95">
        <f t="shared" si="41"/>
        <v>6878.994</v>
      </c>
      <c r="N340" s="13">
        <v>14344</v>
      </c>
      <c r="O340" s="55">
        <f t="shared" si="42"/>
        <v>8276.488</v>
      </c>
    </row>
    <row r="341" spans="1:15" ht="12.75">
      <c r="A341" s="2">
        <v>10827</v>
      </c>
      <c r="B341" s="2" t="s">
        <v>432</v>
      </c>
      <c r="C341" s="47" t="s">
        <v>1021</v>
      </c>
      <c r="D341" s="2" t="s">
        <v>613</v>
      </c>
      <c r="E341" s="2" t="s">
        <v>1226</v>
      </c>
      <c r="F341" s="2" t="s">
        <v>587</v>
      </c>
      <c r="G341" s="2"/>
      <c r="H341" s="13">
        <v>2254</v>
      </c>
      <c r="I341" s="55">
        <f t="shared" si="39"/>
        <v>1300.558</v>
      </c>
      <c r="J341" s="13">
        <v>2156</v>
      </c>
      <c r="K341" s="55">
        <f t="shared" si="40"/>
        <v>1244.012</v>
      </c>
      <c r="L341" s="13">
        <v>2048</v>
      </c>
      <c r="M341" s="95">
        <f t="shared" si="41"/>
        <v>1181.696</v>
      </c>
      <c r="N341" s="13">
        <v>1855</v>
      </c>
      <c r="O341" s="55">
        <f t="shared" si="42"/>
        <v>1070.3349999999998</v>
      </c>
    </row>
    <row r="342" spans="1:15" ht="12.75">
      <c r="A342" s="2">
        <v>10887</v>
      </c>
      <c r="B342" s="2" t="s">
        <v>432</v>
      </c>
      <c r="C342" s="47" t="s">
        <v>1021</v>
      </c>
      <c r="D342" s="2" t="s">
        <v>591</v>
      </c>
      <c r="E342" s="2" t="s">
        <v>1227</v>
      </c>
      <c r="F342" s="2" t="s">
        <v>587</v>
      </c>
      <c r="G342" s="2"/>
      <c r="H342" s="13">
        <v>18107</v>
      </c>
      <c r="I342" s="55">
        <f t="shared" si="39"/>
        <v>10447.739</v>
      </c>
      <c r="J342" s="13">
        <v>19357</v>
      </c>
      <c r="K342" s="55">
        <f t="shared" si="40"/>
        <v>11168.989</v>
      </c>
      <c r="L342" s="13">
        <v>18377</v>
      </c>
      <c r="M342" s="95">
        <f t="shared" si="41"/>
        <v>10603.528999999999</v>
      </c>
      <c r="N342" s="13">
        <v>12298</v>
      </c>
      <c r="O342" s="55">
        <f t="shared" si="42"/>
        <v>7095.946</v>
      </c>
    </row>
    <row r="343" spans="1:15" ht="12.75">
      <c r="A343" s="2">
        <v>11088</v>
      </c>
      <c r="B343" s="2" t="s">
        <v>432</v>
      </c>
      <c r="C343" s="47" t="s">
        <v>1021</v>
      </c>
      <c r="D343" s="2" t="s">
        <v>591</v>
      </c>
      <c r="E343" s="2" t="s">
        <v>1228</v>
      </c>
      <c r="F343" s="2" t="s">
        <v>587</v>
      </c>
      <c r="G343" s="2"/>
      <c r="H343" s="13">
        <v>20684</v>
      </c>
      <c r="I343" s="55">
        <f t="shared" si="39"/>
        <v>11934.668</v>
      </c>
      <c r="J343" s="13">
        <v>20315</v>
      </c>
      <c r="K343" s="55">
        <f t="shared" si="40"/>
        <v>11721.755</v>
      </c>
      <c r="L343" s="13">
        <v>22611</v>
      </c>
      <c r="M343" s="95">
        <f t="shared" si="41"/>
        <v>13046.546999999999</v>
      </c>
      <c r="N343" s="13">
        <v>22860</v>
      </c>
      <c r="O343" s="55">
        <f t="shared" si="42"/>
        <v>13190.22</v>
      </c>
    </row>
    <row r="344" spans="1:15" ht="12.75">
      <c r="A344" s="2">
        <v>11269</v>
      </c>
      <c r="B344" s="2"/>
      <c r="C344" s="47" t="s">
        <v>1021</v>
      </c>
      <c r="D344" s="2" t="s">
        <v>614</v>
      </c>
      <c r="E344" s="2" t="s">
        <v>1229</v>
      </c>
      <c r="F344" s="2" t="s">
        <v>587</v>
      </c>
      <c r="G344" s="2"/>
      <c r="H344" s="13">
        <v>33604</v>
      </c>
      <c r="I344" s="55">
        <f aca="true" t="shared" si="43" ref="I344:I407">H344*$I$3</f>
        <v>19389.507999999998</v>
      </c>
      <c r="J344" s="13">
        <v>34269</v>
      </c>
      <c r="K344" s="55">
        <f aca="true" t="shared" si="44" ref="K344:K407">J344*$I$3</f>
        <v>19773.213</v>
      </c>
      <c r="L344" s="13">
        <v>-14790</v>
      </c>
      <c r="M344" s="95">
        <f aca="true" t="shared" si="45" ref="M344:M407">L344*$I$3</f>
        <v>-8533.83</v>
      </c>
      <c r="N344" s="13">
        <v>5741</v>
      </c>
      <c r="O344" s="55">
        <f aca="true" t="shared" si="46" ref="O344:O407">N344*$I$3</f>
        <v>3312.557</v>
      </c>
    </row>
    <row r="345" spans="1:15" ht="12.75">
      <c r="A345" s="2">
        <v>11313</v>
      </c>
      <c r="B345" s="2" t="s">
        <v>432</v>
      </c>
      <c r="C345" s="47" t="s">
        <v>1021</v>
      </c>
      <c r="D345" s="2" t="s">
        <v>591</v>
      </c>
      <c r="E345" s="2" t="s">
        <v>1238</v>
      </c>
      <c r="F345" s="2" t="s">
        <v>434</v>
      </c>
      <c r="G345" s="2"/>
      <c r="H345" s="13">
        <v>19679</v>
      </c>
      <c r="I345" s="55">
        <f t="shared" si="43"/>
        <v>11354.783</v>
      </c>
      <c r="J345" s="13">
        <v>19816</v>
      </c>
      <c r="K345" s="55">
        <f t="shared" si="44"/>
        <v>11433.831999999999</v>
      </c>
      <c r="L345" s="13">
        <v>20325</v>
      </c>
      <c r="M345" s="95">
        <f t="shared" si="45"/>
        <v>11727.525</v>
      </c>
      <c r="N345" s="13">
        <v>30692</v>
      </c>
      <c r="O345" s="55">
        <f t="shared" si="46"/>
        <v>17709.284</v>
      </c>
    </row>
    <row r="346" spans="1:15" ht="12.75">
      <c r="A346" s="2">
        <v>11333</v>
      </c>
      <c r="B346" s="2" t="s">
        <v>432</v>
      </c>
      <c r="C346" s="47" t="s">
        <v>1021</v>
      </c>
      <c r="D346" s="2" t="s">
        <v>616</v>
      </c>
      <c r="E346" s="2" t="s">
        <v>1239</v>
      </c>
      <c r="F346" s="2" t="s">
        <v>434</v>
      </c>
      <c r="G346" s="2" t="s">
        <v>527</v>
      </c>
      <c r="H346" s="13">
        <v>15379</v>
      </c>
      <c r="I346" s="55">
        <f t="shared" si="43"/>
        <v>8873.682999999999</v>
      </c>
      <c r="J346" s="13">
        <v>15243</v>
      </c>
      <c r="K346" s="55">
        <f t="shared" si="44"/>
        <v>8795.211</v>
      </c>
      <c r="L346" s="13">
        <v>15720</v>
      </c>
      <c r="M346" s="95">
        <f t="shared" si="45"/>
        <v>9070.439999999999</v>
      </c>
      <c r="N346" s="13">
        <v>17833</v>
      </c>
      <c r="O346" s="55">
        <f t="shared" si="46"/>
        <v>10289.641</v>
      </c>
    </row>
    <row r="347" spans="1:15" ht="12.75">
      <c r="A347" s="2">
        <v>11426</v>
      </c>
      <c r="B347" s="2" t="s">
        <v>432</v>
      </c>
      <c r="C347" s="47" t="s">
        <v>1021</v>
      </c>
      <c r="D347" s="2" t="s">
        <v>617</v>
      </c>
      <c r="E347" s="2" t="s">
        <v>1240</v>
      </c>
      <c r="F347" s="2" t="s">
        <v>434</v>
      </c>
      <c r="G347" s="2" t="s">
        <v>439</v>
      </c>
      <c r="H347" s="13">
        <v>13961</v>
      </c>
      <c r="I347" s="55">
        <f t="shared" si="43"/>
        <v>8055.496999999999</v>
      </c>
      <c r="J347" s="13">
        <v>9699</v>
      </c>
      <c r="K347" s="55">
        <f t="shared" si="44"/>
        <v>5596.322999999999</v>
      </c>
      <c r="L347" s="13">
        <v>9678</v>
      </c>
      <c r="M347" s="95">
        <f t="shared" si="45"/>
        <v>5584.205999999999</v>
      </c>
      <c r="N347" s="13">
        <v>8330</v>
      </c>
      <c r="O347" s="55">
        <f t="shared" si="46"/>
        <v>4806.41</v>
      </c>
    </row>
    <row r="348" spans="1:15" ht="12.75">
      <c r="A348" s="2">
        <v>11788</v>
      </c>
      <c r="B348" s="2" t="s">
        <v>432</v>
      </c>
      <c r="C348" s="47" t="s">
        <v>1021</v>
      </c>
      <c r="D348" s="2" t="s">
        <v>618</v>
      </c>
      <c r="E348" s="2" t="s">
        <v>1241</v>
      </c>
      <c r="F348" s="2" t="s">
        <v>619</v>
      </c>
      <c r="G348" s="2" t="s">
        <v>20</v>
      </c>
      <c r="H348" s="13">
        <v>17586</v>
      </c>
      <c r="I348" s="55">
        <f t="shared" si="43"/>
        <v>10147.122</v>
      </c>
      <c r="J348" s="13">
        <v>18806</v>
      </c>
      <c r="K348" s="55">
        <f t="shared" si="44"/>
        <v>10851.062</v>
      </c>
      <c r="L348" s="13">
        <v>25701</v>
      </c>
      <c r="M348" s="95">
        <f t="shared" si="45"/>
        <v>14829.476999999999</v>
      </c>
      <c r="N348" s="13">
        <v>21823</v>
      </c>
      <c r="O348" s="55">
        <f t="shared" si="46"/>
        <v>12591.871</v>
      </c>
    </row>
    <row r="349" spans="1:15" ht="12.75">
      <c r="A349" s="2">
        <v>11794</v>
      </c>
      <c r="B349" s="2" t="s">
        <v>432</v>
      </c>
      <c r="C349" s="47" t="s">
        <v>1021</v>
      </c>
      <c r="D349" s="2" t="s">
        <v>1705</v>
      </c>
      <c r="E349" s="2" t="s">
        <v>1242</v>
      </c>
      <c r="F349" s="2" t="s">
        <v>619</v>
      </c>
      <c r="G349" s="2" t="s">
        <v>439</v>
      </c>
      <c r="H349" s="13">
        <v>681</v>
      </c>
      <c r="I349" s="55">
        <f t="shared" si="43"/>
        <v>392.93699999999995</v>
      </c>
      <c r="J349" s="13">
        <v>183</v>
      </c>
      <c r="K349" s="55">
        <f t="shared" si="44"/>
        <v>105.591</v>
      </c>
      <c r="L349" s="13">
        <v>1014</v>
      </c>
      <c r="M349" s="95">
        <f t="shared" si="45"/>
        <v>585.078</v>
      </c>
      <c r="N349" s="13">
        <v>512</v>
      </c>
      <c r="O349" s="55">
        <f t="shared" si="46"/>
        <v>295.424</v>
      </c>
    </row>
    <row r="350" spans="1:15" ht="12.75">
      <c r="A350" s="2">
        <v>11811</v>
      </c>
      <c r="B350" s="2" t="s">
        <v>432</v>
      </c>
      <c r="C350" s="47" t="s">
        <v>1021</v>
      </c>
      <c r="D350" s="2" t="s">
        <v>514</v>
      </c>
      <c r="E350" s="2" t="s">
        <v>1243</v>
      </c>
      <c r="F350" s="2" t="s">
        <v>619</v>
      </c>
      <c r="G350" s="2"/>
      <c r="H350" s="13">
        <v>14724</v>
      </c>
      <c r="I350" s="55">
        <f t="shared" si="43"/>
        <v>8495.748</v>
      </c>
      <c r="J350" s="13">
        <v>14403</v>
      </c>
      <c r="K350" s="55">
        <f t="shared" si="44"/>
        <v>8310.530999999999</v>
      </c>
      <c r="L350" s="13">
        <v>15835</v>
      </c>
      <c r="M350" s="95">
        <f t="shared" si="45"/>
        <v>9136.795</v>
      </c>
      <c r="N350" s="13">
        <v>12042</v>
      </c>
      <c r="O350" s="55">
        <f t="shared" si="46"/>
        <v>6948.2339999999995</v>
      </c>
    </row>
    <row r="351" spans="1:15" ht="12.75">
      <c r="A351" s="2">
        <v>11979</v>
      </c>
      <c r="B351" s="2" t="s">
        <v>432</v>
      </c>
      <c r="C351" s="47" t="s">
        <v>1021</v>
      </c>
      <c r="D351" s="2" t="s">
        <v>620</v>
      </c>
      <c r="E351" s="2" t="s">
        <v>1244</v>
      </c>
      <c r="F351" s="2" t="s">
        <v>619</v>
      </c>
      <c r="G351" s="2" t="s">
        <v>439</v>
      </c>
      <c r="H351" s="13">
        <v>8269</v>
      </c>
      <c r="I351" s="55">
        <f t="shared" si="43"/>
        <v>4771.213</v>
      </c>
      <c r="J351" s="13">
        <v>7873</v>
      </c>
      <c r="K351" s="55">
        <f t="shared" si="44"/>
        <v>4542.721</v>
      </c>
      <c r="L351" s="13">
        <v>6898</v>
      </c>
      <c r="M351" s="95">
        <f t="shared" si="45"/>
        <v>3980.1459999999997</v>
      </c>
      <c r="N351" s="13">
        <v>10350</v>
      </c>
      <c r="O351" s="55">
        <f t="shared" si="46"/>
        <v>5971.95</v>
      </c>
    </row>
    <row r="352" spans="1:15" ht="12.75">
      <c r="A352" s="2">
        <v>11995</v>
      </c>
      <c r="B352" s="2" t="s">
        <v>432</v>
      </c>
      <c r="C352" s="47" t="s">
        <v>1021</v>
      </c>
      <c r="D352" s="2" t="s">
        <v>621</v>
      </c>
      <c r="E352" s="2" t="s">
        <v>1119</v>
      </c>
      <c r="F352" s="2" t="s">
        <v>619</v>
      </c>
      <c r="G352" s="2" t="s">
        <v>20</v>
      </c>
      <c r="H352" s="13">
        <v>1988</v>
      </c>
      <c r="I352" s="55">
        <f t="shared" si="43"/>
        <v>1147.076</v>
      </c>
      <c r="J352" s="13">
        <v>2046</v>
      </c>
      <c r="K352" s="55">
        <f t="shared" si="44"/>
        <v>1180.542</v>
      </c>
      <c r="L352" s="13">
        <v>2012</v>
      </c>
      <c r="M352" s="95">
        <f t="shared" si="45"/>
        <v>1160.924</v>
      </c>
      <c r="N352" s="13">
        <v>1931</v>
      </c>
      <c r="O352" s="55">
        <f t="shared" si="46"/>
        <v>1114.187</v>
      </c>
    </row>
    <row r="353" spans="1:15" ht="12.75">
      <c r="A353" s="2">
        <v>11998</v>
      </c>
      <c r="B353" s="2" t="s">
        <v>432</v>
      </c>
      <c r="C353" s="47" t="s">
        <v>1021</v>
      </c>
      <c r="D353" s="2" t="s">
        <v>575</v>
      </c>
      <c r="E353" s="2" t="s">
        <v>1119</v>
      </c>
      <c r="F353" s="2" t="s">
        <v>619</v>
      </c>
      <c r="G353" s="2" t="s">
        <v>20</v>
      </c>
      <c r="H353" s="13">
        <v>7968</v>
      </c>
      <c r="I353" s="55">
        <f t="shared" si="43"/>
        <v>4597.536</v>
      </c>
      <c r="J353" s="13">
        <v>10363</v>
      </c>
      <c r="K353" s="55">
        <f t="shared" si="44"/>
        <v>5979.450999999999</v>
      </c>
      <c r="L353" s="13">
        <v>10253</v>
      </c>
      <c r="M353" s="95">
        <f t="shared" si="45"/>
        <v>5915.981</v>
      </c>
      <c r="N353" s="13">
        <v>6097</v>
      </c>
      <c r="O353" s="55">
        <f t="shared" si="46"/>
        <v>3517.9689999999996</v>
      </c>
    </row>
    <row r="354" spans="1:15" ht="12.75">
      <c r="A354" s="2">
        <v>11999</v>
      </c>
      <c r="B354" s="2" t="s">
        <v>432</v>
      </c>
      <c r="C354" s="47" t="s">
        <v>1021</v>
      </c>
      <c r="D354" s="2" t="s">
        <v>447</v>
      </c>
      <c r="E354" s="2" t="s">
        <v>1119</v>
      </c>
      <c r="F354" s="2" t="s">
        <v>619</v>
      </c>
      <c r="G354" s="2" t="s">
        <v>439</v>
      </c>
      <c r="H354" s="13">
        <v>1967</v>
      </c>
      <c r="I354" s="55">
        <f t="shared" si="43"/>
        <v>1134.9589999999998</v>
      </c>
      <c r="J354" s="13">
        <v>2137</v>
      </c>
      <c r="K354" s="55">
        <f t="shared" si="44"/>
        <v>1233.049</v>
      </c>
      <c r="L354" s="13">
        <v>1350</v>
      </c>
      <c r="M354" s="95">
        <f t="shared" si="45"/>
        <v>778.9499999999999</v>
      </c>
      <c r="N354" s="13">
        <v>1732</v>
      </c>
      <c r="O354" s="55">
        <f t="shared" si="46"/>
        <v>999.3639999999999</v>
      </c>
    </row>
    <row r="355" spans="1:15" ht="12.75">
      <c r="A355" s="2">
        <v>12078</v>
      </c>
      <c r="B355" s="2" t="s">
        <v>432</v>
      </c>
      <c r="C355" s="47" t="s">
        <v>1021</v>
      </c>
      <c r="D355" s="2" t="s">
        <v>622</v>
      </c>
      <c r="E355" s="2" t="s">
        <v>1246</v>
      </c>
      <c r="F355" s="2" t="s">
        <v>619</v>
      </c>
      <c r="G355" s="2" t="s">
        <v>527</v>
      </c>
      <c r="H355" s="13">
        <v>3756</v>
      </c>
      <c r="I355" s="55">
        <f t="shared" si="43"/>
        <v>2167.212</v>
      </c>
      <c r="J355" s="13">
        <v>3351</v>
      </c>
      <c r="K355" s="55">
        <f t="shared" si="44"/>
        <v>1933.5269999999998</v>
      </c>
      <c r="L355" s="13">
        <v>372</v>
      </c>
      <c r="M355" s="95">
        <f t="shared" si="45"/>
        <v>214.64399999999998</v>
      </c>
      <c r="N355" s="13">
        <v>0</v>
      </c>
      <c r="O355" s="55">
        <f t="shared" si="46"/>
        <v>0</v>
      </c>
    </row>
    <row r="356" spans="1:15" ht="12.75">
      <c r="A356" s="2">
        <v>12213</v>
      </c>
      <c r="B356" s="2" t="s">
        <v>432</v>
      </c>
      <c r="C356" s="47" t="s">
        <v>1021</v>
      </c>
      <c r="D356" s="2" t="s">
        <v>623</v>
      </c>
      <c r="E356" s="2" t="s">
        <v>1247</v>
      </c>
      <c r="F356" s="2" t="s">
        <v>619</v>
      </c>
      <c r="G356" s="2"/>
      <c r="H356" s="13">
        <v>1750</v>
      </c>
      <c r="I356" s="55">
        <f t="shared" si="43"/>
        <v>1009.7499999999999</v>
      </c>
      <c r="J356" s="13">
        <v>1750</v>
      </c>
      <c r="K356" s="55">
        <f t="shared" si="44"/>
        <v>1009.7499999999999</v>
      </c>
      <c r="L356" s="13">
        <v>1750</v>
      </c>
      <c r="M356" s="95">
        <f t="shared" si="45"/>
        <v>1009.7499999999999</v>
      </c>
      <c r="N356" s="13">
        <v>1750</v>
      </c>
      <c r="O356" s="55">
        <f t="shared" si="46"/>
        <v>1009.7499999999999</v>
      </c>
    </row>
    <row r="357" spans="1:15" ht="12.75">
      <c r="A357" s="2">
        <v>12350</v>
      </c>
      <c r="B357" s="2" t="s">
        <v>432</v>
      </c>
      <c r="C357" s="47" t="s">
        <v>1021</v>
      </c>
      <c r="D357" s="2" t="s">
        <v>625</v>
      </c>
      <c r="E357" s="2" t="s">
        <v>1248</v>
      </c>
      <c r="F357" s="2" t="s">
        <v>619</v>
      </c>
      <c r="G357" s="2" t="s">
        <v>20</v>
      </c>
      <c r="H357" s="13"/>
      <c r="I357" s="55">
        <f t="shared" si="43"/>
        <v>0</v>
      </c>
      <c r="J357" s="13"/>
      <c r="K357" s="55">
        <f t="shared" si="44"/>
        <v>0</v>
      </c>
      <c r="L357" s="13"/>
      <c r="M357" s="95">
        <f t="shared" si="45"/>
        <v>0</v>
      </c>
      <c r="N357" s="13">
        <v>0</v>
      </c>
      <c r="O357" s="55">
        <f t="shared" si="46"/>
        <v>0</v>
      </c>
    </row>
    <row r="358" spans="1:15" ht="12.75">
      <c r="A358" s="2">
        <v>12382</v>
      </c>
      <c r="B358" s="2" t="s">
        <v>432</v>
      </c>
      <c r="C358" s="47" t="s">
        <v>1021</v>
      </c>
      <c r="D358" s="2" t="s">
        <v>626</v>
      </c>
      <c r="E358" s="2" t="s">
        <v>1249</v>
      </c>
      <c r="F358" s="2" t="s">
        <v>619</v>
      </c>
      <c r="G358" s="2" t="s">
        <v>20</v>
      </c>
      <c r="H358" s="13">
        <v>3029</v>
      </c>
      <c r="I358" s="55">
        <f t="shared" si="43"/>
        <v>1747.733</v>
      </c>
      <c r="J358" s="13">
        <v>4993</v>
      </c>
      <c r="K358" s="55">
        <f t="shared" si="44"/>
        <v>2880.961</v>
      </c>
      <c r="L358" s="13">
        <v>3438</v>
      </c>
      <c r="M358" s="95">
        <f t="shared" si="45"/>
        <v>1983.7259999999999</v>
      </c>
      <c r="N358" s="13">
        <v>2755</v>
      </c>
      <c r="O358" s="55">
        <f t="shared" si="46"/>
        <v>1589.635</v>
      </c>
    </row>
    <row r="359" spans="1:15" ht="12.75">
      <c r="A359" s="2">
        <v>12384</v>
      </c>
      <c r="B359" s="2" t="s">
        <v>432</v>
      </c>
      <c r="C359" s="47" t="s">
        <v>1021</v>
      </c>
      <c r="D359" s="2" t="s">
        <v>627</v>
      </c>
      <c r="E359" s="2" t="s">
        <v>1250</v>
      </c>
      <c r="F359" s="2" t="s">
        <v>619</v>
      </c>
      <c r="G359" s="2" t="s">
        <v>20</v>
      </c>
      <c r="H359" s="13">
        <v>33196</v>
      </c>
      <c r="I359" s="55">
        <f t="shared" si="43"/>
        <v>19154.091999999997</v>
      </c>
      <c r="J359" s="13">
        <v>34985</v>
      </c>
      <c r="K359" s="55">
        <f t="shared" si="44"/>
        <v>20186.344999999998</v>
      </c>
      <c r="L359" s="13">
        <v>36355</v>
      </c>
      <c r="M359" s="95">
        <f t="shared" si="45"/>
        <v>20976.835</v>
      </c>
      <c r="N359" s="13">
        <v>31313</v>
      </c>
      <c r="O359" s="55">
        <f t="shared" si="46"/>
        <v>18067.601</v>
      </c>
    </row>
    <row r="360" spans="1:15" ht="12.75">
      <c r="A360" s="2">
        <v>12416</v>
      </c>
      <c r="B360" s="2" t="s">
        <v>432</v>
      </c>
      <c r="C360" s="47" t="s">
        <v>1021</v>
      </c>
      <c r="D360" s="2" t="s">
        <v>629</v>
      </c>
      <c r="E360" s="2" t="s">
        <v>1252</v>
      </c>
      <c r="F360" s="2" t="s">
        <v>619</v>
      </c>
      <c r="G360" s="2" t="s">
        <v>20</v>
      </c>
      <c r="H360" s="13">
        <v>8483</v>
      </c>
      <c r="I360" s="55">
        <f t="shared" si="43"/>
        <v>4894.691</v>
      </c>
      <c r="J360" s="13">
        <v>2370</v>
      </c>
      <c r="K360" s="55">
        <f t="shared" si="44"/>
        <v>1367.49</v>
      </c>
      <c r="L360" s="13">
        <v>3228</v>
      </c>
      <c r="M360" s="95">
        <f t="shared" si="45"/>
        <v>1862.5559999999998</v>
      </c>
      <c r="N360" s="13">
        <v>3030</v>
      </c>
      <c r="O360" s="55">
        <f t="shared" si="46"/>
        <v>1748.31</v>
      </c>
    </row>
    <row r="361" spans="1:15" ht="12.75">
      <c r="A361" s="2">
        <v>12436</v>
      </c>
      <c r="B361" s="2" t="s">
        <v>432</v>
      </c>
      <c r="C361" s="47" t="s">
        <v>1021</v>
      </c>
      <c r="D361" s="2" t="s">
        <v>630</v>
      </c>
      <c r="E361" s="2" t="s">
        <v>1253</v>
      </c>
      <c r="F361" s="2" t="s">
        <v>619</v>
      </c>
      <c r="G361" s="2" t="s">
        <v>13</v>
      </c>
      <c r="H361" s="13">
        <v>9629</v>
      </c>
      <c r="I361" s="55">
        <f t="shared" si="43"/>
        <v>5555.933</v>
      </c>
      <c r="J361" s="13">
        <v>9389</v>
      </c>
      <c r="K361" s="55">
        <f t="shared" si="44"/>
        <v>5417.4529999999995</v>
      </c>
      <c r="L361" s="13">
        <v>25209</v>
      </c>
      <c r="M361" s="95">
        <f t="shared" si="45"/>
        <v>14545.592999999999</v>
      </c>
      <c r="N361" s="13">
        <v>9762</v>
      </c>
      <c r="O361" s="55">
        <f t="shared" si="46"/>
        <v>5632.674</v>
      </c>
    </row>
    <row r="362" spans="1:15" ht="12.75">
      <c r="A362" s="2">
        <v>12452</v>
      </c>
      <c r="B362" s="2" t="s">
        <v>432</v>
      </c>
      <c r="C362" s="47" t="s">
        <v>1021</v>
      </c>
      <c r="D362" s="2" t="s">
        <v>514</v>
      </c>
      <c r="E362" s="2" t="s">
        <v>1254</v>
      </c>
      <c r="F362" s="2" t="s">
        <v>619</v>
      </c>
      <c r="G362" s="2"/>
      <c r="H362" s="13">
        <v>5790</v>
      </c>
      <c r="I362" s="55">
        <f t="shared" si="43"/>
        <v>3340.83</v>
      </c>
      <c r="J362" s="13">
        <v>6045</v>
      </c>
      <c r="K362" s="55">
        <f t="shared" si="44"/>
        <v>3487.9649999999997</v>
      </c>
      <c r="L362" s="13">
        <v>6120</v>
      </c>
      <c r="M362" s="95">
        <f t="shared" si="45"/>
        <v>3531.24</v>
      </c>
      <c r="N362" s="13">
        <v>5823</v>
      </c>
      <c r="O362" s="55">
        <f t="shared" si="46"/>
        <v>3359.8709999999996</v>
      </c>
    </row>
    <row r="363" spans="1:15" ht="12.75">
      <c r="A363" s="2">
        <v>12636</v>
      </c>
      <c r="B363" s="2" t="s">
        <v>432</v>
      </c>
      <c r="C363" s="47" t="s">
        <v>1021</v>
      </c>
      <c r="D363" s="2" t="s">
        <v>514</v>
      </c>
      <c r="E363" s="2" t="s">
        <v>1257</v>
      </c>
      <c r="F363" s="2" t="s">
        <v>619</v>
      </c>
      <c r="G363" s="2"/>
      <c r="H363" s="13">
        <v>32368</v>
      </c>
      <c r="I363" s="55">
        <f t="shared" si="43"/>
        <v>18676.336</v>
      </c>
      <c r="J363" s="13">
        <v>31839</v>
      </c>
      <c r="K363" s="55">
        <f t="shared" si="44"/>
        <v>18371.103</v>
      </c>
      <c r="L363" s="13">
        <v>31800</v>
      </c>
      <c r="M363" s="95">
        <f t="shared" si="45"/>
        <v>18348.6</v>
      </c>
      <c r="N363" s="13">
        <v>30913</v>
      </c>
      <c r="O363" s="55">
        <f t="shared" si="46"/>
        <v>17836.801</v>
      </c>
    </row>
    <row r="364" spans="1:15" ht="12.75">
      <c r="A364" s="2">
        <v>12644</v>
      </c>
      <c r="B364" s="2" t="s">
        <v>432</v>
      </c>
      <c r="C364" s="47" t="s">
        <v>1021</v>
      </c>
      <c r="D364" s="2" t="s">
        <v>514</v>
      </c>
      <c r="E364" s="2" t="s">
        <v>1258</v>
      </c>
      <c r="F364" s="2" t="s">
        <v>619</v>
      </c>
      <c r="G364" s="2"/>
      <c r="H364" s="13">
        <v>11065</v>
      </c>
      <c r="I364" s="55">
        <f t="shared" si="43"/>
        <v>6384.504999999999</v>
      </c>
      <c r="J364" s="13">
        <v>10891</v>
      </c>
      <c r="K364" s="55">
        <f t="shared" si="44"/>
        <v>6284.107</v>
      </c>
      <c r="L364" s="13">
        <v>11618</v>
      </c>
      <c r="M364" s="95">
        <f t="shared" si="45"/>
        <v>6703.585999999999</v>
      </c>
      <c r="N364" s="13">
        <v>11201</v>
      </c>
      <c r="O364" s="55">
        <f t="shared" si="46"/>
        <v>6462.977</v>
      </c>
    </row>
    <row r="365" spans="1:15" ht="12.75">
      <c r="A365" s="2">
        <v>12662</v>
      </c>
      <c r="B365" s="2" t="s">
        <v>432</v>
      </c>
      <c r="C365" s="47" t="s">
        <v>1021</v>
      </c>
      <c r="D365" s="2" t="s">
        <v>632</v>
      </c>
      <c r="E365" s="2" t="s">
        <v>1259</v>
      </c>
      <c r="F365" s="2" t="s">
        <v>619</v>
      </c>
      <c r="G365" s="2" t="s">
        <v>527</v>
      </c>
      <c r="H365" s="13">
        <v>4353</v>
      </c>
      <c r="I365" s="55">
        <f t="shared" si="43"/>
        <v>2511.681</v>
      </c>
      <c r="J365" s="13">
        <v>3188</v>
      </c>
      <c r="K365" s="55">
        <f t="shared" si="44"/>
        <v>1839.4759999999999</v>
      </c>
      <c r="L365" s="13">
        <v>3926</v>
      </c>
      <c r="M365" s="95">
        <f t="shared" si="45"/>
        <v>2265.3019999999997</v>
      </c>
      <c r="N365" s="13">
        <v>3722</v>
      </c>
      <c r="O365" s="55">
        <f t="shared" si="46"/>
        <v>2147.594</v>
      </c>
    </row>
    <row r="366" spans="1:15" ht="12.75">
      <c r="A366" s="2">
        <v>12748</v>
      </c>
      <c r="B366" s="2"/>
      <c r="C366" s="47" t="s">
        <v>1021</v>
      </c>
      <c r="D366" s="2" t="s">
        <v>432</v>
      </c>
      <c r="E366" s="2" t="s">
        <v>1260</v>
      </c>
      <c r="F366" s="2" t="s">
        <v>619</v>
      </c>
      <c r="G366" s="2" t="s">
        <v>20</v>
      </c>
      <c r="H366" s="13">
        <v>5602</v>
      </c>
      <c r="I366" s="55">
        <f t="shared" si="43"/>
        <v>3232.354</v>
      </c>
      <c r="J366" s="13">
        <v>4995</v>
      </c>
      <c r="K366" s="55">
        <f t="shared" si="44"/>
        <v>2882.115</v>
      </c>
      <c r="L366" s="13">
        <v>3836</v>
      </c>
      <c r="M366" s="95">
        <f t="shared" si="45"/>
        <v>2213.372</v>
      </c>
      <c r="N366" s="13">
        <v>2670</v>
      </c>
      <c r="O366" s="55">
        <f t="shared" si="46"/>
        <v>1540.59</v>
      </c>
    </row>
    <row r="367" spans="1:15" ht="12.75">
      <c r="A367" s="2">
        <v>12749</v>
      </c>
      <c r="B367" s="2" t="s">
        <v>432</v>
      </c>
      <c r="C367" s="47" t="s">
        <v>1021</v>
      </c>
      <c r="D367" s="2" t="s">
        <v>633</v>
      </c>
      <c r="E367" s="2" t="s">
        <v>1249</v>
      </c>
      <c r="F367" s="2" t="s">
        <v>619</v>
      </c>
      <c r="G367" s="2" t="s">
        <v>20</v>
      </c>
      <c r="H367" s="13">
        <v>10590</v>
      </c>
      <c r="I367" s="55">
        <f t="shared" si="43"/>
        <v>6110.429999999999</v>
      </c>
      <c r="J367" s="13">
        <v>9369</v>
      </c>
      <c r="K367" s="55">
        <f t="shared" si="44"/>
        <v>5405.913</v>
      </c>
      <c r="L367" s="13">
        <v>7395</v>
      </c>
      <c r="M367" s="95">
        <f t="shared" si="45"/>
        <v>4266.915</v>
      </c>
      <c r="N367" s="13">
        <v>7332</v>
      </c>
      <c r="O367" s="55">
        <f t="shared" si="46"/>
        <v>4230.563999999999</v>
      </c>
    </row>
    <row r="368" spans="1:15" ht="12.75">
      <c r="A368" s="2">
        <v>12750</v>
      </c>
      <c r="B368" s="2" t="s">
        <v>432</v>
      </c>
      <c r="C368" s="47" t="s">
        <v>1021</v>
      </c>
      <c r="D368" s="2" t="s">
        <v>1249</v>
      </c>
      <c r="E368" s="2" t="s">
        <v>1261</v>
      </c>
      <c r="F368" s="2" t="s">
        <v>619</v>
      </c>
      <c r="G368" s="2" t="s">
        <v>20</v>
      </c>
      <c r="H368" s="13">
        <v>1345</v>
      </c>
      <c r="I368" s="55">
        <f t="shared" si="43"/>
        <v>776.0649999999999</v>
      </c>
      <c r="J368" s="13">
        <v>1209</v>
      </c>
      <c r="K368" s="55">
        <f t="shared" si="44"/>
        <v>697.593</v>
      </c>
      <c r="L368" s="13">
        <v>4795</v>
      </c>
      <c r="M368" s="95">
        <f t="shared" si="45"/>
        <v>2766.7149999999997</v>
      </c>
      <c r="N368" s="13">
        <v>7729</v>
      </c>
      <c r="O368" s="55">
        <f t="shared" si="46"/>
        <v>4459.633</v>
      </c>
    </row>
    <row r="369" spans="1:15" ht="12.75">
      <c r="A369" s="2">
        <v>12809</v>
      </c>
      <c r="B369" s="2" t="s">
        <v>432</v>
      </c>
      <c r="C369" s="47" t="s">
        <v>1021</v>
      </c>
      <c r="D369" s="2" t="s">
        <v>447</v>
      </c>
      <c r="E369" s="2" t="s">
        <v>1264</v>
      </c>
      <c r="F369" s="2" t="s">
        <v>619</v>
      </c>
      <c r="G369" s="2" t="s">
        <v>439</v>
      </c>
      <c r="H369" s="13">
        <v>10508</v>
      </c>
      <c r="I369" s="55">
        <f t="shared" si="43"/>
        <v>6063.116</v>
      </c>
      <c r="J369" s="13">
        <v>12649</v>
      </c>
      <c r="K369" s="55">
        <f t="shared" si="44"/>
        <v>7298.472999999999</v>
      </c>
      <c r="L369" s="13">
        <v>12423</v>
      </c>
      <c r="M369" s="95">
        <f t="shared" si="45"/>
        <v>7168.071</v>
      </c>
      <c r="N369" s="13">
        <v>12509</v>
      </c>
      <c r="O369" s="55">
        <f t="shared" si="46"/>
        <v>7217.692999999999</v>
      </c>
    </row>
    <row r="370" spans="1:15" ht="12.75">
      <c r="A370" s="2">
        <v>13012</v>
      </c>
      <c r="B370" s="2" t="s">
        <v>432</v>
      </c>
      <c r="C370" s="47" t="s">
        <v>1021</v>
      </c>
      <c r="D370" s="2" t="s">
        <v>514</v>
      </c>
      <c r="E370" s="2" t="s">
        <v>1267</v>
      </c>
      <c r="F370" s="2" t="s">
        <v>619</v>
      </c>
      <c r="G370" s="2"/>
      <c r="H370" s="13">
        <v>6429</v>
      </c>
      <c r="I370" s="55">
        <f t="shared" si="43"/>
        <v>3709.533</v>
      </c>
      <c r="J370" s="13">
        <v>6372</v>
      </c>
      <c r="K370" s="55">
        <f t="shared" si="44"/>
        <v>3676.644</v>
      </c>
      <c r="L370" s="13">
        <v>6277</v>
      </c>
      <c r="M370" s="95">
        <f t="shared" si="45"/>
        <v>3621.8289999999997</v>
      </c>
      <c r="N370" s="13">
        <v>6270</v>
      </c>
      <c r="O370" s="55">
        <f t="shared" si="46"/>
        <v>3617.7899999999995</v>
      </c>
    </row>
    <row r="371" spans="1:15" ht="12.75">
      <c r="A371" s="2">
        <v>13013</v>
      </c>
      <c r="B371" s="2" t="s">
        <v>432</v>
      </c>
      <c r="C371" s="47" t="s">
        <v>1021</v>
      </c>
      <c r="D371" s="2" t="s">
        <v>636</v>
      </c>
      <c r="E371" s="2" t="s">
        <v>1268</v>
      </c>
      <c r="F371" s="2" t="s">
        <v>619</v>
      </c>
      <c r="G371" s="2"/>
      <c r="H371" s="13">
        <v>920</v>
      </c>
      <c r="I371" s="55">
        <f t="shared" si="43"/>
        <v>530.8399999999999</v>
      </c>
      <c r="J371" s="13">
        <v>920</v>
      </c>
      <c r="K371" s="55">
        <f t="shared" si="44"/>
        <v>530.8399999999999</v>
      </c>
      <c r="L371" s="13">
        <v>920</v>
      </c>
      <c r="M371" s="95">
        <f t="shared" si="45"/>
        <v>530.8399999999999</v>
      </c>
      <c r="N371" s="13">
        <v>920</v>
      </c>
      <c r="O371" s="55">
        <f t="shared" si="46"/>
        <v>530.8399999999999</v>
      </c>
    </row>
    <row r="372" spans="1:15" ht="12.75">
      <c r="A372" s="2">
        <v>13057</v>
      </c>
      <c r="B372" s="2" t="s">
        <v>606</v>
      </c>
      <c r="C372" s="47" t="s">
        <v>1021</v>
      </c>
      <c r="D372" s="2" t="s">
        <v>637</v>
      </c>
      <c r="E372" s="2" t="s">
        <v>1269</v>
      </c>
      <c r="F372" s="2" t="s">
        <v>619</v>
      </c>
      <c r="G372" s="2" t="s">
        <v>527</v>
      </c>
      <c r="H372" s="13">
        <v>26619</v>
      </c>
      <c r="I372" s="55">
        <f t="shared" si="43"/>
        <v>15359.162999999999</v>
      </c>
      <c r="J372" s="13">
        <v>22212</v>
      </c>
      <c r="K372" s="55">
        <f t="shared" si="44"/>
        <v>12816.323999999999</v>
      </c>
      <c r="L372" s="13">
        <v>17213</v>
      </c>
      <c r="M372" s="95">
        <f t="shared" si="45"/>
        <v>9931.901</v>
      </c>
      <c r="N372" s="13">
        <v>21664</v>
      </c>
      <c r="O372" s="55">
        <f t="shared" si="46"/>
        <v>12500.127999999999</v>
      </c>
    </row>
    <row r="373" spans="1:15" ht="12.75">
      <c r="A373" s="2">
        <v>13060</v>
      </c>
      <c r="B373" s="2" t="s">
        <v>432</v>
      </c>
      <c r="C373" s="47" t="s">
        <v>1021</v>
      </c>
      <c r="D373" s="2" t="s">
        <v>638</v>
      </c>
      <c r="E373" s="2" t="s">
        <v>1270</v>
      </c>
      <c r="F373" s="2" t="s">
        <v>619</v>
      </c>
      <c r="G373" s="2" t="s">
        <v>527</v>
      </c>
      <c r="H373" s="13">
        <v>4283</v>
      </c>
      <c r="I373" s="55">
        <f t="shared" si="43"/>
        <v>2471.2909999999997</v>
      </c>
      <c r="J373" s="13">
        <v>1862</v>
      </c>
      <c r="K373" s="55">
        <f t="shared" si="44"/>
        <v>1074.374</v>
      </c>
      <c r="L373" s="13">
        <v>1492</v>
      </c>
      <c r="M373" s="95">
        <f t="shared" si="45"/>
        <v>860.8839999999999</v>
      </c>
      <c r="N373" s="13">
        <v>1343</v>
      </c>
      <c r="O373" s="55">
        <f t="shared" si="46"/>
        <v>774.911</v>
      </c>
    </row>
    <row r="374" spans="1:15" ht="12.75">
      <c r="A374" s="2">
        <v>13231</v>
      </c>
      <c r="B374" s="2" t="s">
        <v>432</v>
      </c>
      <c r="C374" s="47" t="s">
        <v>1021</v>
      </c>
      <c r="D374" s="2" t="s">
        <v>514</v>
      </c>
      <c r="E374" s="2" t="s">
        <v>1271</v>
      </c>
      <c r="F374" s="2" t="s">
        <v>619</v>
      </c>
      <c r="G374" s="2"/>
      <c r="H374" s="13">
        <v>4084</v>
      </c>
      <c r="I374" s="55">
        <f t="shared" si="43"/>
        <v>2356.468</v>
      </c>
      <c r="J374" s="13">
        <v>3977</v>
      </c>
      <c r="K374" s="55">
        <f t="shared" si="44"/>
        <v>2294.729</v>
      </c>
      <c r="L374" s="13">
        <v>3993</v>
      </c>
      <c r="M374" s="95">
        <f t="shared" si="45"/>
        <v>2303.961</v>
      </c>
      <c r="N374" s="13">
        <v>4082</v>
      </c>
      <c r="O374" s="55">
        <f t="shared" si="46"/>
        <v>2355.314</v>
      </c>
    </row>
    <row r="375" spans="1:15" ht="12.75">
      <c r="A375" s="2">
        <v>13236</v>
      </c>
      <c r="B375" s="2" t="s">
        <v>432</v>
      </c>
      <c r="C375" s="47" t="s">
        <v>1021</v>
      </c>
      <c r="D375" s="2" t="s">
        <v>447</v>
      </c>
      <c r="E375" s="2" t="s">
        <v>1272</v>
      </c>
      <c r="F375" s="2" t="s">
        <v>619</v>
      </c>
      <c r="G375" s="2" t="s">
        <v>439</v>
      </c>
      <c r="H375" s="13">
        <v>721</v>
      </c>
      <c r="I375" s="55">
        <f t="shared" si="43"/>
        <v>416.017</v>
      </c>
      <c r="J375" s="13">
        <v>389</v>
      </c>
      <c r="K375" s="55">
        <f t="shared" si="44"/>
        <v>224.45299999999997</v>
      </c>
      <c r="L375" s="13">
        <v>538</v>
      </c>
      <c r="M375" s="95">
        <f t="shared" si="45"/>
        <v>310.426</v>
      </c>
      <c r="N375" s="13">
        <v>900</v>
      </c>
      <c r="O375" s="55">
        <f t="shared" si="46"/>
        <v>519.3</v>
      </c>
    </row>
    <row r="376" spans="1:15" ht="12.75">
      <c r="A376" s="2">
        <v>13438</v>
      </c>
      <c r="B376" s="2" t="s">
        <v>432</v>
      </c>
      <c r="C376" s="47" t="s">
        <v>1021</v>
      </c>
      <c r="D376" s="2" t="s">
        <v>641</v>
      </c>
      <c r="E376" s="2" t="s">
        <v>1274</v>
      </c>
      <c r="F376" s="2" t="s">
        <v>640</v>
      </c>
      <c r="G376" s="2"/>
      <c r="H376" s="13">
        <v>8692</v>
      </c>
      <c r="I376" s="55">
        <f t="shared" si="43"/>
        <v>5015.284</v>
      </c>
      <c r="J376" s="13">
        <v>8614</v>
      </c>
      <c r="K376" s="55">
        <f t="shared" si="44"/>
        <v>4970.277999999999</v>
      </c>
      <c r="L376" s="13">
        <v>9541</v>
      </c>
      <c r="M376" s="95">
        <f t="shared" si="45"/>
        <v>5505.156999999999</v>
      </c>
      <c r="N376" s="13">
        <v>9347</v>
      </c>
      <c r="O376" s="55">
        <f t="shared" si="46"/>
        <v>5393.219</v>
      </c>
    </row>
    <row r="377" spans="1:15" ht="12.75">
      <c r="A377" s="2">
        <v>13793</v>
      </c>
      <c r="B377" s="2" t="s">
        <v>432</v>
      </c>
      <c r="C377" s="47" t="s">
        <v>1021</v>
      </c>
      <c r="D377" s="2" t="s">
        <v>643</v>
      </c>
      <c r="E377" s="2" t="s">
        <v>1276</v>
      </c>
      <c r="F377" s="2" t="s">
        <v>536</v>
      </c>
      <c r="G377" s="2" t="s">
        <v>439</v>
      </c>
      <c r="H377" s="13">
        <v>2258</v>
      </c>
      <c r="I377" s="55">
        <f t="shared" si="43"/>
        <v>1302.866</v>
      </c>
      <c r="J377" s="13">
        <v>2257</v>
      </c>
      <c r="K377" s="55">
        <f t="shared" si="44"/>
        <v>1302.289</v>
      </c>
      <c r="L377" s="13">
        <v>2334</v>
      </c>
      <c r="M377" s="95">
        <f t="shared" si="45"/>
        <v>1346.7179999999998</v>
      </c>
      <c r="N377" s="13">
        <v>3151</v>
      </c>
      <c r="O377" s="55">
        <f t="shared" si="46"/>
        <v>1818.127</v>
      </c>
    </row>
    <row r="378" spans="1:15" ht="12.75">
      <c r="A378" s="2">
        <v>13832</v>
      </c>
      <c r="B378" s="2" t="s">
        <v>432</v>
      </c>
      <c r="C378" s="47" t="s">
        <v>1021</v>
      </c>
      <c r="D378" s="2" t="s">
        <v>644</v>
      </c>
      <c r="E378" s="2" t="s">
        <v>1277</v>
      </c>
      <c r="F378" s="2" t="s">
        <v>536</v>
      </c>
      <c r="G378" s="2" t="s">
        <v>439</v>
      </c>
      <c r="H378" s="13">
        <v>108</v>
      </c>
      <c r="I378" s="55">
        <f t="shared" si="43"/>
        <v>62.315999999999995</v>
      </c>
      <c r="J378" s="13">
        <v>108</v>
      </c>
      <c r="K378" s="55">
        <f t="shared" si="44"/>
        <v>62.315999999999995</v>
      </c>
      <c r="L378" s="13">
        <v>111</v>
      </c>
      <c r="M378" s="95">
        <f t="shared" si="45"/>
        <v>64.047</v>
      </c>
      <c r="N378" s="13">
        <v>34</v>
      </c>
      <c r="O378" s="55">
        <f t="shared" si="46"/>
        <v>19.618</v>
      </c>
    </row>
    <row r="379" spans="1:15" ht="12.75">
      <c r="A379" s="2">
        <v>13901</v>
      </c>
      <c r="B379" s="2" t="s">
        <v>432</v>
      </c>
      <c r="C379" s="47" t="s">
        <v>1021</v>
      </c>
      <c r="D379" s="2" t="s">
        <v>645</v>
      </c>
      <c r="E379" s="2" t="s">
        <v>1278</v>
      </c>
      <c r="F379" s="2" t="s">
        <v>536</v>
      </c>
      <c r="G379" s="2" t="s">
        <v>439</v>
      </c>
      <c r="H379" s="13">
        <v>730</v>
      </c>
      <c r="I379" s="55">
        <f t="shared" si="43"/>
        <v>421.21</v>
      </c>
      <c r="J379" s="13">
        <v>730</v>
      </c>
      <c r="K379" s="55">
        <f t="shared" si="44"/>
        <v>421.21</v>
      </c>
      <c r="L379" s="13">
        <v>755</v>
      </c>
      <c r="M379" s="95">
        <f t="shared" si="45"/>
        <v>435.635</v>
      </c>
      <c r="N379" s="13">
        <v>895</v>
      </c>
      <c r="O379" s="55">
        <f t="shared" si="46"/>
        <v>516.415</v>
      </c>
    </row>
    <row r="380" spans="1:15" ht="12.75">
      <c r="A380" s="2">
        <v>14660</v>
      </c>
      <c r="B380" s="2" t="s">
        <v>432</v>
      </c>
      <c r="C380" s="47" t="s">
        <v>1021</v>
      </c>
      <c r="D380" s="2" t="s">
        <v>647</v>
      </c>
      <c r="E380" s="2" t="s">
        <v>1280</v>
      </c>
      <c r="F380" s="2" t="s">
        <v>587</v>
      </c>
      <c r="G380" s="2" t="s">
        <v>439</v>
      </c>
      <c r="H380" s="13">
        <v>6724</v>
      </c>
      <c r="I380" s="55">
        <f t="shared" si="43"/>
        <v>3879.7479999999996</v>
      </c>
      <c r="J380" s="13">
        <v>6722</v>
      </c>
      <c r="K380" s="55">
        <f t="shared" si="44"/>
        <v>3878.5939999999996</v>
      </c>
      <c r="L380" s="13">
        <v>6952</v>
      </c>
      <c r="M380" s="95">
        <f t="shared" si="45"/>
        <v>4011.3039999999996</v>
      </c>
      <c r="N380" s="13">
        <v>1544</v>
      </c>
      <c r="O380" s="55">
        <f t="shared" si="46"/>
        <v>890.8879999999999</v>
      </c>
    </row>
    <row r="381" spans="1:15" ht="12.75">
      <c r="A381" s="2">
        <v>14778</v>
      </c>
      <c r="B381" s="2" t="s">
        <v>432</v>
      </c>
      <c r="C381" s="47" t="s">
        <v>1021</v>
      </c>
      <c r="D381" s="2" t="s">
        <v>1705</v>
      </c>
      <c r="E381" s="2" t="s">
        <v>1281</v>
      </c>
      <c r="F381" s="2" t="s">
        <v>587</v>
      </c>
      <c r="G381" s="2" t="s">
        <v>439</v>
      </c>
      <c r="H381" s="13">
        <v>248</v>
      </c>
      <c r="I381" s="55">
        <f t="shared" si="43"/>
        <v>143.096</v>
      </c>
      <c r="J381" s="13">
        <v>247</v>
      </c>
      <c r="K381" s="55">
        <f t="shared" si="44"/>
        <v>142.51899999999998</v>
      </c>
      <c r="L381" s="13">
        <v>255</v>
      </c>
      <c r="M381" s="95">
        <f t="shared" si="45"/>
        <v>147.135</v>
      </c>
      <c r="N381" s="13">
        <v>-259</v>
      </c>
      <c r="O381" s="55">
        <f t="shared" si="46"/>
        <v>-149.44299999999998</v>
      </c>
    </row>
    <row r="382" spans="1:15" ht="12.75">
      <c r="A382" s="2">
        <v>15255</v>
      </c>
      <c r="B382" s="2" t="s">
        <v>432</v>
      </c>
      <c r="C382" s="47" t="s">
        <v>1021</v>
      </c>
      <c r="D382" s="2" t="s">
        <v>514</v>
      </c>
      <c r="E382" s="2" t="s">
        <v>1282</v>
      </c>
      <c r="F382" s="2" t="s">
        <v>536</v>
      </c>
      <c r="G382" s="2"/>
      <c r="H382" s="13">
        <v>5460</v>
      </c>
      <c r="I382" s="55">
        <f t="shared" si="43"/>
        <v>3150.4199999999996</v>
      </c>
      <c r="J382" s="13">
        <v>5418</v>
      </c>
      <c r="K382" s="55">
        <f t="shared" si="44"/>
        <v>3126.1859999999997</v>
      </c>
      <c r="L382" s="13">
        <v>7962</v>
      </c>
      <c r="M382" s="95">
        <f t="shared" si="45"/>
        <v>4594.074</v>
      </c>
      <c r="N382" s="13">
        <v>9811</v>
      </c>
      <c r="O382" s="55">
        <f t="shared" si="46"/>
        <v>5660.946999999999</v>
      </c>
    </row>
    <row r="383" spans="1:15" ht="12.75">
      <c r="A383" s="2">
        <v>15271</v>
      </c>
      <c r="B383" s="2" t="s">
        <v>432</v>
      </c>
      <c r="C383" s="47" t="s">
        <v>1021</v>
      </c>
      <c r="D383" s="2" t="s">
        <v>648</v>
      </c>
      <c r="E383" s="2" t="s">
        <v>1283</v>
      </c>
      <c r="F383" s="2" t="s">
        <v>536</v>
      </c>
      <c r="G383" s="2" t="s">
        <v>439</v>
      </c>
      <c r="H383" s="13">
        <v>14248</v>
      </c>
      <c r="I383" s="55">
        <f t="shared" si="43"/>
        <v>8221.096</v>
      </c>
      <c r="J383" s="13">
        <v>14242</v>
      </c>
      <c r="K383" s="55">
        <f t="shared" si="44"/>
        <v>8217.634</v>
      </c>
      <c r="L383" s="13">
        <v>14728</v>
      </c>
      <c r="M383" s="95">
        <f t="shared" si="45"/>
        <v>8498.055999999999</v>
      </c>
      <c r="N383" s="13">
        <v>26532</v>
      </c>
      <c r="O383" s="55">
        <f t="shared" si="46"/>
        <v>15308.963999999998</v>
      </c>
    </row>
    <row r="384" spans="1:15" ht="12.75">
      <c r="A384" s="2">
        <v>15338</v>
      </c>
      <c r="B384" s="2" t="s">
        <v>432</v>
      </c>
      <c r="C384" s="47" t="s">
        <v>1021</v>
      </c>
      <c r="D384" s="2" t="s">
        <v>651</v>
      </c>
      <c r="E384" s="2" t="s">
        <v>1285</v>
      </c>
      <c r="F384" s="2" t="s">
        <v>650</v>
      </c>
      <c r="G384" s="2"/>
      <c r="H384" s="13">
        <v>1926</v>
      </c>
      <c r="I384" s="55">
        <f t="shared" si="43"/>
        <v>1111.302</v>
      </c>
      <c r="J384" s="13">
        <v>1876</v>
      </c>
      <c r="K384" s="55">
        <f t="shared" si="44"/>
        <v>1082.452</v>
      </c>
      <c r="L384" s="13">
        <v>2095</v>
      </c>
      <c r="M384" s="95">
        <f t="shared" si="45"/>
        <v>1208.8149999999998</v>
      </c>
      <c r="N384" s="13">
        <v>2107</v>
      </c>
      <c r="O384" s="55">
        <f t="shared" si="46"/>
        <v>1215.7389999999998</v>
      </c>
    </row>
    <row r="385" spans="1:15" ht="12.75">
      <c r="A385" s="2">
        <v>15356</v>
      </c>
      <c r="B385" s="2" t="s">
        <v>432</v>
      </c>
      <c r="C385" s="47" t="s">
        <v>1021</v>
      </c>
      <c r="D385" s="2" t="s">
        <v>651</v>
      </c>
      <c r="E385" s="2" t="s">
        <v>1286</v>
      </c>
      <c r="F385" s="2" t="s">
        <v>650</v>
      </c>
      <c r="G385" s="2"/>
      <c r="H385" s="13">
        <v>4673</v>
      </c>
      <c r="I385" s="55">
        <f t="shared" si="43"/>
        <v>2696.321</v>
      </c>
      <c r="J385" s="13">
        <v>4566</v>
      </c>
      <c r="K385" s="55">
        <f t="shared" si="44"/>
        <v>2634.582</v>
      </c>
      <c r="L385" s="13">
        <v>5123</v>
      </c>
      <c r="M385" s="95">
        <f t="shared" si="45"/>
        <v>2955.971</v>
      </c>
      <c r="N385" s="13">
        <v>4915</v>
      </c>
      <c r="O385" s="55">
        <f t="shared" si="46"/>
        <v>2835.955</v>
      </c>
    </row>
    <row r="386" spans="1:15" ht="12.75">
      <c r="A386" s="2">
        <v>15383</v>
      </c>
      <c r="B386" s="2" t="s">
        <v>432</v>
      </c>
      <c r="C386" s="47" t="s">
        <v>1021</v>
      </c>
      <c r="D386" s="2" t="s">
        <v>652</v>
      </c>
      <c r="E386" s="2" t="s">
        <v>1287</v>
      </c>
      <c r="F386" s="2" t="s">
        <v>650</v>
      </c>
      <c r="G386" s="2" t="s">
        <v>13</v>
      </c>
      <c r="H386" s="13">
        <v>11382</v>
      </c>
      <c r="I386" s="55">
        <f t="shared" si="43"/>
        <v>6567.414</v>
      </c>
      <c r="J386" s="13">
        <v>11356</v>
      </c>
      <c r="K386" s="55">
        <f t="shared" si="44"/>
        <v>6552.411999999999</v>
      </c>
      <c r="L386" s="13">
        <v>14237</v>
      </c>
      <c r="M386" s="95">
        <f t="shared" si="45"/>
        <v>8214.749</v>
      </c>
      <c r="N386" s="13">
        <v>14242</v>
      </c>
      <c r="O386" s="55">
        <f t="shared" si="46"/>
        <v>8217.634</v>
      </c>
    </row>
    <row r="387" spans="1:15" ht="12.75">
      <c r="A387" s="2">
        <v>15404</v>
      </c>
      <c r="B387" s="2" t="s">
        <v>654</v>
      </c>
      <c r="C387" s="47" t="s">
        <v>1021</v>
      </c>
      <c r="D387" s="2" t="s">
        <v>655</v>
      </c>
      <c r="E387" s="2" t="s">
        <v>1290</v>
      </c>
      <c r="F387" s="2" t="s">
        <v>650</v>
      </c>
      <c r="G387" s="2" t="s">
        <v>20</v>
      </c>
      <c r="H387" s="13">
        <v>3356</v>
      </c>
      <c r="I387" s="55">
        <f t="shared" si="43"/>
        <v>1936.4119999999998</v>
      </c>
      <c r="J387" s="13">
        <v>3129</v>
      </c>
      <c r="K387" s="55">
        <f t="shared" si="44"/>
        <v>1805.4329999999998</v>
      </c>
      <c r="L387" s="13">
        <v>3491</v>
      </c>
      <c r="M387" s="95">
        <f t="shared" si="45"/>
        <v>2014.3069999999998</v>
      </c>
      <c r="N387" s="13">
        <v>3191</v>
      </c>
      <c r="O387" s="55">
        <f t="shared" si="46"/>
        <v>1841.2069999999999</v>
      </c>
    </row>
    <row r="388" spans="1:15" ht="12.75">
      <c r="A388" s="2">
        <v>15408</v>
      </c>
      <c r="B388" s="2" t="s">
        <v>432</v>
      </c>
      <c r="C388" s="47" t="s">
        <v>1021</v>
      </c>
      <c r="D388" s="2" t="s">
        <v>514</v>
      </c>
      <c r="E388" s="2" t="s">
        <v>1291</v>
      </c>
      <c r="F388" s="2" t="s">
        <v>650</v>
      </c>
      <c r="G388" s="2"/>
      <c r="H388" s="13">
        <v>7744</v>
      </c>
      <c r="I388" s="55">
        <f t="shared" si="43"/>
        <v>4468.288</v>
      </c>
      <c r="J388" s="13">
        <v>7273</v>
      </c>
      <c r="K388" s="55">
        <f t="shared" si="44"/>
        <v>4196.521</v>
      </c>
      <c r="L388" s="13">
        <v>7996</v>
      </c>
      <c r="M388" s="95">
        <f t="shared" si="45"/>
        <v>4613.692</v>
      </c>
      <c r="N388" s="13">
        <v>8433</v>
      </c>
      <c r="O388" s="55">
        <f t="shared" si="46"/>
        <v>4865.840999999999</v>
      </c>
    </row>
    <row r="389" spans="1:15" ht="12.75">
      <c r="A389" s="2">
        <v>15427</v>
      </c>
      <c r="B389" s="2" t="s">
        <v>432</v>
      </c>
      <c r="C389" s="47" t="s">
        <v>1021</v>
      </c>
      <c r="D389" s="2" t="s">
        <v>514</v>
      </c>
      <c r="E389" s="2" t="s">
        <v>1292</v>
      </c>
      <c r="F389" s="2" t="s">
        <v>650</v>
      </c>
      <c r="G389" s="2"/>
      <c r="H389" s="13">
        <v>2078</v>
      </c>
      <c r="I389" s="55">
        <f t="shared" si="43"/>
        <v>1199.0059999999999</v>
      </c>
      <c r="J389" s="13">
        <v>2085</v>
      </c>
      <c r="K389" s="55">
        <f t="shared" si="44"/>
        <v>1203.0449999999998</v>
      </c>
      <c r="L389" s="13">
        <v>1606</v>
      </c>
      <c r="M389" s="95">
        <f t="shared" si="45"/>
        <v>926.6619999999999</v>
      </c>
      <c r="N389" s="13">
        <v>2210</v>
      </c>
      <c r="O389" s="55">
        <f t="shared" si="46"/>
        <v>1275.1699999999998</v>
      </c>
    </row>
    <row r="390" spans="1:15" ht="12.75">
      <c r="A390" s="2">
        <v>15580</v>
      </c>
      <c r="B390" s="2" t="s">
        <v>432</v>
      </c>
      <c r="C390" s="47" t="s">
        <v>1021</v>
      </c>
      <c r="D390" s="2" t="s">
        <v>658</v>
      </c>
      <c r="E390" s="2" t="s">
        <v>1295</v>
      </c>
      <c r="F390" s="2" t="s">
        <v>650</v>
      </c>
      <c r="G390" s="2" t="s">
        <v>20</v>
      </c>
      <c r="H390" s="13">
        <v>3248</v>
      </c>
      <c r="I390" s="55">
        <f t="shared" si="43"/>
        <v>1874.0959999999998</v>
      </c>
      <c r="J390" s="13">
        <v>3255</v>
      </c>
      <c r="K390" s="55">
        <f t="shared" si="44"/>
        <v>1878.1349999999998</v>
      </c>
      <c r="L390" s="13">
        <v>2860</v>
      </c>
      <c r="M390" s="95">
        <f t="shared" si="45"/>
        <v>1650.2199999999998</v>
      </c>
      <c r="N390" s="13">
        <v>3329</v>
      </c>
      <c r="O390" s="55">
        <f t="shared" si="46"/>
        <v>1920.8329999999999</v>
      </c>
    </row>
    <row r="391" spans="1:15" ht="12.75">
      <c r="A391" s="2">
        <v>15581</v>
      </c>
      <c r="B391" s="2" t="s">
        <v>432</v>
      </c>
      <c r="C391" s="47" t="s">
        <v>1021</v>
      </c>
      <c r="D391" s="2" t="s">
        <v>658</v>
      </c>
      <c r="E391" s="2" t="s">
        <v>1295</v>
      </c>
      <c r="F391" s="2" t="s">
        <v>650</v>
      </c>
      <c r="G391" s="2" t="s">
        <v>20</v>
      </c>
      <c r="H391" s="13">
        <v>10353</v>
      </c>
      <c r="I391" s="55">
        <f t="shared" si="43"/>
        <v>5973.681</v>
      </c>
      <c r="J391" s="13">
        <v>10544</v>
      </c>
      <c r="K391" s="55">
        <f t="shared" si="44"/>
        <v>6083.888</v>
      </c>
      <c r="L391" s="13">
        <v>13397</v>
      </c>
      <c r="M391" s="95">
        <f t="shared" si="45"/>
        <v>7730.0689999999995</v>
      </c>
      <c r="N391" s="13">
        <v>13776</v>
      </c>
      <c r="O391" s="55">
        <f t="shared" si="46"/>
        <v>7948.7519999999995</v>
      </c>
    </row>
    <row r="392" spans="1:15" ht="12.75">
      <c r="A392" s="2">
        <v>15669</v>
      </c>
      <c r="B392" s="2" t="s">
        <v>432</v>
      </c>
      <c r="C392" s="47" t="s">
        <v>1021</v>
      </c>
      <c r="D392" s="2" t="s">
        <v>658</v>
      </c>
      <c r="E392" s="2" t="s">
        <v>1119</v>
      </c>
      <c r="F392" s="2" t="s">
        <v>650</v>
      </c>
      <c r="G392" s="2" t="s">
        <v>20</v>
      </c>
      <c r="H392" s="13">
        <v>635</v>
      </c>
      <c r="I392" s="55">
        <f t="shared" si="43"/>
        <v>366.395</v>
      </c>
      <c r="J392" s="13">
        <v>634</v>
      </c>
      <c r="K392" s="55">
        <f t="shared" si="44"/>
        <v>365.818</v>
      </c>
      <c r="L392" s="13">
        <v>763</v>
      </c>
      <c r="M392" s="95">
        <f t="shared" si="45"/>
        <v>440.251</v>
      </c>
      <c r="N392" s="13">
        <v>9</v>
      </c>
      <c r="O392" s="55">
        <f t="shared" si="46"/>
        <v>5.193</v>
      </c>
    </row>
    <row r="393" spans="1:15" ht="12.75">
      <c r="A393" s="2">
        <v>15671</v>
      </c>
      <c r="B393" s="2" t="s">
        <v>432</v>
      </c>
      <c r="C393" s="47" t="s">
        <v>1021</v>
      </c>
      <c r="D393" s="2" t="s">
        <v>658</v>
      </c>
      <c r="E393" s="2" t="s">
        <v>1119</v>
      </c>
      <c r="F393" s="2" t="s">
        <v>650</v>
      </c>
      <c r="G393" s="2" t="s">
        <v>20</v>
      </c>
      <c r="H393" s="13">
        <v>705</v>
      </c>
      <c r="I393" s="55">
        <f t="shared" si="43"/>
        <v>406.78499999999997</v>
      </c>
      <c r="J393" s="13">
        <v>517</v>
      </c>
      <c r="K393" s="55">
        <f t="shared" si="44"/>
        <v>298.30899999999997</v>
      </c>
      <c r="L393" s="13">
        <v>665</v>
      </c>
      <c r="M393" s="95">
        <f t="shared" si="45"/>
        <v>383.705</v>
      </c>
      <c r="N393" s="13">
        <v>636</v>
      </c>
      <c r="O393" s="55">
        <f t="shared" si="46"/>
        <v>366.972</v>
      </c>
    </row>
    <row r="394" spans="1:15" ht="12.75">
      <c r="A394" s="2">
        <v>15697</v>
      </c>
      <c r="B394" s="2" t="s">
        <v>432</v>
      </c>
      <c r="C394" s="47" t="s">
        <v>1021</v>
      </c>
      <c r="D394" s="2" t="s">
        <v>514</v>
      </c>
      <c r="E394" s="2" t="s">
        <v>1298</v>
      </c>
      <c r="F394" s="2" t="s">
        <v>650</v>
      </c>
      <c r="G394" s="2"/>
      <c r="H394" s="13">
        <v>13418</v>
      </c>
      <c r="I394" s="55">
        <f t="shared" si="43"/>
        <v>7742.186</v>
      </c>
      <c r="J394" s="13">
        <v>13607</v>
      </c>
      <c r="K394" s="55">
        <f t="shared" si="44"/>
        <v>7851.239</v>
      </c>
      <c r="L394" s="13">
        <v>14547</v>
      </c>
      <c r="M394" s="95">
        <f t="shared" si="45"/>
        <v>8393.618999999999</v>
      </c>
      <c r="N394" s="13">
        <v>14229</v>
      </c>
      <c r="O394" s="55">
        <f t="shared" si="46"/>
        <v>8210.133</v>
      </c>
    </row>
    <row r="395" spans="1:15" ht="12.75">
      <c r="A395" s="2">
        <v>15746</v>
      </c>
      <c r="B395" s="2" t="s">
        <v>432</v>
      </c>
      <c r="C395" s="47" t="s">
        <v>1021</v>
      </c>
      <c r="D395" s="2" t="s">
        <v>658</v>
      </c>
      <c r="E395" s="2" t="s">
        <v>1299</v>
      </c>
      <c r="F395" s="2" t="s">
        <v>650</v>
      </c>
      <c r="G395" s="2" t="s">
        <v>20</v>
      </c>
      <c r="H395" s="13">
        <v>2146</v>
      </c>
      <c r="I395" s="55">
        <f t="shared" si="43"/>
        <v>1238.242</v>
      </c>
      <c r="J395" s="13">
        <v>1941</v>
      </c>
      <c r="K395" s="55">
        <f t="shared" si="44"/>
        <v>1119.9569999999999</v>
      </c>
      <c r="L395" s="13">
        <v>2365</v>
      </c>
      <c r="M395" s="95">
        <f t="shared" si="45"/>
        <v>1364.6049999999998</v>
      </c>
      <c r="N395" s="13">
        <v>2728</v>
      </c>
      <c r="O395" s="55">
        <f t="shared" si="46"/>
        <v>1574.0559999999998</v>
      </c>
    </row>
    <row r="396" spans="1:15" ht="12.75">
      <c r="A396" s="2">
        <v>15760</v>
      </c>
      <c r="B396" s="2" t="s">
        <v>432</v>
      </c>
      <c r="C396" s="47" t="s">
        <v>1021</v>
      </c>
      <c r="D396" s="2" t="s">
        <v>447</v>
      </c>
      <c r="E396" s="2" t="s">
        <v>1297</v>
      </c>
      <c r="F396" s="2" t="s">
        <v>650</v>
      </c>
      <c r="G396" s="2" t="s">
        <v>439</v>
      </c>
      <c r="H396" s="13">
        <v>65483</v>
      </c>
      <c r="I396" s="55">
        <f t="shared" si="43"/>
        <v>37783.691</v>
      </c>
      <c r="J396" s="13">
        <v>73836</v>
      </c>
      <c r="K396" s="55">
        <f t="shared" si="44"/>
        <v>42603.371999999996</v>
      </c>
      <c r="L396" s="13">
        <v>30816</v>
      </c>
      <c r="M396" s="95">
        <f t="shared" si="45"/>
        <v>17780.832</v>
      </c>
      <c r="N396" s="13">
        <v>58467</v>
      </c>
      <c r="O396" s="55">
        <f t="shared" si="46"/>
        <v>33735.458999999995</v>
      </c>
    </row>
    <row r="397" spans="1:15" ht="12.75">
      <c r="A397" s="2">
        <v>15789</v>
      </c>
      <c r="B397" s="2" t="s">
        <v>432</v>
      </c>
      <c r="C397" s="47" t="s">
        <v>1021</v>
      </c>
      <c r="D397" s="2" t="s">
        <v>514</v>
      </c>
      <c r="E397" s="2" t="s">
        <v>1300</v>
      </c>
      <c r="F397" s="2" t="s">
        <v>650</v>
      </c>
      <c r="G397" s="2"/>
      <c r="H397" s="13">
        <v>5635</v>
      </c>
      <c r="I397" s="55">
        <f t="shared" si="43"/>
        <v>3251.395</v>
      </c>
      <c r="J397" s="13">
        <v>5361</v>
      </c>
      <c r="K397" s="55">
        <f t="shared" si="44"/>
        <v>3093.2969999999996</v>
      </c>
      <c r="L397" s="13">
        <v>4785</v>
      </c>
      <c r="M397" s="95">
        <f t="shared" si="45"/>
        <v>2760.9449999999997</v>
      </c>
      <c r="N397" s="13">
        <v>4249</v>
      </c>
      <c r="O397" s="55">
        <f t="shared" si="46"/>
        <v>2451.673</v>
      </c>
    </row>
    <row r="398" spans="1:15" ht="12.75">
      <c r="A398" s="2">
        <v>15796</v>
      </c>
      <c r="B398" s="2" t="s">
        <v>432</v>
      </c>
      <c r="C398" s="47" t="s">
        <v>1021</v>
      </c>
      <c r="D398" s="2" t="s">
        <v>447</v>
      </c>
      <c r="E398" s="2" t="s">
        <v>1301</v>
      </c>
      <c r="F398" s="2" t="s">
        <v>650</v>
      </c>
      <c r="G398" s="2" t="s">
        <v>439</v>
      </c>
      <c r="H398" s="13">
        <v>17100</v>
      </c>
      <c r="I398" s="55">
        <f t="shared" si="43"/>
        <v>9866.699999999999</v>
      </c>
      <c r="J398" s="13">
        <v>18662</v>
      </c>
      <c r="K398" s="55">
        <f t="shared" si="44"/>
        <v>10767.973999999998</v>
      </c>
      <c r="L398" s="13">
        <v>9620</v>
      </c>
      <c r="M398" s="95">
        <f t="shared" si="45"/>
        <v>5550.74</v>
      </c>
      <c r="N398" s="13">
        <v>17626</v>
      </c>
      <c r="O398" s="55">
        <f t="shared" si="46"/>
        <v>10170.202</v>
      </c>
    </row>
    <row r="399" spans="1:15" ht="12.75">
      <c r="A399" s="2">
        <v>15859</v>
      </c>
      <c r="B399" s="2"/>
      <c r="C399" s="47" t="s">
        <v>1021</v>
      </c>
      <c r="D399" s="2" t="s">
        <v>661</v>
      </c>
      <c r="E399" s="2" t="s">
        <v>1302</v>
      </c>
      <c r="F399" s="2" t="s">
        <v>650</v>
      </c>
      <c r="G399" s="2" t="s">
        <v>439</v>
      </c>
      <c r="H399" s="13">
        <v>2860</v>
      </c>
      <c r="I399" s="55">
        <f t="shared" si="43"/>
        <v>1650.2199999999998</v>
      </c>
      <c r="J399" s="13">
        <v>3611</v>
      </c>
      <c r="K399" s="55">
        <f t="shared" si="44"/>
        <v>2083.547</v>
      </c>
      <c r="L399" s="13">
        <v>2959</v>
      </c>
      <c r="M399" s="95">
        <f t="shared" si="45"/>
        <v>1707.3429999999998</v>
      </c>
      <c r="N399" s="13">
        <v>6761</v>
      </c>
      <c r="O399" s="55">
        <f t="shared" si="46"/>
        <v>3901.0969999999998</v>
      </c>
    </row>
    <row r="400" spans="1:15" ht="12.75">
      <c r="A400" s="2">
        <v>15892</v>
      </c>
      <c r="B400" s="2" t="s">
        <v>432</v>
      </c>
      <c r="C400" s="47" t="s">
        <v>1021</v>
      </c>
      <c r="D400" s="2" t="s">
        <v>514</v>
      </c>
      <c r="E400" s="2" t="s">
        <v>1303</v>
      </c>
      <c r="F400" s="2" t="s">
        <v>650</v>
      </c>
      <c r="G400" s="2"/>
      <c r="H400" s="13">
        <v>4443</v>
      </c>
      <c r="I400" s="55">
        <f t="shared" si="43"/>
        <v>2563.611</v>
      </c>
      <c r="J400" s="13">
        <v>4281</v>
      </c>
      <c r="K400" s="55">
        <f t="shared" si="44"/>
        <v>2470.1369999999997</v>
      </c>
      <c r="L400" s="13">
        <v>4893</v>
      </c>
      <c r="M400" s="95">
        <f t="shared" si="45"/>
        <v>2823.261</v>
      </c>
      <c r="N400" s="13">
        <v>4788</v>
      </c>
      <c r="O400" s="55">
        <f t="shared" si="46"/>
        <v>2762.676</v>
      </c>
    </row>
    <row r="401" spans="1:15" ht="12.75">
      <c r="A401" s="2">
        <v>15933</v>
      </c>
      <c r="B401" s="2" t="s">
        <v>432</v>
      </c>
      <c r="C401" s="47" t="s">
        <v>1021</v>
      </c>
      <c r="D401" s="2" t="s">
        <v>662</v>
      </c>
      <c r="E401" s="2" t="s">
        <v>1304</v>
      </c>
      <c r="F401" s="2" t="s">
        <v>663</v>
      </c>
      <c r="G401" s="2" t="s">
        <v>439</v>
      </c>
      <c r="H401" s="13">
        <v>406</v>
      </c>
      <c r="I401" s="55">
        <f t="shared" si="43"/>
        <v>234.26199999999997</v>
      </c>
      <c r="J401" s="13">
        <v>427</v>
      </c>
      <c r="K401" s="55">
        <f t="shared" si="44"/>
        <v>246.379</v>
      </c>
      <c r="L401" s="13">
        <v>366</v>
      </c>
      <c r="M401" s="95">
        <f t="shared" si="45"/>
        <v>211.182</v>
      </c>
      <c r="N401" s="13">
        <v>589</v>
      </c>
      <c r="O401" s="55">
        <f t="shared" si="46"/>
        <v>339.85299999999995</v>
      </c>
    </row>
    <row r="402" spans="1:15" ht="12.75">
      <c r="A402" s="2">
        <v>15995</v>
      </c>
      <c r="B402" s="2" t="s">
        <v>432</v>
      </c>
      <c r="C402" s="47" t="s">
        <v>1021</v>
      </c>
      <c r="D402" s="2" t="s">
        <v>662</v>
      </c>
      <c r="E402" s="2" t="s">
        <v>1305</v>
      </c>
      <c r="F402" s="2" t="s">
        <v>663</v>
      </c>
      <c r="G402" s="2" t="s">
        <v>439</v>
      </c>
      <c r="H402" s="13">
        <v>477</v>
      </c>
      <c r="I402" s="55">
        <f t="shared" si="43"/>
        <v>275.229</v>
      </c>
      <c r="J402" s="13">
        <v>2175</v>
      </c>
      <c r="K402" s="55">
        <f t="shared" si="44"/>
        <v>1254.975</v>
      </c>
      <c r="L402" s="13">
        <v>2080</v>
      </c>
      <c r="M402" s="95">
        <f t="shared" si="45"/>
        <v>1200.1599999999999</v>
      </c>
      <c r="N402" s="13">
        <v>5284</v>
      </c>
      <c r="O402" s="55">
        <f t="shared" si="46"/>
        <v>3048.868</v>
      </c>
    </row>
    <row r="403" spans="1:15" ht="12.75">
      <c r="A403" s="2">
        <v>16010</v>
      </c>
      <c r="B403" s="2" t="s">
        <v>432</v>
      </c>
      <c r="C403" s="47" t="s">
        <v>1021</v>
      </c>
      <c r="D403" s="2" t="s">
        <v>514</v>
      </c>
      <c r="E403" s="2" t="s">
        <v>1306</v>
      </c>
      <c r="F403" s="2" t="s">
        <v>663</v>
      </c>
      <c r="G403" s="2"/>
      <c r="H403" s="13">
        <v>16912</v>
      </c>
      <c r="I403" s="55">
        <f t="shared" si="43"/>
        <v>9758.224</v>
      </c>
      <c r="J403" s="13">
        <v>16522</v>
      </c>
      <c r="K403" s="55">
        <f t="shared" si="44"/>
        <v>9533.194</v>
      </c>
      <c r="L403" s="13">
        <v>17756</v>
      </c>
      <c r="M403" s="95">
        <f t="shared" si="45"/>
        <v>10245.212</v>
      </c>
      <c r="N403" s="13">
        <v>20853</v>
      </c>
      <c r="O403" s="55">
        <f t="shared" si="46"/>
        <v>12032.180999999999</v>
      </c>
    </row>
    <row r="404" spans="1:15" ht="12.75">
      <c r="A404" s="2">
        <v>16148</v>
      </c>
      <c r="B404" s="2" t="s">
        <v>432</v>
      </c>
      <c r="C404" s="47" t="s">
        <v>1021</v>
      </c>
      <c r="D404" s="2" t="s">
        <v>514</v>
      </c>
      <c r="E404" s="2" t="s">
        <v>1309</v>
      </c>
      <c r="F404" s="2" t="s">
        <v>663</v>
      </c>
      <c r="G404" s="2"/>
      <c r="H404" s="13">
        <v>18352</v>
      </c>
      <c r="I404" s="55">
        <f t="shared" si="43"/>
        <v>10589.104</v>
      </c>
      <c r="J404" s="13">
        <v>17930</v>
      </c>
      <c r="K404" s="55">
        <f t="shared" si="44"/>
        <v>10345.609999999999</v>
      </c>
      <c r="L404" s="13">
        <v>20011</v>
      </c>
      <c r="M404" s="95">
        <f t="shared" si="45"/>
        <v>11546.347</v>
      </c>
      <c r="N404" s="13">
        <v>24463</v>
      </c>
      <c r="O404" s="55">
        <f t="shared" si="46"/>
        <v>14115.151</v>
      </c>
    </row>
    <row r="405" spans="1:15" ht="12.75">
      <c r="A405" s="2">
        <v>16172</v>
      </c>
      <c r="B405" s="2"/>
      <c r="C405" s="47" t="s">
        <v>1021</v>
      </c>
      <c r="D405" s="2" t="s">
        <v>665</v>
      </c>
      <c r="E405" s="2" t="s">
        <v>1310</v>
      </c>
      <c r="F405" s="2" t="s">
        <v>663</v>
      </c>
      <c r="G405" s="2"/>
      <c r="H405" s="13"/>
      <c r="I405" s="55">
        <f t="shared" si="43"/>
        <v>0</v>
      </c>
      <c r="J405" s="13"/>
      <c r="K405" s="55">
        <f t="shared" si="44"/>
        <v>0</v>
      </c>
      <c r="L405" s="13">
        <v>29</v>
      </c>
      <c r="M405" s="95">
        <f t="shared" si="45"/>
        <v>16.732999999999997</v>
      </c>
      <c r="N405" s="13">
        <v>13</v>
      </c>
      <c r="O405" s="55">
        <f t="shared" si="46"/>
        <v>7.5009999999999994</v>
      </c>
    </row>
    <row r="406" spans="1:15" ht="12.75">
      <c r="A406" s="2">
        <v>16244</v>
      </c>
      <c r="B406" s="2" t="s">
        <v>432</v>
      </c>
      <c r="C406" s="47" t="s">
        <v>1021</v>
      </c>
      <c r="D406" s="2" t="s">
        <v>447</v>
      </c>
      <c r="E406" s="2" t="s">
        <v>1312</v>
      </c>
      <c r="F406" s="2" t="s">
        <v>663</v>
      </c>
      <c r="G406" s="2" t="s">
        <v>439</v>
      </c>
      <c r="H406" s="13">
        <v>2684</v>
      </c>
      <c r="I406" s="55">
        <f t="shared" si="43"/>
        <v>1548.668</v>
      </c>
      <c r="J406" s="13">
        <v>8093</v>
      </c>
      <c r="K406" s="55">
        <f t="shared" si="44"/>
        <v>4669.661</v>
      </c>
      <c r="L406" s="13">
        <v>2264</v>
      </c>
      <c r="M406" s="95">
        <f t="shared" si="45"/>
        <v>1306.328</v>
      </c>
      <c r="N406" s="13">
        <v>3781</v>
      </c>
      <c r="O406" s="55">
        <f t="shared" si="46"/>
        <v>2181.6369999999997</v>
      </c>
    </row>
    <row r="407" spans="1:15" ht="12.75">
      <c r="A407" s="2">
        <v>16485</v>
      </c>
      <c r="B407" s="2" t="s">
        <v>432</v>
      </c>
      <c r="C407" s="47" t="s">
        <v>1021</v>
      </c>
      <c r="D407" s="2" t="s">
        <v>514</v>
      </c>
      <c r="E407" s="2" t="s">
        <v>1314</v>
      </c>
      <c r="F407" s="2" t="s">
        <v>663</v>
      </c>
      <c r="G407" s="2"/>
      <c r="H407" s="13">
        <v>895</v>
      </c>
      <c r="I407" s="55">
        <f t="shared" si="43"/>
        <v>516.415</v>
      </c>
      <c r="J407" s="13">
        <v>874</v>
      </c>
      <c r="K407" s="55">
        <f t="shared" si="44"/>
        <v>504.29799999999994</v>
      </c>
      <c r="L407" s="13">
        <v>961</v>
      </c>
      <c r="M407" s="95">
        <f t="shared" si="45"/>
        <v>554.497</v>
      </c>
      <c r="N407" s="13">
        <v>985</v>
      </c>
      <c r="O407" s="55">
        <f t="shared" si="46"/>
        <v>568.3449999999999</v>
      </c>
    </row>
    <row r="408" spans="1:15" ht="12.75">
      <c r="A408" s="2">
        <v>16491</v>
      </c>
      <c r="B408" s="2" t="s">
        <v>432</v>
      </c>
      <c r="C408" s="47" t="s">
        <v>1021</v>
      </c>
      <c r="D408" s="2" t="s">
        <v>447</v>
      </c>
      <c r="E408" s="2" t="s">
        <v>1315</v>
      </c>
      <c r="F408" s="2" t="s">
        <v>510</v>
      </c>
      <c r="G408" s="2" t="s">
        <v>439</v>
      </c>
      <c r="H408" s="13">
        <v>801</v>
      </c>
      <c r="I408" s="55">
        <f aca="true" t="shared" si="47" ref="I408:I471">H408*$I$3</f>
        <v>462.17699999999996</v>
      </c>
      <c r="J408" s="13">
        <v>936</v>
      </c>
      <c r="K408" s="55">
        <f aca="true" t="shared" si="48" ref="K408:K471">J408*$I$3</f>
        <v>540.072</v>
      </c>
      <c r="L408" s="13">
        <v>683</v>
      </c>
      <c r="M408" s="95">
        <f aca="true" t="shared" si="49" ref="M408:M471">L408*$I$3</f>
        <v>394.09099999999995</v>
      </c>
      <c r="N408" s="13">
        <v>1583</v>
      </c>
      <c r="O408" s="55">
        <f aca="true" t="shared" si="50" ref="O408:O471">N408*$I$3</f>
        <v>913.391</v>
      </c>
    </row>
    <row r="409" spans="1:15" ht="12.75">
      <c r="A409" s="2">
        <v>16508</v>
      </c>
      <c r="B409" s="2" t="s">
        <v>432</v>
      </c>
      <c r="C409" s="47" t="s">
        <v>1021</v>
      </c>
      <c r="D409" s="2" t="s">
        <v>668</v>
      </c>
      <c r="E409" s="2" t="s">
        <v>1316</v>
      </c>
      <c r="F409" s="2" t="s">
        <v>510</v>
      </c>
      <c r="G409" s="2" t="s">
        <v>20</v>
      </c>
      <c r="H409" s="13">
        <v>1355</v>
      </c>
      <c r="I409" s="55">
        <f t="shared" si="47"/>
        <v>781.8349999999999</v>
      </c>
      <c r="J409" s="13">
        <v>3775</v>
      </c>
      <c r="K409" s="55">
        <f t="shared" si="48"/>
        <v>2178.1749999999997</v>
      </c>
      <c r="L409" s="13">
        <v>2724</v>
      </c>
      <c r="M409" s="95">
        <f t="shared" si="49"/>
        <v>1571.7479999999998</v>
      </c>
      <c r="N409" s="13">
        <v>2724</v>
      </c>
      <c r="O409" s="55">
        <f t="shared" si="50"/>
        <v>1571.7479999999998</v>
      </c>
    </row>
    <row r="410" spans="1:15" ht="12.75">
      <c r="A410" s="2">
        <v>16547</v>
      </c>
      <c r="B410" s="2" t="s">
        <v>438</v>
      </c>
      <c r="C410" s="47" t="s">
        <v>1021</v>
      </c>
      <c r="D410" s="2" t="s">
        <v>669</v>
      </c>
      <c r="E410" s="2" t="s">
        <v>1317</v>
      </c>
      <c r="F410" s="2" t="s">
        <v>510</v>
      </c>
      <c r="G410" s="2" t="s">
        <v>439</v>
      </c>
      <c r="H410" s="13">
        <v>232</v>
      </c>
      <c r="I410" s="55">
        <f t="shared" si="47"/>
        <v>133.86399999999998</v>
      </c>
      <c r="J410" s="13">
        <v>25</v>
      </c>
      <c r="K410" s="55">
        <f t="shared" si="48"/>
        <v>14.424999999999999</v>
      </c>
      <c r="L410" s="13">
        <v>14</v>
      </c>
      <c r="M410" s="95">
        <f t="shared" si="49"/>
        <v>8.078</v>
      </c>
      <c r="N410" s="13">
        <v>26403</v>
      </c>
      <c r="O410" s="55">
        <f t="shared" si="50"/>
        <v>15234.530999999999</v>
      </c>
    </row>
    <row r="411" spans="1:15" ht="12.75">
      <c r="A411" s="2">
        <v>16993</v>
      </c>
      <c r="B411" s="2" t="s">
        <v>432</v>
      </c>
      <c r="C411" s="47" t="s">
        <v>1021</v>
      </c>
      <c r="D411" s="2" t="s">
        <v>670</v>
      </c>
      <c r="E411" s="2" t="s">
        <v>1318</v>
      </c>
      <c r="F411" s="2" t="s">
        <v>587</v>
      </c>
      <c r="G411" s="2" t="s">
        <v>439</v>
      </c>
      <c r="H411" s="13">
        <v>18550</v>
      </c>
      <c r="I411" s="55">
        <f t="shared" si="47"/>
        <v>10703.349999999999</v>
      </c>
      <c r="J411" s="13">
        <v>17903</v>
      </c>
      <c r="K411" s="55">
        <f t="shared" si="48"/>
        <v>10330.030999999999</v>
      </c>
      <c r="L411" s="13">
        <v>17875</v>
      </c>
      <c r="M411" s="95">
        <f t="shared" si="49"/>
        <v>10313.875</v>
      </c>
      <c r="N411" s="13">
        <v>18461</v>
      </c>
      <c r="O411" s="55">
        <f t="shared" si="50"/>
        <v>10651.997</v>
      </c>
    </row>
    <row r="412" spans="1:15" ht="12.75">
      <c r="A412" s="2">
        <v>17004</v>
      </c>
      <c r="B412" s="2"/>
      <c r="C412" s="47" t="s">
        <v>1021</v>
      </c>
      <c r="D412" s="2" t="s">
        <v>671</v>
      </c>
      <c r="E412" s="2" t="s">
        <v>1319</v>
      </c>
      <c r="F412" s="2" t="s">
        <v>587</v>
      </c>
      <c r="G412" s="2"/>
      <c r="H412" s="13">
        <v>12959</v>
      </c>
      <c r="I412" s="55">
        <f t="shared" si="47"/>
        <v>7477.343</v>
      </c>
      <c r="J412" s="13">
        <v>11271</v>
      </c>
      <c r="K412" s="55">
        <f t="shared" si="48"/>
        <v>6503.366999999999</v>
      </c>
      <c r="L412" s="13">
        <v>15378</v>
      </c>
      <c r="M412" s="95">
        <f t="shared" si="49"/>
        <v>8873.106</v>
      </c>
      <c r="N412" s="13">
        <v>10844</v>
      </c>
      <c r="O412" s="55">
        <f t="shared" si="50"/>
        <v>6256.987999999999</v>
      </c>
    </row>
    <row r="413" spans="1:15" ht="12.75">
      <c r="A413" s="2">
        <v>17055</v>
      </c>
      <c r="B413" s="2" t="s">
        <v>432</v>
      </c>
      <c r="C413" s="47" t="s">
        <v>1021</v>
      </c>
      <c r="D413" s="2" t="s">
        <v>672</v>
      </c>
      <c r="E413" s="2" t="s">
        <v>1320</v>
      </c>
      <c r="F413" s="2" t="s">
        <v>587</v>
      </c>
      <c r="G413" s="2"/>
      <c r="H413" s="13">
        <v>3656</v>
      </c>
      <c r="I413" s="55">
        <f t="shared" si="47"/>
        <v>2109.5119999999997</v>
      </c>
      <c r="J413" s="13">
        <v>3559</v>
      </c>
      <c r="K413" s="55">
        <f t="shared" si="48"/>
        <v>2053.5429999999997</v>
      </c>
      <c r="L413" s="13">
        <v>3888</v>
      </c>
      <c r="M413" s="95">
        <f t="shared" si="49"/>
        <v>2243.3759999999997</v>
      </c>
      <c r="N413" s="13">
        <v>3625</v>
      </c>
      <c r="O413" s="55">
        <f t="shared" si="50"/>
        <v>2091.625</v>
      </c>
    </row>
    <row r="414" spans="1:15" ht="12.75">
      <c r="A414" s="2">
        <v>17056</v>
      </c>
      <c r="B414" s="2" t="s">
        <v>432</v>
      </c>
      <c r="C414" s="47" t="s">
        <v>1021</v>
      </c>
      <c r="D414" s="2" t="s">
        <v>673</v>
      </c>
      <c r="E414" s="2" t="s">
        <v>1321</v>
      </c>
      <c r="F414" s="2" t="s">
        <v>587</v>
      </c>
      <c r="G414" s="2"/>
      <c r="H414" s="13">
        <v>22383</v>
      </c>
      <c r="I414" s="55">
        <f t="shared" si="47"/>
        <v>12914.990999999998</v>
      </c>
      <c r="J414" s="13">
        <v>23599</v>
      </c>
      <c r="K414" s="55">
        <f t="shared" si="48"/>
        <v>13616.623</v>
      </c>
      <c r="L414" s="13">
        <v>23679</v>
      </c>
      <c r="M414" s="95">
        <f t="shared" si="49"/>
        <v>13662.783</v>
      </c>
      <c r="N414" s="13">
        <v>22244</v>
      </c>
      <c r="O414" s="55">
        <f t="shared" si="50"/>
        <v>12834.787999999999</v>
      </c>
    </row>
    <row r="415" spans="1:15" ht="12.75">
      <c r="A415" s="2">
        <v>17057</v>
      </c>
      <c r="B415" s="2" t="s">
        <v>432</v>
      </c>
      <c r="C415" s="47" t="s">
        <v>1021</v>
      </c>
      <c r="D415" s="2" t="s">
        <v>673</v>
      </c>
      <c r="E415" s="2" t="s">
        <v>1320</v>
      </c>
      <c r="F415" s="2" t="s">
        <v>587</v>
      </c>
      <c r="G415" s="2"/>
      <c r="H415" s="13">
        <v>39022</v>
      </c>
      <c r="I415" s="55">
        <f t="shared" si="47"/>
        <v>22515.694</v>
      </c>
      <c r="J415" s="13">
        <v>40410</v>
      </c>
      <c r="K415" s="55">
        <f t="shared" si="48"/>
        <v>23316.57</v>
      </c>
      <c r="L415" s="13">
        <v>32134</v>
      </c>
      <c r="M415" s="95">
        <f t="shared" si="49"/>
        <v>18541.318</v>
      </c>
      <c r="N415" s="13">
        <v>34259</v>
      </c>
      <c r="O415" s="55">
        <f t="shared" si="50"/>
        <v>19767.443</v>
      </c>
    </row>
    <row r="416" spans="1:15" ht="12.75">
      <c r="A416" s="2">
        <v>17208</v>
      </c>
      <c r="B416" s="2" t="s">
        <v>432</v>
      </c>
      <c r="C416" s="47" t="s">
        <v>1021</v>
      </c>
      <c r="D416" s="2" t="s">
        <v>514</v>
      </c>
      <c r="E416" s="2" t="s">
        <v>1322</v>
      </c>
      <c r="F416" s="2" t="s">
        <v>434</v>
      </c>
      <c r="G416" s="2"/>
      <c r="H416" s="13">
        <v>11909</v>
      </c>
      <c r="I416" s="55">
        <f t="shared" si="47"/>
        <v>6871.4929999999995</v>
      </c>
      <c r="J416" s="13">
        <v>11919</v>
      </c>
      <c r="K416" s="55">
        <f t="shared" si="48"/>
        <v>6877.263</v>
      </c>
      <c r="L416" s="13">
        <v>13106</v>
      </c>
      <c r="M416" s="95">
        <f t="shared" si="49"/>
        <v>7562.161999999999</v>
      </c>
      <c r="N416" s="13">
        <v>14263</v>
      </c>
      <c r="O416" s="55">
        <f t="shared" si="50"/>
        <v>8229.751</v>
      </c>
    </row>
    <row r="417" spans="1:15" ht="12.75">
      <c r="A417" s="2">
        <v>17244</v>
      </c>
      <c r="B417" s="2" t="s">
        <v>438</v>
      </c>
      <c r="C417" s="47" t="s">
        <v>1021</v>
      </c>
      <c r="D417" s="2" t="s">
        <v>674</v>
      </c>
      <c r="E417" s="2" t="s">
        <v>1322</v>
      </c>
      <c r="F417" s="2" t="s">
        <v>434</v>
      </c>
      <c r="G417" s="2" t="s">
        <v>439</v>
      </c>
      <c r="H417" s="13">
        <v>46475</v>
      </c>
      <c r="I417" s="55">
        <f t="shared" si="47"/>
        <v>26816.074999999997</v>
      </c>
      <c r="J417" s="13">
        <v>44213</v>
      </c>
      <c r="K417" s="55">
        <f t="shared" si="48"/>
        <v>25510.900999999998</v>
      </c>
      <c r="L417" s="13">
        <v>44040</v>
      </c>
      <c r="M417" s="95">
        <f t="shared" si="49"/>
        <v>25411.079999999998</v>
      </c>
      <c r="N417" s="13">
        <v>45484</v>
      </c>
      <c r="O417" s="55">
        <f t="shared" si="50"/>
        <v>26244.267999999996</v>
      </c>
    </row>
    <row r="418" spans="1:15" ht="12.75">
      <c r="A418" s="2">
        <v>17276</v>
      </c>
      <c r="B418" s="2" t="s">
        <v>432</v>
      </c>
      <c r="C418" s="47" t="s">
        <v>1021</v>
      </c>
      <c r="D418" s="2" t="s">
        <v>675</v>
      </c>
      <c r="E418" s="2" t="s">
        <v>1323</v>
      </c>
      <c r="F418" s="2" t="s">
        <v>587</v>
      </c>
      <c r="G418" s="2" t="s">
        <v>439</v>
      </c>
      <c r="H418" s="13">
        <v>11646</v>
      </c>
      <c r="I418" s="55">
        <f t="shared" si="47"/>
        <v>6719.741999999999</v>
      </c>
      <c r="J418" s="13">
        <v>16271</v>
      </c>
      <c r="K418" s="55">
        <f t="shared" si="48"/>
        <v>9388.367</v>
      </c>
      <c r="L418" s="13">
        <v>16247</v>
      </c>
      <c r="M418" s="95">
        <f t="shared" si="49"/>
        <v>9374.518999999998</v>
      </c>
      <c r="N418" s="13">
        <v>16780</v>
      </c>
      <c r="O418" s="55">
        <f t="shared" si="50"/>
        <v>9682.06</v>
      </c>
    </row>
    <row r="419" spans="1:15" ht="12.75">
      <c r="A419" s="2">
        <v>17449</v>
      </c>
      <c r="B419" s="2" t="s">
        <v>432</v>
      </c>
      <c r="C419" s="47" t="s">
        <v>1021</v>
      </c>
      <c r="D419" s="2" t="s">
        <v>676</v>
      </c>
      <c r="E419" s="2" t="s">
        <v>1324</v>
      </c>
      <c r="F419" s="2" t="s">
        <v>536</v>
      </c>
      <c r="G419" s="2" t="s">
        <v>439</v>
      </c>
      <c r="H419" s="13">
        <v>110</v>
      </c>
      <c r="I419" s="55">
        <f t="shared" si="47"/>
        <v>63.47</v>
      </c>
      <c r="J419" s="13">
        <v>138</v>
      </c>
      <c r="K419" s="55">
        <f t="shared" si="48"/>
        <v>79.62599999999999</v>
      </c>
      <c r="L419" s="13">
        <v>138</v>
      </c>
      <c r="M419" s="95">
        <f t="shared" si="49"/>
        <v>79.62599999999999</v>
      </c>
      <c r="N419" s="13">
        <v>133</v>
      </c>
      <c r="O419" s="55">
        <f t="shared" si="50"/>
        <v>76.741</v>
      </c>
    </row>
    <row r="420" spans="1:15" ht="12.75">
      <c r="A420" s="2">
        <v>17458</v>
      </c>
      <c r="B420" s="2" t="s">
        <v>432</v>
      </c>
      <c r="C420" s="47" t="s">
        <v>1021</v>
      </c>
      <c r="D420" s="2" t="s">
        <v>677</v>
      </c>
      <c r="E420" s="2" t="s">
        <v>1325</v>
      </c>
      <c r="F420" s="2" t="s">
        <v>536</v>
      </c>
      <c r="G420" s="2" t="s">
        <v>439</v>
      </c>
      <c r="H420" s="13">
        <v>935</v>
      </c>
      <c r="I420" s="55">
        <f t="shared" si="47"/>
        <v>539.495</v>
      </c>
      <c r="J420" s="13">
        <v>1346</v>
      </c>
      <c r="K420" s="55">
        <f t="shared" si="48"/>
        <v>776.6419999999999</v>
      </c>
      <c r="L420" s="13">
        <v>1346</v>
      </c>
      <c r="M420" s="95">
        <f t="shared" si="49"/>
        <v>776.6419999999999</v>
      </c>
      <c r="N420" s="13">
        <v>2064</v>
      </c>
      <c r="O420" s="55">
        <f t="shared" si="50"/>
        <v>1190.9279999999999</v>
      </c>
    </row>
    <row r="421" spans="1:15" ht="12.75">
      <c r="A421" s="2">
        <v>17473</v>
      </c>
      <c r="B421" s="2" t="s">
        <v>432</v>
      </c>
      <c r="C421" s="47" t="s">
        <v>1021</v>
      </c>
      <c r="D421" s="2" t="s">
        <v>678</v>
      </c>
      <c r="E421" s="2" t="s">
        <v>1326</v>
      </c>
      <c r="F421" s="2" t="s">
        <v>536</v>
      </c>
      <c r="G421" s="2" t="s">
        <v>439</v>
      </c>
      <c r="H421" s="13">
        <v>253</v>
      </c>
      <c r="I421" s="55">
        <f t="shared" si="47"/>
        <v>145.981</v>
      </c>
      <c r="J421" s="13">
        <v>306</v>
      </c>
      <c r="K421" s="55">
        <f t="shared" si="48"/>
        <v>176.56199999999998</v>
      </c>
      <c r="L421" s="13">
        <v>306</v>
      </c>
      <c r="M421" s="95">
        <f t="shared" si="49"/>
        <v>176.56199999999998</v>
      </c>
      <c r="N421" s="13">
        <v>389</v>
      </c>
      <c r="O421" s="55">
        <f t="shared" si="50"/>
        <v>224.45299999999997</v>
      </c>
    </row>
    <row r="422" spans="1:15" ht="12.75">
      <c r="A422" s="2">
        <v>17474</v>
      </c>
      <c r="B422" s="2" t="s">
        <v>432</v>
      </c>
      <c r="C422" s="47" t="s">
        <v>1021</v>
      </c>
      <c r="D422" s="2" t="s">
        <v>514</v>
      </c>
      <c r="E422" s="2" t="s">
        <v>1327</v>
      </c>
      <c r="F422" s="2" t="s">
        <v>536</v>
      </c>
      <c r="G422" s="2"/>
      <c r="H422" s="13">
        <v>2037</v>
      </c>
      <c r="I422" s="55">
        <f t="shared" si="47"/>
        <v>1175.349</v>
      </c>
      <c r="J422" s="13">
        <v>2018</v>
      </c>
      <c r="K422" s="55">
        <f t="shared" si="48"/>
        <v>1164.386</v>
      </c>
      <c r="L422" s="13">
        <v>2164</v>
      </c>
      <c r="M422" s="95">
        <f t="shared" si="49"/>
        <v>1248.628</v>
      </c>
      <c r="N422" s="13">
        <v>2266</v>
      </c>
      <c r="O422" s="55">
        <f t="shared" si="50"/>
        <v>1307.482</v>
      </c>
    </row>
    <row r="423" spans="1:15" ht="12.75">
      <c r="A423" s="2">
        <v>17649</v>
      </c>
      <c r="B423" s="2" t="s">
        <v>432</v>
      </c>
      <c r="C423" s="47" t="s">
        <v>1021</v>
      </c>
      <c r="D423" s="2" t="s">
        <v>679</v>
      </c>
      <c r="E423" s="2" t="s">
        <v>1328</v>
      </c>
      <c r="F423" s="2" t="s">
        <v>536</v>
      </c>
      <c r="G423" s="2" t="s">
        <v>439</v>
      </c>
      <c r="H423" s="13">
        <v>2206</v>
      </c>
      <c r="I423" s="55">
        <f t="shared" si="47"/>
        <v>1272.8619999999999</v>
      </c>
      <c r="J423" s="13">
        <v>2366</v>
      </c>
      <c r="K423" s="55">
        <f t="shared" si="48"/>
        <v>1365.1819999999998</v>
      </c>
      <c r="L423" s="13">
        <v>2366</v>
      </c>
      <c r="M423" s="95">
        <f t="shared" si="49"/>
        <v>1365.1819999999998</v>
      </c>
      <c r="N423" s="13">
        <v>2725</v>
      </c>
      <c r="O423" s="55">
        <f t="shared" si="50"/>
        <v>1572.3249999999998</v>
      </c>
    </row>
    <row r="424" spans="1:15" ht="12.75">
      <c r="A424" s="2">
        <v>17729</v>
      </c>
      <c r="B424" s="2" t="s">
        <v>432</v>
      </c>
      <c r="C424" s="47" t="s">
        <v>1021</v>
      </c>
      <c r="D424" s="2" t="s">
        <v>680</v>
      </c>
      <c r="E424" s="2" t="s">
        <v>1329</v>
      </c>
      <c r="F424" s="2" t="s">
        <v>536</v>
      </c>
      <c r="G424" s="2" t="s">
        <v>439</v>
      </c>
      <c r="H424" s="13">
        <v>63440</v>
      </c>
      <c r="I424" s="55">
        <f t="shared" si="47"/>
        <v>36604.88</v>
      </c>
      <c r="J424" s="13">
        <v>61835</v>
      </c>
      <c r="K424" s="55">
        <f t="shared" si="48"/>
        <v>35678.795</v>
      </c>
      <c r="L424" s="13">
        <v>49665</v>
      </c>
      <c r="M424" s="95">
        <f t="shared" si="49"/>
        <v>28656.704999999998</v>
      </c>
      <c r="N424" s="13">
        <v>59140</v>
      </c>
      <c r="O424" s="55">
        <f t="shared" si="50"/>
        <v>34123.78</v>
      </c>
    </row>
    <row r="425" spans="1:15" ht="12.75">
      <c r="A425" s="2">
        <v>17744</v>
      </c>
      <c r="B425" s="2" t="s">
        <v>432</v>
      </c>
      <c r="C425" s="47" t="s">
        <v>1021</v>
      </c>
      <c r="D425" s="2" t="s">
        <v>514</v>
      </c>
      <c r="E425" s="2" t="s">
        <v>1331</v>
      </c>
      <c r="F425" s="2" t="s">
        <v>536</v>
      </c>
      <c r="G425" s="2"/>
      <c r="H425" s="13">
        <v>12491</v>
      </c>
      <c r="I425" s="55">
        <f t="shared" si="47"/>
        <v>7207.307</v>
      </c>
      <c r="J425" s="13">
        <v>12418</v>
      </c>
      <c r="K425" s="55">
        <f t="shared" si="48"/>
        <v>7165.186</v>
      </c>
      <c r="L425" s="13">
        <v>9265</v>
      </c>
      <c r="M425" s="95">
        <f t="shared" si="49"/>
        <v>5345.905</v>
      </c>
      <c r="N425" s="13">
        <v>9986</v>
      </c>
      <c r="O425" s="55">
        <f t="shared" si="50"/>
        <v>5761.922</v>
      </c>
    </row>
    <row r="426" spans="1:15" ht="12.75">
      <c r="A426" s="2">
        <v>17834</v>
      </c>
      <c r="B426" s="2" t="s">
        <v>432</v>
      </c>
      <c r="C426" s="47" t="s">
        <v>1021</v>
      </c>
      <c r="D426" s="2" t="s">
        <v>681</v>
      </c>
      <c r="E426" s="2" t="s">
        <v>1332</v>
      </c>
      <c r="F426" s="2" t="s">
        <v>536</v>
      </c>
      <c r="G426" s="2" t="s">
        <v>439</v>
      </c>
      <c r="H426" s="13">
        <v>2711</v>
      </c>
      <c r="I426" s="55">
        <f t="shared" si="47"/>
        <v>1564.2469999999998</v>
      </c>
      <c r="J426" s="13">
        <v>3106</v>
      </c>
      <c r="K426" s="55">
        <f t="shared" si="48"/>
        <v>1792.1619999999998</v>
      </c>
      <c r="L426" s="13">
        <v>3106</v>
      </c>
      <c r="M426" s="95">
        <f t="shared" si="49"/>
        <v>1792.1619999999998</v>
      </c>
      <c r="N426" s="13">
        <v>4109</v>
      </c>
      <c r="O426" s="55">
        <f t="shared" si="50"/>
        <v>2370.893</v>
      </c>
    </row>
    <row r="427" spans="1:15" ht="12.75">
      <c r="A427" s="2">
        <v>17900</v>
      </c>
      <c r="B427" s="2" t="s">
        <v>432</v>
      </c>
      <c r="C427" s="47" t="s">
        <v>1021</v>
      </c>
      <c r="D427" s="2" t="s">
        <v>514</v>
      </c>
      <c r="E427" s="2" t="s">
        <v>1333</v>
      </c>
      <c r="F427" s="2" t="s">
        <v>536</v>
      </c>
      <c r="G427" s="2"/>
      <c r="H427" s="13">
        <v>30357</v>
      </c>
      <c r="I427" s="55">
        <f t="shared" si="47"/>
        <v>17515.988999999998</v>
      </c>
      <c r="J427" s="13">
        <v>29343</v>
      </c>
      <c r="K427" s="55">
        <f t="shared" si="48"/>
        <v>16930.911</v>
      </c>
      <c r="L427" s="13">
        <v>33064</v>
      </c>
      <c r="M427" s="95">
        <f t="shared" si="49"/>
        <v>19077.928</v>
      </c>
      <c r="N427" s="13">
        <v>41018</v>
      </c>
      <c r="O427" s="55">
        <f t="shared" si="50"/>
        <v>23667.386</v>
      </c>
    </row>
    <row r="428" spans="1:15" ht="12.75">
      <c r="A428" s="2">
        <v>17977</v>
      </c>
      <c r="B428" s="2" t="s">
        <v>432</v>
      </c>
      <c r="C428" s="47" t="s">
        <v>1021</v>
      </c>
      <c r="D428" s="2" t="s">
        <v>684</v>
      </c>
      <c r="E428" s="2" t="s">
        <v>1336</v>
      </c>
      <c r="F428" s="2" t="s">
        <v>536</v>
      </c>
      <c r="G428" s="2"/>
      <c r="H428" s="13">
        <v>636</v>
      </c>
      <c r="I428" s="55">
        <f t="shared" si="47"/>
        <v>366.972</v>
      </c>
      <c r="J428" s="13">
        <v>667</v>
      </c>
      <c r="K428" s="55">
        <f t="shared" si="48"/>
        <v>384.859</v>
      </c>
      <c r="L428" s="13">
        <v>734</v>
      </c>
      <c r="M428" s="95">
        <f t="shared" si="49"/>
        <v>423.518</v>
      </c>
      <c r="N428" s="13">
        <v>800</v>
      </c>
      <c r="O428" s="55">
        <f t="shared" si="50"/>
        <v>461.59999999999997</v>
      </c>
    </row>
    <row r="429" spans="1:15" ht="12.75">
      <c r="A429" s="2">
        <v>18055</v>
      </c>
      <c r="B429" s="2" t="s">
        <v>432</v>
      </c>
      <c r="C429" s="47" t="s">
        <v>1021</v>
      </c>
      <c r="D429" s="2" t="s">
        <v>685</v>
      </c>
      <c r="E429" s="2" t="s">
        <v>1337</v>
      </c>
      <c r="F429" s="2" t="s">
        <v>536</v>
      </c>
      <c r="G429" s="2" t="s">
        <v>527</v>
      </c>
      <c r="H429" s="13">
        <v>24255</v>
      </c>
      <c r="I429" s="55">
        <f t="shared" si="47"/>
        <v>13995.134999999998</v>
      </c>
      <c r="J429" s="13">
        <v>16703</v>
      </c>
      <c r="K429" s="55">
        <f t="shared" si="48"/>
        <v>9637.631</v>
      </c>
      <c r="L429" s="13">
        <v>19820</v>
      </c>
      <c r="M429" s="95">
        <f t="shared" si="49"/>
        <v>11436.14</v>
      </c>
      <c r="N429" s="13">
        <v>5025</v>
      </c>
      <c r="O429" s="55">
        <f t="shared" si="50"/>
        <v>2899.4249999999997</v>
      </c>
    </row>
    <row r="430" spans="1:15" ht="12.75">
      <c r="A430" s="2">
        <v>18056</v>
      </c>
      <c r="B430" s="2" t="s">
        <v>432</v>
      </c>
      <c r="C430" s="47" t="s">
        <v>1021</v>
      </c>
      <c r="D430" s="2" t="s">
        <v>686</v>
      </c>
      <c r="E430" s="2" t="s">
        <v>1338</v>
      </c>
      <c r="F430" s="2" t="s">
        <v>536</v>
      </c>
      <c r="G430" s="2" t="s">
        <v>527</v>
      </c>
      <c r="H430" s="13">
        <v>8879</v>
      </c>
      <c r="I430" s="55">
        <f t="shared" si="47"/>
        <v>5123.183</v>
      </c>
      <c r="J430" s="13">
        <v>6109</v>
      </c>
      <c r="K430" s="55">
        <f t="shared" si="48"/>
        <v>3524.8929999999996</v>
      </c>
      <c r="L430" s="13">
        <v>3417</v>
      </c>
      <c r="M430" s="95">
        <f t="shared" si="49"/>
        <v>1971.609</v>
      </c>
      <c r="N430" s="13">
        <v>81</v>
      </c>
      <c r="O430" s="55">
        <f t="shared" si="50"/>
        <v>46.736999999999995</v>
      </c>
    </row>
    <row r="431" spans="1:15" ht="12.75">
      <c r="A431" s="2">
        <v>18057</v>
      </c>
      <c r="B431" s="2" t="s">
        <v>432</v>
      </c>
      <c r="C431" s="47" t="s">
        <v>1021</v>
      </c>
      <c r="D431" s="2" t="s">
        <v>687</v>
      </c>
      <c r="E431" s="2" t="s">
        <v>1338</v>
      </c>
      <c r="F431" s="2" t="s">
        <v>536</v>
      </c>
      <c r="G431" s="2" t="s">
        <v>527</v>
      </c>
      <c r="H431" s="13">
        <v>2082</v>
      </c>
      <c r="I431" s="55">
        <f t="shared" si="47"/>
        <v>1201.3139999999999</v>
      </c>
      <c r="J431" s="13">
        <v>38</v>
      </c>
      <c r="K431" s="55">
        <f t="shared" si="48"/>
        <v>21.926</v>
      </c>
      <c r="L431" s="13">
        <v>17</v>
      </c>
      <c r="M431" s="95">
        <f t="shared" si="49"/>
        <v>9.809</v>
      </c>
      <c r="N431" s="13">
        <v>0</v>
      </c>
      <c r="O431" s="55">
        <f t="shared" si="50"/>
        <v>0</v>
      </c>
    </row>
    <row r="432" spans="1:15" ht="12.75">
      <c r="A432" s="2">
        <v>18091</v>
      </c>
      <c r="B432" s="2" t="s">
        <v>432</v>
      </c>
      <c r="C432" s="47" t="s">
        <v>1021</v>
      </c>
      <c r="D432" s="2" t="s">
        <v>688</v>
      </c>
      <c r="E432" s="2" t="s">
        <v>1339</v>
      </c>
      <c r="F432" s="2" t="s">
        <v>536</v>
      </c>
      <c r="G432" s="2"/>
      <c r="H432" s="13">
        <v>1213</v>
      </c>
      <c r="I432" s="55">
        <f t="shared" si="47"/>
        <v>699.901</v>
      </c>
      <c r="J432" s="13">
        <v>1102</v>
      </c>
      <c r="K432" s="55">
        <f t="shared" si="48"/>
        <v>635.8539999999999</v>
      </c>
      <c r="L432" s="13">
        <v>1232</v>
      </c>
      <c r="M432" s="95">
        <f t="shared" si="49"/>
        <v>710.8639999999999</v>
      </c>
      <c r="N432" s="13">
        <v>1376</v>
      </c>
      <c r="O432" s="55">
        <f t="shared" si="50"/>
        <v>793.952</v>
      </c>
    </row>
    <row r="433" spans="1:15" ht="12.75">
      <c r="A433" s="2">
        <v>18100</v>
      </c>
      <c r="B433" s="2" t="s">
        <v>432</v>
      </c>
      <c r="C433" s="47" t="s">
        <v>1021</v>
      </c>
      <c r="D433" s="2" t="s">
        <v>689</v>
      </c>
      <c r="E433" s="2" t="s">
        <v>1340</v>
      </c>
      <c r="F433" s="2" t="s">
        <v>536</v>
      </c>
      <c r="G433" s="2" t="s">
        <v>527</v>
      </c>
      <c r="H433" s="13">
        <v>16442</v>
      </c>
      <c r="I433" s="55">
        <f t="shared" si="47"/>
        <v>9487.034</v>
      </c>
      <c r="J433" s="13">
        <v>6864</v>
      </c>
      <c r="K433" s="55">
        <f t="shared" si="48"/>
        <v>3960.528</v>
      </c>
      <c r="L433" s="13">
        <v>4820</v>
      </c>
      <c r="M433" s="95">
        <f t="shared" si="49"/>
        <v>2781.14</v>
      </c>
      <c r="N433" s="13">
        <v>281</v>
      </c>
      <c r="O433" s="55">
        <f t="shared" si="50"/>
        <v>162.137</v>
      </c>
    </row>
    <row r="434" spans="1:15" ht="12.75">
      <c r="A434" s="2">
        <v>18171</v>
      </c>
      <c r="B434" s="2" t="s">
        <v>432</v>
      </c>
      <c r="C434" s="47" t="s">
        <v>1021</v>
      </c>
      <c r="D434" s="2" t="s">
        <v>690</v>
      </c>
      <c r="E434" s="2" t="s">
        <v>1341</v>
      </c>
      <c r="F434" s="2" t="s">
        <v>587</v>
      </c>
      <c r="G434" s="2" t="s">
        <v>527</v>
      </c>
      <c r="H434" s="13">
        <v>50795</v>
      </c>
      <c r="I434" s="55">
        <f t="shared" si="47"/>
        <v>29308.714999999997</v>
      </c>
      <c r="J434" s="13">
        <v>40685</v>
      </c>
      <c r="K434" s="55">
        <f t="shared" si="48"/>
        <v>23475.245</v>
      </c>
      <c r="L434" s="13">
        <v>9276</v>
      </c>
      <c r="M434" s="95">
        <f t="shared" si="49"/>
        <v>5352.2519999999995</v>
      </c>
      <c r="N434" s="13">
        <v>6964</v>
      </c>
      <c r="O434" s="55">
        <f t="shared" si="50"/>
        <v>4018.2279999999996</v>
      </c>
    </row>
    <row r="435" spans="1:15" ht="12.75">
      <c r="A435" s="2">
        <v>18271</v>
      </c>
      <c r="B435" s="2" t="s">
        <v>432</v>
      </c>
      <c r="C435" s="47" t="s">
        <v>1021</v>
      </c>
      <c r="D435" s="2" t="s">
        <v>697</v>
      </c>
      <c r="E435" s="2" t="s">
        <v>1342</v>
      </c>
      <c r="F435" s="2" t="s">
        <v>587</v>
      </c>
      <c r="G435" s="2" t="s">
        <v>7</v>
      </c>
      <c r="H435" s="13"/>
      <c r="I435" s="55">
        <f t="shared" si="47"/>
        <v>0</v>
      </c>
      <c r="J435" s="13"/>
      <c r="K435" s="55">
        <f t="shared" si="48"/>
        <v>0</v>
      </c>
      <c r="L435" s="13"/>
      <c r="M435" s="95">
        <f t="shared" si="49"/>
        <v>0</v>
      </c>
      <c r="N435" s="13">
        <v>0</v>
      </c>
      <c r="O435" s="55">
        <f t="shared" si="50"/>
        <v>0</v>
      </c>
    </row>
    <row r="436" spans="1:15" ht="12.75">
      <c r="A436" s="2">
        <v>18275</v>
      </c>
      <c r="B436" s="2" t="s">
        <v>432</v>
      </c>
      <c r="C436" s="47" t="s">
        <v>1021</v>
      </c>
      <c r="D436" s="2" t="s">
        <v>698</v>
      </c>
      <c r="E436" s="2" t="s">
        <v>1343</v>
      </c>
      <c r="F436" s="2" t="s">
        <v>587</v>
      </c>
      <c r="G436" s="2"/>
      <c r="H436" s="13">
        <v>20043</v>
      </c>
      <c r="I436" s="55">
        <f t="shared" si="47"/>
        <v>11564.811</v>
      </c>
      <c r="J436" s="13">
        <v>19266</v>
      </c>
      <c r="K436" s="55">
        <f t="shared" si="48"/>
        <v>11116.482</v>
      </c>
      <c r="L436" s="13">
        <v>19295</v>
      </c>
      <c r="M436" s="95">
        <f t="shared" si="49"/>
        <v>11133.214999999998</v>
      </c>
      <c r="N436" s="13">
        <v>20128</v>
      </c>
      <c r="O436" s="55">
        <f t="shared" si="50"/>
        <v>11613.856</v>
      </c>
    </row>
    <row r="437" spans="1:15" ht="12.75">
      <c r="A437" s="2">
        <v>18358</v>
      </c>
      <c r="B437" s="2" t="s">
        <v>432</v>
      </c>
      <c r="C437" s="47" t="s">
        <v>1021</v>
      </c>
      <c r="D437" s="2" t="s">
        <v>700</v>
      </c>
      <c r="E437" s="2" t="s">
        <v>1345</v>
      </c>
      <c r="F437" s="2" t="s">
        <v>587</v>
      </c>
      <c r="G437" s="2" t="s">
        <v>20</v>
      </c>
      <c r="H437" s="13">
        <v>5297</v>
      </c>
      <c r="I437" s="55">
        <f t="shared" si="47"/>
        <v>3056.3689999999997</v>
      </c>
      <c r="J437" s="13">
        <v>3870</v>
      </c>
      <c r="K437" s="55">
        <f t="shared" si="48"/>
        <v>2232.99</v>
      </c>
      <c r="L437" s="13">
        <v>4218</v>
      </c>
      <c r="M437" s="95">
        <f t="shared" si="49"/>
        <v>2433.7859999999996</v>
      </c>
      <c r="N437" s="13">
        <v>3689</v>
      </c>
      <c r="O437" s="55">
        <f t="shared" si="50"/>
        <v>2128.553</v>
      </c>
    </row>
    <row r="438" spans="1:15" ht="12.75">
      <c r="A438" s="2">
        <v>18403</v>
      </c>
      <c r="B438" s="2" t="s">
        <v>432</v>
      </c>
      <c r="C438" s="47" t="s">
        <v>1021</v>
      </c>
      <c r="D438" s="2" t="s">
        <v>701</v>
      </c>
      <c r="E438" s="2" t="s">
        <v>1346</v>
      </c>
      <c r="F438" s="2" t="s">
        <v>587</v>
      </c>
      <c r="G438" s="2"/>
      <c r="H438" s="13">
        <v>2024</v>
      </c>
      <c r="I438" s="55">
        <f t="shared" si="47"/>
        <v>1167.848</v>
      </c>
      <c r="J438" s="13">
        <v>2117</v>
      </c>
      <c r="K438" s="55">
        <f t="shared" si="48"/>
        <v>1221.509</v>
      </c>
      <c r="L438" s="13">
        <v>2574</v>
      </c>
      <c r="M438" s="95">
        <f t="shared" si="49"/>
        <v>1485.1979999999999</v>
      </c>
      <c r="N438" s="13">
        <v>2092</v>
      </c>
      <c r="O438" s="55">
        <f t="shared" si="50"/>
        <v>1207.0839999999998</v>
      </c>
    </row>
    <row r="439" spans="1:15" ht="12.75">
      <c r="A439" s="2">
        <v>18442</v>
      </c>
      <c r="B439" s="2" t="s">
        <v>432</v>
      </c>
      <c r="C439" s="47" t="s">
        <v>1021</v>
      </c>
      <c r="D439" s="2" t="s">
        <v>702</v>
      </c>
      <c r="E439" s="2" t="s">
        <v>1119</v>
      </c>
      <c r="F439" s="2" t="s">
        <v>587</v>
      </c>
      <c r="G439" s="2" t="s">
        <v>439</v>
      </c>
      <c r="H439" s="13">
        <v>3365</v>
      </c>
      <c r="I439" s="55">
        <f t="shared" si="47"/>
        <v>1941.6049999999998</v>
      </c>
      <c r="J439" s="13">
        <v>5090</v>
      </c>
      <c r="K439" s="55">
        <f t="shared" si="48"/>
        <v>2936.93</v>
      </c>
      <c r="L439" s="13">
        <v>5092</v>
      </c>
      <c r="M439" s="95">
        <f t="shared" si="49"/>
        <v>2938.084</v>
      </c>
      <c r="N439" s="13">
        <v>3528</v>
      </c>
      <c r="O439" s="55">
        <f t="shared" si="50"/>
        <v>2035.656</v>
      </c>
    </row>
    <row r="440" spans="1:15" ht="12.75">
      <c r="A440" s="2">
        <v>18491</v>
      </c>
      <c r="B440" s="2" t="s">
        <v>432</v>
      </c>
      <c r="C440" s="47" t="s">
        <v>1021</v>
      </c>
      <c r="D440" s="2" t="s">
        <v>703</v>
      </c>
      <c r="E440" s="2" t="s">
        <v>1347</v>
      </c>
      <c r="F440" s="2" t="s">
        <v>587</v>
      </c>
      <c r="G440" s="2" t="s">
        <v>20</v>
      </c>
      <c r="H440" s="13">
        <v>707</v>
      </c>
      <c r="I440" s="55">
        <f t="shared" si="47"/>
        <v>407.93899999999996</v>
      </c>
      <c r="J440" s="13">
        <v>1069</v>
      </c>
      <c r="K440" s="55">
        <f t="shared" si="48"/>
        <v>616.813</v>
      </c>
      <c r="L440" s="13"/>
      <c r="M440" s="95">
        <f t="shared" si="49"/>
        <v>0</v>
      </c>
      <c r="N440" s="13">
        <v>0</v>
      </c>
      <c r="O440" s="55">
        <f t="shared" si="50"/>
        <v>0</v>
      </c>
    </row>
    <row r="441" spans="1:15" ht="12.75">
      <c r="A441" s="2">
        <v>18604</v>
      </c>
      <c r="B441" s="2" t="s">
        <v>432</v>
      </c>
      <c r="C441" s="47" t="s">
        <v>1021</v>
      </c>
      <c r="D441" s="2" t="s">
        <v>704</v>
      </c>
      <c r="E441" s="2" t="s">
        <v>1348</v>
      </c>
      <c r="F441" s="2" t="s">
        <v>536</v>
      </c>
      <c r="G441" s="2" t="s">
        <v>527</v>
      </c>
      <c r="H441" s="13">
        <v>413</v>
      </c>
      <c r="I441" s="55">
        <f t="shared" si="47"/>
        <v>238.301</v>
      </c>
      <c r="J441" s="13">
        <v>425</v>
      </c>
      <c r="K441" s="55">
        <f t="shared" si="48"/>
        <v>245.225</v>
      </c>
      <c r="L441" s="13">
        <v>877</v>
      </c>
      <c r="M441" s="95">
        <f t="shared" si="49"/>
        <v>506.02899999999994</v>
      </c>
      <c r="N441" s="13">
        <v>1037</v>
      </c>
      <c r="O441" s="55">
        <f t="shared" si="50"/>
        <v>598.3489999999999</v>
      </c>
    </row>
    <row r="442" spans="1:15" ht="12.75">
      <c r="A442" s="2">
        <v>18632</v>
      </c>
      <c r="B442" s="2" t="s">
        <v>606</v>
      </c>
      <c r="C442" s="47" t="s">
        <v>1021</v>
      </c>
      <c r="D442" s="2" t="s">
        <v>705</v>
      </c>
      <c r="E442" s="2" t="s">
        <v>1349</v>
      </c>
      <c r="F442" s="2" t="s">
        <v>536</v>
      </c>
      <c r="G442" s="2" t="s">
        <v>527</v>
      </c>
      <c r="H442" s="13"/>
      <c r="I442" s="55">
        <f t="shared" si="47"/>
        <v>0</v>
      </c>
      <c r="J442" s="13"/>
      <c r="K442" s="55">
        <f t="shared" si="48"/>
        <v>0</v>
      </c>
      <c r="L442" s="13">
        <v>96</v>
      </c>
      <c r="M442" s="95">
        <f t="shared" si="49"/>
        <v>55.391999999999996</v>
      </c>
      <c r="N442" s="13">
        <v>0</v>
      </c>
      <c r="O442" s="55">
        <f t="shared" si="50"/>
        <v>0</v>
      </c>
    </row>
    <row r="443" spans="1:15" ht="12.75">
      <c r="A443" s="2">
        <v>18646</v>
      </c>
      <c r="B443" s="2" t="s">
        <v>432</v>
      </c>
      <c r="C443" s="47" t="s">
        <v>1021</v>
      </c>
      <c r="D443" s="2" t="s">
        <v>514</v>
      </c>
      <c r="E443" s="2" t="s">
        <v>1350</v>
      </c>
      <c r="F443" s="2" t="s">
        <v>536</v>
      </c>
      <c r="G443" s="2"/>
      <c r="H443" s="13">
        <v>1686</v>
      </c>
      <c r="I443" s="55">
        <f t="shared" si="47"/>
        <v>972.8219999999999</v>
      </c>
      <c r="J443" s="13">
        <v>1434</v>
      </c>
      <c r="K443" s="55">
        <f t="shared" si="48"/>
        <v>827.4179999999999</v>
      </c>
      <c r="L443" s="13">
        <v>1496</v>
      </c>
      <c r="M443" s="95">
        <f t="shared" si="49"/>
        <v>863.1919999999999</v>
      </c>
      <c r="N443" s="13">
        <v>1752</v>
      </c>
      <c r="O443" s="55">
        <f t="shared" si="50"/>
        <v>1010.9039999999999</v>
      </c>
    </row>
    <row r="444" spans="1:15" ht="12.75">
      <c r="A444" s="2">
        <v>18674</v>
      </c>
      <c r="B444" s="2" t="s">
        <v>432</v>
      </c>
      <c r="C444" s="47" t="s">
        <v>1021</v>
      </c>
      <c r="D444" s="2" t="s">
        <v>708</v>
      </c>
      <c r="E444" s="2" t="s">
        <v>1352</v>
      </c>
      <c r="F444" s="2" t="s">
        <v>536</v>
      </c>
      <c r="G444" s="2" t="s">
        <v>527</v>
      </c>
      <c r="H444" s="13">
        <v>16568</v>
      </c>
      <c r="I444" s="55">
        <f t="shared" si="47"/>
        <v>9559.735999999999</v>
      </c>
      <c r="J444" s="13">
        <v>7748</v>
      </c>
      <c r="K444" s="55">
        <f t="shared" si="48"/>
        <v>4470.596</v>
      </c>
      <c r="L444" s="13">
        <v>4302</v>
      </c>
      <c r="M444" s="95">
        <f t="shared" si="49"/>
        <v>2482.254</v>
      </c>
      <c r="N444" s="13">
        <v>449</v>
      </c>
      <c r="O444" s="55">
        <f t="shared" si="50"/>
        <v>259.073</v>
      </c>
    </row>
    <row r="445" spans="1:15" ht="12.75">
      <c r="A445" s="2">
        <v>18682</v>
      </c>
      <c r="B445" s="2" t="s">
        <v>432</v>
      </c>
      <c r="C445" s="47" t="s">
        <v>1021</v>
      </c>
      <c r="D445" s="2" t="s">
        <v>709</v>
      </c>
      <c r="E445" s="2" t="s">
        <v>1353</v>
      </c>
      <c r="F445" s="2" t="s">
        <v>536</v>
      </c>
      <c r="G445" s="2" t="s">
        <v>527</v>
      </c>
      <c r="H445" s="13">
        <v>9915</v>
      </c>
      <c r="I445" s="55">
        <f t="shared" si="47"/>
        <v>5720.955</v>
      </c>
      <c r="J445" s="13">
        <v>3400</v>
      </c>
      <c r="K445" s="55">
        <f t="shared" si="48"/>
        <v>1961.8</v>
      </c>
      <c r="L445" s="13">
        <v>2297</v>
      </c>
      <c r="M445" s="95">
        <f t="shared" si="49"/>
        <v>1325.369</v>
      </c>
      <c r="N445" s="13">
        <v>1</v>
      </c>
      <c r="O445" s="55">
        <f t="shared" si="50"/>
        <v>0.577</v>
      </c>
    </row>
    <row r="446" spans="1:15" ht="12.75">
      <c r="A446" s="2">
        <v>18690</v>
      </c>
      <c r="B446" s="2" t="s">
        <v>432</v>
      </c>
      <c r="C446" s="47" t="s">
        <v>1021</v>
      </c>
      <c r="D446" s="2" t="s">
        <v>710</v>
      </c>
      <c r="E446" s="2" t="s">
        <v>1354</v>
      </c>
      <c r="F446" s="2" t="s">
        <v>536</v>
      </c>
      <c r="G446" s="2" t="s">
        <v>527</v>
      </c>
      <c r="H446" s="13">
        <v>822</v>
      </c>
      <c r="I446" s="55">
        <f t="shared" si="47"/>
        <v>474.294</v>
      </c>
      <c r="J446" s="13">
        <v>786</v>
      </c>
      <c r="K446" s="55">
        <f t="shared" si="48"/>
        <v>453.522</v>
      </c>
      <c r="L446" s="13">
        <v>794</v>
      </c>
      <c r="M446" s="95">
        <f t="shared" si="49"/>
        <v>458.138</v>
      </c>
      <c r="N446" s="13">
        <v>609</v>
      </c>
      <c r="O446" s="55">
        <f t="shared" si="50"/>
        <v>351.393</v>
      </c>
    </row>
    <row r="447" spans="1:15" ht="12.75">
      <c r="A447" s="2">
        <v>18786</v>
      </c>
      <c r="B447" s="2" t="s">
        <v>432</v>
      </c>
      <c r="C447" s="47" t="s">
        <v>1021</v>
      </c>
      <c r="D447" s="2" t="s">
        <v>711</v>
      </c>
      <c r="E447" s="2" t="s">
        <v>1356</v>
      </c>
      <c r="F447" s="2" t="s">
        <v>536</v>
      </c>
      <c r="G447" s="2" t="s">
        <v>527</v>
      </c>
      <c r="H447" s="13"/>
      <c r="I447" s="55">
        <f t="shared" si="47"/>
        <v>0</v>
      </c>
      <c r="J447" s="13"/>
      <c r="K447" s="55">
        <f t="shared" si="48"/>
        <v>0</v>
      </c>
      <c r="L447" s="13">
        <v>83</v>
      </c>
      <c r="M447" s="95">
        <f t="shared" si="49"/>
        <v>47.891</v>
      </c>
      <c r="N447" s="13">
        <v>326</v>
      </c>
      <c r="O447" s="55">
        <f t="shared" si="50"/>
        <v>188.10199999999998</v>
      </c>
    </row>
    <row r="448" spans="1:15" ht="12.75">
      <c r="A448" s="2">
        <v>18806</v>
      </c>
      <c r="B448" s="2" t="s">
        <v>432</v>
      </c>
      <c r="C448" s="47" t="s">
        <v>1021</v>
      </c>
      <c r="D448" s="2" t="s">
        <v>712</v>
      </c>
      <c r="E448" s="2" t="s">
        <v>1357</v>
      </c>
      <c r="F448" s="2" t="s">
        <v>536</v>
      </c>
      <c r="G448" s="2" t="s">
        <v>439</v>
      </c>
      <c r="H448" s="13">
        <v>1184</v>
      </c>
      <c r="I448" s="55">
        <f t="shared" si="47"/>
        <v>683.1679999999999</v>
      </c>
      <c r="J448" s="13">
        <v>1502</v>
      </c>
      <c r="K448" s="55">
        <f t="shared" si="48"/>
        <v>866.6539999999999</v>
      </c>
      <c r="L448" s="13">
        <v>1533</v>
      </c>
      <c r="M448" s="95">
        <f t="shared" si="49"/>
        <v>884.5409999999999</v>
      </c>
      <c r="N448" s="13">
        <v>4243</v>
      </c>
      <c r="O448" s="55">
        <f t="shared" si="50"/>
        <v>2448.211</v>
      </c>
    </row>
    <row r="449" spans="1:15" ht="12.75">
      <c r="A449" s="2">
        <v>18863</v>
      </c>
      <c r="B449" s="2" t="s">
        <v>432</v>
      </c>
      <c r="C449" s="47" t="s">
        <v>1021</v>
      </c>
      <c r="D449" s="2" t="s">
        <v>514</v>
      </c>
      <c r="E449" s="2" t="s">
        <v>1254</v>
      </c>
      <c r="F449" s="2" t="s">
        <v>619</v>
      </c>
      <c r="G449" s="2"/>
      <c r="H449" s="13">
        <v>19982</v>
      </c>
      <c r="I449" s="55">
        <f t="shared" si="47"/>
        <v>11529.614</v>
      </c>
      <c r="J449" s="13">
        <v>17912</v>
      </c>
      <c r="K449" s="55">
        <f t="shared" si="48"/>
        <v>10335.223999999998</v>
      </c>
      <c r="L449" s="13">
        <v>18610</v>
      </c>
      <c r="M449" s="95">
        <f t="shared" si="49"/>
        <v>10737.97</v>
      </c>
      <c r="N449" s="13">
        <v>18646</v>
      </c>
      <c r="O449" s="55">
        <f t="shared" si="50"/>
        <v>10758.741999999998</v>
      </c>
    </row>
    <row r="450" spans="1:15" ht="12.75">
      <c r="A450" s="2">
        <v>19065</v>
      </c>
      <c r="B450" s="2" t="s">
        <v>432</v>
      </c>
      <c r="C450" s="47" t="s">
        <v>1021</v>
      </c>
      <c r="D450" s="2" t="s">
        <v>704</v>
      </c>
      <c r="E450" s="2" t="s">
        <v>1360</v>
      </c>
      <c r="F450" s="2" t="s">
        <v>536</v>
      </c>
      <c r="G450" s="2" t="s">
        <v>527</v>
      </c>
      <c r="H450" s="13">
        <v>16828</v>
      </c>
      <c r="I450" s="55">
        <f t="shared" si="47"/>
        <v>9709.756</v>
      </c>
      <c r="J450" s="13">
        <v>16228</v>
      </c>
      <c r="K450" s="55">
        <f t="shared" si="48"/>
        <v>9363.555999999999</v>
      </c>
      <c r="L450" s="13">
        <v>16757</v>
      </c>
      <c r="M450" s="95">
        <f t="shared" si="49"/>
        <v>9668.788999999999</v>
      </c>
      <c r="N450" s="13">
        <v>16972</v>
      </c>
      <c r="O450" s="55">
        <f t="shared" si="50"/>
        <v>9792.844</v>
      </c>
    </row>
    <row r="451" spans="1:15" ht="12.75">
      <c r="A451" s="2">
        <v>19227</v>
      </c>
      <c r="B451" s="2" t="s">
        <v>432</v>
      </c>
      <c r="C451" s="47" t="s">
        <v>1021</v>
      </c>
      <c r="D451" s="2" t="s">
        <v>714</v>
      </c>
      <c r="E451" s="2" t="s">
        <v>1361</v>
      </c>
      <c r="F451" s="2" t="s">
        <v>510</v>
      </c>
      <c r="G451" s="2" t="s">
        <v>20</v>
      </c>
      <c r="H451" s="13"/>
      <c r="I451" s="55">
        <f t="shared" si="47"/>
        <v>0</v>
      </c>
      <c r="J451" s="13"/>
      <c r="K451" s="55">
        <f t="shared" si="48"/>
        <v>0</v>
      </c>
      <c r="L451" s="13"/>
      <c r="M451" s="95">
        <f t="shared" si="49"/>
        <v>0</v>
      </c>
      <c r="N451" s="13">
        <v>0</v>
      </c>
      <c r="O451" s="55">
        <f t="shared" si="50"/>
        <v>0</v>
      </c>
    </row>
    <row r="452" spans="1:15" ht="12.75">
      <c r="A452" s="2">
        <v>19281</v>
      </c>
      <c r="B452" s="2" t="s">
        <v>432</v>
      </c>
      <c r="C452" s="47" t="s">
        <v>1021</v>
      </c>
      <c r="D452" s="2" t="s">
        <v>514</v>
      </c>
      <c r="E452" s="2" t="s">
        <v>1362</v>
      </c>
      <c r="F452" s="2" t="s">
        <v>510</v>
      </c>
      <c r="G452" s="2"/>
      <c r="H452" s="13">
        <v>10277</v>
      </c>
      <c r="I452" s="55">
        <f t="shared" si="47"/>
        <v>5929.829</v>
      </c>
      <c r="J452" s="13">
        <v>10388</v>
      </c>
      <c r="K452" s="55">
        <f t="shared" si="48"/>
        <v>5993.875999999999</v>
      </c>
      <c r="L452" s="13">
        <v>11195</v>
      </c>
      <c r="M452" s="95">
        <f t="shared" si="49"/>
        <v>6459.514999999999</v>
      </c>
      <c r="N452" s="13">
        <v>11179</v>
      </c>
      <c r="O452" s="55">
        <f t="shared" si="50"/>
        <v>6450.282999999999</v>
      </c>
    </row>
    <row r="453" spans="1:15" ht="12.75">
      <c r="A453" s="2">
        <v>19326</v>
      </c>
      <c r="B453" s="2" t="s">
        <v>432</v>
      </c>
      <c r="C453" s="47" t="s">
        <v>1021</v>
      </c>
      <c r="D453" s="2" t="s">
        <v>514</v>
      </c>
      <c r="E453" s="2" t="s">
        <v>1363</v>
      </c>
      <c r="F453" s="2" t="s">
        <v>510</v>
      </c>
      <c r="G453" s="2"/>
      <c r="H453" s="13">
        <v>6906</v>
      </c>
      <c r="I453" s="55">
        <f t="shared" si="47"/>
        <v>3984.7619999999997</v>
      </c>
      <c r="J453" s="13">
        <v>6804</v>
      </c>
      <c r="K453" s="55">
        <f t="shared" si="48"/>
        <v>3925.908</v>
      </c>
      <c r="L453" s="13">
        <v>7934</v>
      </c>
      <c r="M453" s="95">
        <f t="shared" si="49"/>
        <v>4577.918</v>
      </c>
      <c r="N453" s="13">
        <v>8061</v>
      </c>
      <c r="O453" s="55">
        <f t="shared" si="50"/>
        <v>4651.196999999999</v>
      </c>
    </row>
    <row r="454" spans="1:15" ht="12.75">
      <c r="A454" s="2">
        <v>19451</v>
      </c>
      <c r="B454" s="2" t="s">
        <v>432</v>
      </c>
      <c r="C454" s="47" t="s">
        <v>1021</v>
      </c>
      <c r="D454" s="2" t="s">
        <v>715</v>
      </c>
      <c r="E454" s="2" t="s">
        <v>1364</v>
      </c>
      <c r="F454" s="2" t="s">
        <v>587</v>
      </c>
      <c r="G454" s="2" t="s">
        <v>527</v>
      </c>
      <c r="H454" s="13">
        <v>59885</v>
      </c>
      <c r="I454" s="55">
        <f t="shared" si="47"/>
        <v>34553.645</v>
      </c>
      <c r="J454" s="13">
        <v>58393</v>
      </c>
      <c r="K454" s="55">
        <f t="shared" si="48"/>
        <v>33692.761</v>
      </c>
      <c r="L454" s="13">
        <v>69429</v>
      </c>
      <c r="M454" s="95">
        <f t="shared" si="49"/>
        <v>40060.532999999996</v>
      </c>
      <c r="N454" s="13">
        <v>57865</v>
      </c>
      <c r="O454" s="55">
        <f t="shared" si="50"/>
        <v>33388.104999999996</v>
      </c>
    </row>
    <row r="455" spans="1:15" ht="12.75">
      <c r="A455" s="2">
        <v>19468</v>
      </c>
      <c r="B455" s="2" t="s">
        <v>432</v>
      </c>
      <c r="C455" s="47" t="s">
        <v>1021</v>
      </c>
      <c r="D455" s="2" t="s">
        <v>716</v>
      </c>
      <c r="E455" s="2" t="s">
        <v>1365</v>
      </c>
      <c r="F455" s="2" t="s">
        <v>587</v>
      </c>
      <c r="G455" s="2" t="s">
        <v>527</v>
      </c>
      <c r="H455" s="13">
        <v>25204</v>
      </c>
      <c r="I455" s="55">
        <f t="shared" si="47"/>
        <v>14542.707999999999</v>
      </c>
      <c r="J455" s="13">
        <v>49251</v>
      </c>
      <c r="K455" s="55">
        <f t="shared" si="48"/>
        <v>28417.826999999997</v>
      </c>
      <c r="L455" s="13">
        <v>44171</v>
      </c>
      <c r="M455" s="95">
        <f t="shared" si="49"/>
        <v>25486.666999999998</v>
      </c>
      <c r="N455" s="13">
        <v>39807</v>
      </c>
      <c r="O455" s="55">
        <f t="shared" si="50"/>
        <v>22968.639</v>
      </c>
    </row>
    <row r="456" spans="1:15" ht="12.75">
      <c r="A456" s="2">
        <v>19482</v>
      </c>
      <c r="B456" s="2" t="s">
        <v>432</v>
      </c>
      <c r="C456" s="47" t="s">
        <v>1021</v>
      </c>
      <c r="D456" s="2" t="s">
        <v>717</v>
      </c>
      <c r="E456" s="2" t="s">
        <v>1366</v>
      </c>
      <c r="F456" s="2" t="s">
        <v>587</v>
      </c>
      <c r="G456" s="2" t="s">
        <v>527</v>
      </c>
      <c r="H456" s="13">
        <v>7331</v>
      </c>
      <c r="I456" s="55">
        <f t="shared" si="47"/>
        <v>4229.987</v>
      </c>
      <c r="J456" s="13">
        <v>5557</v>
      </c>
      <c r="K456" s="55">
        <f t="shared" si="48"/>
        <v>3206.3889999999997</v>
      </c>
      <c r="L456" s="13">
        <v>26787</v>
      </c>
      <c r="M456" s="95">
        <f t="shared" si="49"/>
        <v>15456.098999999998</v>
      </c>
      <c r="N456" s="13">
        <v>36069</v>
      </c>
      <c r="O456" s="55">
        <f t="shared" si="50"/>
        <v>20811.813</v>
      </c>
    </row>
    <row r="457" spans="1:15" ht="12.75">
      <c r="A457" s="2">
        <v>19687</v>
      </c>
      <c r="B457" s="2" t="s">
        <v>432</v>
      </c>
      <c r="C457" s="47" t="s">
        <v>1021</v>
      </c>
      <c r="D457" s="2" t="s">
        <v>514</v>
      </c>
      <c r="E457" s="2" t="s">
        <v>1369</v>
      </c>
      <c r="F457" s="2" t="s">
        <v>434</v>
      </c>
      <c r="G457" s="2"/>
      <c r="H457" s="13">
        <v>5518</v>
      </c>
      <c r="I457" s="55">
        <f t="shared" si="47"/>
        <v>3183.886</v>
      </c>
      <c r="J457" s="13">
        <v>4952</v>
      </c>
      <c r="K457" s="55">
        <f t="shared" si="48"/>
        <v>2857.3039999999996</v>
      </c>
      <c r="L457" s="13">
        <v>5655</v>
      </c>
      <c r="M457" s="95">
        <f t="shared" si="49"/>
        <v>3262.935</v>
      </c>
      <c r="N457" s="13">
        <v>6637</v>
      </c>
      <c r="O457" s="55">
        <f t="shared" si="50"/>
        <v>3829.5489999999995</v>
      </c>
    </row>
    <row r="458" spans="1:15" ht="12.75">
      <c r="A458" s="2">
        <v>20047</v>
      </c>
      <c r="B458" s="2" t="s">
        <v>432</v>
      </c>
      <c r="C458" s="47" t="s">
        <v>1021</v>
      </c>
      <c r="D458" s="2" t="s">
        <v>720</v>
      </c>
      <c r="E458" s="2" t="s">
        <v>1371</v>
      </c>
      <c r="F458" s="2" t="s">
        <v>650</v>
      </c>
      <c r="G458" s="2" t="s">
        <v>527</v>
      </c>
      <c r="H458" s="13">
        <v>17</v>
      </c>
      <c r="I458" s="55">
        <f t="shared" si="47"/>
        <v>9.809</v>
      </c>
      <c r="J458" s="13"/>
      <c r="K458" s="55">
        <f t="shared" si="48"/>
        <v>0</v>
      </c>
      <c r="L458" s="13">
        <v>1</v>
      </c>
      <c r="M458" s="95">
        <f t="shared" si="49"/>
        <v>0.577</v>
      </c>
      <c r="N458" s="13">
        <v>11</v>
      </c>
      <c r="O458" s="55">
        <f t="shared" si="50"/>
        <v>6.3469999999999995</v>
      </c>
    </row>
    <row r="459" spans="1:15" ht="12.75">
      <c r="A459" s="2">
        <v>20061</v>
      </c>
      <c r="B459" s="2" t="s">
        <v>432</v>
      </c>
      <c r="C459" s="47" t="s">
        <v>1021</v>
      </c>
      <c r="D459" s="2" t="s">
        <v>721</v>
      </c>
      <c r="E459" s="2" t="s">
        <v>1372</v>
      </c>
      <c r="F459" s="2" t="s">
        <v>650</v>
      </c>
      <c r="G459" s="2" t="s">
        <v>527</v>
      </c>
      <c r="H459" s="13">
        <v>1755</v>
      </c>
      <c r="I459" s="55">
        <f t="shared" si="47"/>
        <v>1012.6349999999999</v>
      </c>
      <c r="J459" s="13">
        <v>3187</v>
      </c>
      <c r="K459" s="55">
        <f t="shared" si="48"/>
        <v>1838.899</v>
      </c>
      <c r="L459" s="13">
        <v>3926</v>
      </c>
      <c r="M459" s="95">
        <f t="shared" si="49"/>
        <v>2265.3019999999997</v>
      </c>
      <c r="N459" s="13">
        <v>4698</v>
      </c>
      <c r="O459" s="55">
        <f t="shared" si="50"/>
        <v>2710.7459999999996</v>
      </c>
    </row>
    <row r="460" spans="1:15" ht="12.75">
      <c r="A460" s="2">
        <v>20267</v>
      </c>
      <c r="B460" s="2" t="s">
        <v>432</v>
      </c>
      <c r="C460" s="47" t="s">
        <v>1021</v>
      </c>
      <c r="D460" s="2" t="s">
        <v>447</v>
      </c>
      <c r="E460" s="2" t="s">
        <v>1373</v>
      </c>
      <c r="F460" s="2" t="s">
        <v>650</v>
      </c>
      <c r="G460" s="2" t="s">
        <v>439</v>
      </c>
      <c r="H460" s="13">
        <v>214</v>
      </c>
      <c r="I460" s="55">
        <f t="shared" si="47"/>
        <v>123.478</v>
      </c>
      <c r="J460" s="13">
        <v>203</v>
      </c>
      <c r="K460" s="55">
        <f t="shared" si="48"/>
        <v>117.13099999999999</v>
      </c>
      <c r="L460" s="13">
        <v>171</v>
      </c>
      <c r="M460" s="95">
        <f t="shared" si="49"/>
        <v>98.66699999999999</v>
      </c>
      <c r="N460" s="13">
        <v>345</v>
      </c>
      <c r="O460" s="55">
        <f t="shared" si="50"/>
        <v>199.065</v>
      </c>
    </row>
    <row r="461" spans="1:15" ht="12.75">
      <c r="A461" s="2">
        <v>20278</v>
      </c>
      <c r="B461" s="2" t="s">
        <v>432</v>
      </c>
      <c r="C461" s="47" t="s">
        <v>1021</v>
      </c>
      <c r="D461" s="2" t="s">
        <v>514</v>
      </c>
      <c r="E461" s="2" t="s">
        <v>1374</v>
      </c>
      <c r="F461" s="2" t="s">
        <v>650</v>
      </c>
      <c r="G461" s="2"/>
      <c r="H461" s="13">
        <v>23179</v>
      </c>
      <c r="I461" s="55">
        <f t="shared" si="47"/>
        <v>13374.283</v>
      </c>
      <c r="J461" s="13">
        <v>22760</v>
      </c>
      <c r="K461" s="55">
        <f t="shared" si="48"/>
        <v>13132.519999999999</v>
      </c>
      <c r="L461" s="13">
        <v>24876</v>
      </c>
      <c r="M461" s="95">
        <f t="shared" si="49"/>
        <v>14353.452</v>
      </c>
      <c r="N461" s="13">
        <v>24675</v>
      </c>
      <c r="O461" s="55">
        <f t="shared" si="50"/>
        <v>14237.474999999999</v>
      </c>
    </row>
    <row r="462" spans="1:15" ht="12.75">
      <c r="A462" s="2">
        <v>20297</v>
      </c>
      <c r="B462" s="2" t="s">
        <v>432</v>
      </c>
      <c r="C462" s="47" t="s">
        <v>1021</v>
      </c>
      <c r="D462" s="2" t="s">
        <v>617</v>
      </c>
      <c r="E462" s="2" t="s">
        <v>1375</v>
      </c>
      <c r="F462" s="2" t="s">
        <v>650</v>
      </c>
      <c r="G462" s="2" t="s">
        <v>439</v>
      </c>
      <c r="H462" s="13">
        <v>18706</v>
      </c>
      <c r="I462" s="55">
        <f t="shared" si="47"/>
        <v>10793.362</v>
      </c>
      <c r="J462" s="13">
        <v>21518</v>
      </c>
      <c r="K462" s="55">
        <f t="shared" si="48"/>
        <v>12415.885999999999</v>
      </c>
      <c r="L462" s="13">
        <v>18636</v>
      </c>
      <c r="M462" s="95">
        <f t="shared" si="49"/>
        <v>10752.972</v>
      </c>
      <c r="N462" s="13">
        <v>21454</v>
      </c>
      <c r="O462" s="55">
        <f t="shared" si="50"/>
        <v>12378.957999999999</v>
      </c>
    </row>
    <row r="463" spans="1:15" ht="12.75">
      <c r="A463" s="2">
        <v>20464</v>
      </c>
      <c r="B463" s="2" t="s">
        <v>432</v>
      </c>
      <c r="C463" s="47" t="s">
        <v>1021</v>
      </c>
      <c r="D463" s="2" t="s">
        <v>514</v>
      </c>
      <c r="E463" s="2" t="s">
        <v>1380</v>
      </c>
      <c r="F463" s="2" t="s">
        <v>650</v>
      </c>
      <c r="G463" s="2"/>
      <c r="H463" s="13">
        <v>1147</v>
      </c>
      <c r="I463" s="55">
        <f t="shared" si="47"/>
        <v>661.819</v>
      </c>
      <c r="J463" s="13">
        <v>1113</v>
      </c>
      <c r="K463" s="55">
        <f t="shared" si="48"/>
        <v>642.2009999999999</v>
      </c>
      <c r="L463" s="13">
        <v>1286</v>
      </c>
      <c r="M463" s="95">
        <f t="shared" si="49"/>
        <v>742.0219999999999</v>
      </c>
      <c r="N463" s="13">
        <v>1328</v>
      </c>
      <c r="O463" s="55">
        <f t="shared" si="50"/>
        <v>766.256</v>
      </c>
    </row>
    <row r="464" spans="1:15" ht="12.75">
      <c r="A464" s="2">
        <v>20511</v>
      </c>
      <c r="B464" s="2"/>
      <c r="C464" s="47" t="s">
        <v>1021</v>
      </c>
      <c r="D464" s="2" t="s">
        <v>432</v>
      </c>
      <c r="E464" s="2" t="s">
        <v>1381</v>
      </c>
      <c r="F464" s="2" t="s">
        <v>650</v>
      </c>
      <c r="G464" s="2" t="s">
        <v>20</v>
      </c>
      <c r="H464" s="13">
        <v>2072</v>
      </c>
      <c r="I464" s="55">
        <f t="shared" si="47"/>
        <v>1195.5439999999999</v>
      </c>
      <c r="J464" s="13">
        <v>1582</v>
      </c>
      <c r="K464" s="55">
        <f t="shared" si="48"/>
        <v>912.814</v>
      </c>
      <c r="L464" s="13">
        <v>1253</v>
      </c>
      <c r="M464" s="95">
        <f t="shared" si="49"/>
        <v>722.981</v>
      </c>
      <c r="N464" s="13">
        <v>1694</v>
      </c>
      <c r="O464" s="55">
        <f t="shared" si="50"/>
        <v>977.4379999999999</v>
      </c>
    </row>
    <row r="465" spans="1:15" ht="12.75">
      <c r="A465" s="2">
        <v>20528</v>
      </c>
      <c r="B465" s="2" t="s">
        <v>606</v>
      </c>
      <c r="C465" s="47" t="s">
        <v>1021</v>
      </c>
      <c r="D465" s="2" t="s">
        <v>725</v>
      </c>
      <c r="E465" s="2" t="s">
        <v>1383</v>
      </c>
      <c r="F465" s="2" t="s">
        <v>650</v>
      </c>
      <c r="G465" s="2" t="s">
        <v>527</v>
      </c>
      <c r="H465" s="13">
        <v>49403</v>
      </c>
      <c r="I465" s="55">
        <f t="shared" si="47"/>
        <v>28505.531</v>
      </c>
      <c r="J465" s="13">
        <v>51856</v>
      </c>
      <c r="K465" s="55">
        <f t="shared" si="48"/>
        <v>29920.911999999997</v>
      </c>
      <c r="L465" s="13">
        <v>45011</v>
      </c>
      <c r="M465" s="95">
        <f t="shared" si="49"/>
        <v>25971.346999999998</v>
      </c>
      <c r="N465" s="13">
        <v>48186</v>
      </c>
      <c r="O465" s="55">
        <f t="shared" si="50"/>
        <v>27803.321999999996</v>
      </c>
    </row>
    <row r="466" spans="1:15" ht="12.75">
      <c r="A466" s="2">
        <v>20543</v>
      </c>
      <c r="B466" s="2" t="s">
        <v>432</v>
      </c>
      <c r="C466" s="47" t="s">
        <v>1021</v>
      </c>
      <c r="D466" s="2" t="s">
        <v>514</v>
      </c>
      <c r="E466" s="2" t="s">
        <v>1384</v>
      </c>
      <c r="F466" s="2" t="s">
        <v>650</v>
      </c>
      <c r="G466" s="2"/>
      <c r="H466" s="13">
        <v>11627</v>
      </c>
      <c r="I466" s="55">
        <f t="shared" si="47"/>
        <v>6708.7789999999995</v>
      </c>
      <c r="J466" s="13">
        <v>11251</v>
      </c>
      <c r="K466" s="55">
        <f t="shared" si="48"/>
        <v>6491.826999999999</v>
      </c>
      <c r="L466" s="13">
        <v>13779</v>
      </c>
      <c r="M466" s="95">
        <f t="shared" si="49"/>
        <v>7950.482999999999</v>
      </c>
      <c r="N466" s="13">
        <v>14224</v>
      </c>
      <c r="O466" s="55">
        <f t="shared" si="50"/>
        <v>8207.248</v>
      </c>
    </row>
    <row r="467" spans="1:15" ht="12.75">
      <c r="A467" s="2">
        <v>20750</v>
      </c>
      <c r="B467" s="2" t="s">
        <v>432</v>
      </c>
      <c r="C467" s="47" t="s">
        <v>1021</v>
      </c>
      <c r="D467" s="2" t="s">
        <v>726</v>
      </c>
      <c r="E467" s="2" t="s">
        <v>1385</v>
      </c>
      <c r="F467" s="2" t="s">
        <v>434</v>
      </c>
      <c r="G467" s="2" t="s">
        <v>527</v>
      </c>
      <c r="H467" s="13">
        <v>359</v>
      </c>
      <c r="I467" s="55">
        <f t="shared" si="47"/>
        <v>207.14299999999997</v>
      </c>
      <c r="J467" s="13">
        <v>161</v>
      </c>
      <c r="K467" s="55">
        <f t="shared" si="48"/>
        <v>92.89699999999999</v>
      </c>
      <c r="L467" s="13">
        <v>172</v>
      </c>
      <c r="M467" s="95">
        <f t="shared" si="49"/>
        <v>99.244</v>
      </c>
      <c r="N467" s="13">
        <v>176</v>
      </c>
      <c r="O467" s="55">
        <f t="shared" si="50"/>
        <v>101.55199999999999</v>
      </c>
    </row>
    <row r="468" spans="1:15" ht="12.75">
      <c r="A468" s="2">
        <v>20764</v>
      </c>
      <c r="B468" s="2" t="s">
        <v>606</v>
      </c>
      <c r="C468" s="47" t="s">
        <v>1021</v>
      </c>
      <c r="D468" s="2" t="s">
        <v>727</v>
      </c>
      <c r="E468" s="2" t="s">
        <v>1386</v>
      </c>
      <c r="F468" s="2" t="s">
        <v>640</v>
      </c>
      <c r="G468" s="2" t="s">
        <v>527</v>
      </c>
      <c r="H468" s="13">
        <v>34463</v>
      </c>
      <c r="I468" s="55">
        <f t="shared" si="47"/>
        <v>19885.150999999998</v>
      </c>
      <c r="J468" s="13">
        <v>33014</v>
      </c>
      <c r="K468" s="55">
        <f t="shared" si="48"/>
        <v>19049.077999999998</v>
      </c>
      <c r="L468" s="13">
        <v>31506</v>
      </c>
      <c r="M468" s="95">
        <f t="shared" si="49"/>
        <v>18178.962</v>
      </c>
      <c r="N468" s="13">
        <v>27946</v>
      </c>
      <c r="O468" s="55">
        <f t="shared" si="50"/>
        <v>16124.841999999999</v>
      </c>
    </row>
    <row r="469" spans="1:15" ht="12.75">
      <c r="A469" s="2">
        <v>20769</v>
      </c>
      <c r="B469" s="2" t="s">
        <v>728</v>
      </c>
      <c r="C469" s="47" t="s">
        <v>1021</v>
      </c>
      <c r="D469" s="2" t="s">
        <v>729</v>
      </c>
      <c r="E469" s="2" t="s">
        <v>1387</v>
      </c>
      <c r="F469" s="2" t="s">
        <v>434</v>
      </c>
      <c r="G469" s="2"/>
      <c r="H469" s="13">
        <v>76</v>
      </c>
      <c r="I469" s="55">
        <f t="shared" si="47"/>
        <v>43.852</v>
      </c>
      <c r="J469" s="13">
        <v>1925</v>
      </c>
      <c r="K469" s="55">
        <f t="shared" si="48"/>
        <v>1110.725</v>
      </c>
      <c r="L469" s="13">
        <v>1272</v>
      </c>
      <c r="M469" s="95">
        <f t="shared" si="49"/>
        <v>733.944</v>
      </c>
      <c r="N469" s="13">
        <v>7825</v>
      </c>
      <c r="O469" s="55">
        <f t="shared" si="50"/>
        <v>4515.025</v>
      </c>
    </row>
    <row r="470" spans="1:15" ht="12.75">
      <c r="A470" s="2">
        <v>20776</v>
      </c>
      <c r="B470" s="2"/>
      <c r="C470" s="47" t="s">
        <v>1021</v>
      </c>
      <c r="D470" s="2" t="s">
        <v>730</v>
      </c>
      <c r="E470" s="2" t="s">
        <v>1388</v>
      </c>
      <c r="F470" s="2" t="s">
        <v>434</v>
      </c>
      <c r="G470" s="2"/>
      <c r="H470" s="13">
        <v>11045</v>
      </c>
      <c r="I470" s="55">
        <f t="shared" si="47"/>
        <v>6372.964999999999</v>
      </c>
      <c r="J470" s="13">
        <v>8809</v>
      </c>
      <c r="K470" s="55">
        <f t="shared" si="48"/>
        <v>5082.793</v>
      </c>
      <c r="L470" s="13">
        <v>8265</v>
      </c>
      <c r="M470" s="95">
        <f t="shared" si="49"/>
        <v>4768.905</v>
      </c>
      <c r="N470" s="13">
        <v>8337</v>
      </c>
      <c r="O470" s="55">
        <f t="shared" si="50"/>
        <v>4810.449</v>
      </c>
    </row>
    <row r="471" spans="1:15" ht="12.75">
      <c r="A471" s="2">
        <v>20927</v>
      </c>
      <c r="B471" s="2" t="s">
        <v>432</v>
      </c>
      <c r="C471" s="47" t="s">
        <v>1021</v>
      </c>
      <c r="D471" s="2" t="s">
        <v>735</v>
      </c>
      <c r="E471" s="2" t="s">
        <v>1392</v>
      </c>
      <c r="F471" s="2" t="s">
        <v>434</v>
      </c>
      <c r="G471" s="2" t="s">
        <v>79</v>
      </c>
      <c r="H471" s="13">
        <v>1672</v>
      </c>
      <c r="I471" s="55">
        <f t="shared" si="47"/>
        <v>964.7439999999999</v>
      </c>
      <c r="J471" s="13">
        <v>1469</v>
      </c>
      <c r="K471" s="55">
        <f t="shared" si="48"/>
        <v>847.6129999999999</v>
      </c>
      <c r="L471" s="13">
        <v>1471</v>
      </c>
      <c r="M471" s="95">
        <f t="shared" si="49"/>
        <v>848.7669999999999</v>
      </c>
      <c r="N471" s="13">
        <v>1202</v>
      </c>
      <c r="O471" s="55">
        <f t="shared" si="50"/>
        <v>693.554</v>
      </c>
    </row>
    <row r="472" spans="1:15" ht="12.75">
      <c r="A472" s="2">
        <v>20967</v>
      </c>
      <c r="B472" s="2" t="s">
        <v>432</v>
      </c>
      <c r="C472" s="47" t="s">
        <v>1021</v>
      </c>
      <c r="D472" s="2" t="s">
        <v>514</v>
      </c>
      <c r="E472" s="2" t="s">
        <v>1393</v>
      </c>
      <c r="F472" s="2" t="s">
        <v>434</v>
      </c>
      <c r="G472" s="2"/>
      <c r="H472" s="13">
        <v>3579</v>
      </c>
      <c r="I472" s="55">
        <f aca="true" t="shared" si="51" ref="I472:I535">H472*$I$3</f>
        <v>2065.0829999999996</v>
      </c>
      <c r="J472" s="13">
        <v>3453</v>
      </c>
      <c r="K472" s="55">
        <f aca="true" t="shared" si="52" ref="K472:K535">J472*$I$3</f>
        <v>1992.3809999999999</v>
      </c>
      <c r="L472" s="13">
        <v>4781</v>
      </c>
      <c r="M472" s="95">
        <f aca="true" t="shared" si="53" ref="M472:M535">L472*$I$3</f>
        <v>2758.6369999999997</v>
      </c>
      <c r="N472" s="13">
        <v>4615</v>
      </c>
      <c r="O472" s="55">
        <f aca="true" t="shared" si="54" ref="O472:O535">N472*$I$3</f>
        <v>2662.855</v>
      </c>
    </row>
    <row r="473" spans="1:15" ht="12.75">
      <c r="A473" s="2">
        <v>21001</v>
      </c>
      <c r="B473" s="2" t="s">
        <v>432</v>
      </c>
      <c r="C473" s="47" t="s">
        <v>1021</v>
      </c>
      <c r="D473" s="2" t="s">
        <v>514</v>
      </c>
      <c r="E473" s="2" t="s">
        <v>1394</v>
      </c>
      <c r="F473" s="2" t="s">
        <v>434</v>
      </c>
      <c r="G473" s="2"/>
      <c r="H473" s="13">
        <v>3579</v>
      </c>
      <c r="I473" s="55">
        <f t="shared" si="51"/>
        <v>2065.0829999999996</v>
      </c>
      <c r="J473" s="13">
        <v>3238</v>
      </c>
      <c r="K473" s="55">
        <f t="shared" si="52"/>
        <v>1868.3259999999998</v>
      </c>
      <c r="L473" s="13">
        <v>4040</v>
      </c>
      <c r="M473" s="95">
        <f t="shared" si="53"/>
        <v>2331.08</v>
      </c>
      <c r="N473" s="13">
        <v>4148</v>
      </c>
      <c r="O473" s="55">
        <f t="shared" si="54"/>
        <v>2393.3959999999997</v>
      </c>
    </row>
    <row r="474" spans="1:15" ht="12.75">
      <c r="A474" s="2">
        <v>21023</v>
      </c>
      <c r="B474" s="2" t="s">
        <v>432</v>
      </c>
      <c r="C474" s="47" t="s">
        <v>1021</v>
      </c>
      <c r="D474" s="2" t="s">
        <v>514</v>
      </c>
      <c r="E474" s="2" t="s">
        <v>1395</v>
      </c>
      <c r="F474" s="2" t="s">
        <v>434</v>
      </c>
      <c r="G474" s="2"/>
      <c r="H474" s="13">
        <v>8621</v>
      </c>
      <c r="I474" s="55">
        <f t="shared" si="51"/>
        <v>4974.317</v>
      </c>
      <c r="J474" s="13">
        <v>7699</v>
      </c>
      <c r="K474" s="55">
        <f t="shared" si="52"/>
        <v>4442.322999999999</v>
      </c>
      <c r="L474" s="13">
        <v>10342</v>
      </c>
      <c r="M474" s="95">
        <f t="shared" si="53"/>
        <v>5967.334</v>
      </c>
      <c r="N474" s="13">
        <v>10376</v>
      </c>
      <c r="O474" s="55">
        <f t="shared" si="54"/>
        <v>5986.951999999999</v>
      </c>
    </row>
    <row r="475" spans="1:15" ht="12.75">
      <c r="A475" s="2">
        <v>21047</v>
      </c>
      <c r="B475" s="2" t="s">
        <v>432</v>
      </c>
      <c r="C475" s="47" t="s">
        <v>1021</v>
      </c>
      <c r="D475" s="2" t="s">
        <v>514</v>
      </c>
      <c r="E475" s="2" t="s">
        <v>1396</v>
      </c>
      <c r="F475" s="2" t="s">
        <v>434</v>
      </c>
      <c r="G475" s="2"/>
      <c r="H475" s="13">
        <v>2055</v>
      </c>
      <c r="I475" s="55">
        <f t="shared" si="51"/>
        <v>1185.735</v>
      </c>
      <c r="J475" s="13">
        <v>1900</v>
      </c>
      <c r="K475" s="55">
        <f t="shared" si="52"/>
        <v>1096.3</v>
      </c>
      <c r="L475" s="13">
        <v>2896</v>
      </c>
      <c r="M475" s="95">
        <f t="shared" si="53"/>
        <v>1670.992</v>
      </c>
      <c r="N475" s="13">
        <v>2236</v>
      </c>
      <c r="O475" s="55">
        <f t="shared" si="54"/>
        <v>1290.1719999999998</v>
      </c>
    </row>
    <row r="476" spans="1:15" ht="12.75">
      <c r="A476" s="2">
        <v>21055</v>
      </c>
      <c r="B476" s="2" t="s">
        <v>432</v>
      </c>
      <c r="C476" s="47" t="s">
        <v>1021</v>
      </c>
      <c r="D476" s="2" t="s">
        <v>736</v>
      </c>
      <c r="E476" s="2" t="s">
        <v>1397</v>
      </c>
      <c r="F476" s="2" t="s">
        <v>434</v>
      </c>
      <c r="G476" s="2"/>
      <c r="H476" s="13">
        <v>700</v>
      </c>
      <c r="I476" s="55">
        <f t="shared" si="51"/>
        <v>403.9</v>
      </c>
      <c r="J476" s="13">
        <v>700</v>
      </c>
      <c r="K476" s="55">
        <f t="shared" si="52"/>
        <v>403.9</v>
      </c>
      <c r="L476" s="13">
        <v>700</v>
      </c>
      <c r="M476" s="95">
        <f t="shared" si="53"/>
        <v>403.9</v>
      </c>
      <c r="N476" s="13">
        <v>700</v>
      </c>
      <c r="O476" s="55">
        <f t="shared" si="54"/>
        <v>403.9</v>
      </c>
    </row>
    <row r="477" spans="1:15" ht="12.75">
      <c r="A477" s="2">
        <v>21111</v>
      </c>
      <c r="B477" s="2" t="s">
        <v>432</v>
      </c>
      <c r="C477" s="47" t="s">
        <v>1021</v>
      </c>
      <c r="D477" s="2" t="s">
        <v>737</v>
      </c>
      <c r="E477" s="2" t="s">
        <v>1392</v>
      </c>
      <c r="F477" s="2" t="s">
        <v>434</v>
      </c>
      <c r="G477" s="2"/>
      <c r="H477" s="13">
        <v>1752</v>
      </c>
      <c r="I477" s="55">
        <f t="shared" si="51"/>
        <v>1010.9039999999999</v>
      </c>
      <c r="J477" s="13">
        <v>1752</v>
      </c>
      <c r="K477" s="55">
        <f t="shared" si="52"/>
        <v>1010.9039999999999</v>
      </c>
      <c r="L477" s="13">
        <v>1752</v>
      </c>
      <c r="M477" s="95">
        <f t="shared" si="53"/>
        <v>1010.9039999999999</v>
      </c>
      <c r="N477" s="13">
        <v>1752</v>
      </c>
      <c r="O477" s="55">
        <f t="shared" si="54"/>
        <v>1010.9039999999999</v>
      </c>
    </row>
    <row r="478" spans="1:15" ht="12.75">
      <c r="A478" s="2">
        <v>21121</v>
      </c>
      <c r="B478" s="2" t="s">
        <v>432</v>
      </c>
      <c r="C478" s="47" t="s">
        <v>1021</v>
      </c>
      <c r="D478" s="2" t="s">
        <v>738</v>
      </c>
      <c r="E478" s="2" t="s">
        <v>1398</v>
      </c>
      <c r="F478" s="2" t="s">
        <v>434</v>
      </c>
      <c r="G478" s="2"/>
      <c r="H478" s="13">
        <v>3676</v>
      </c>
      <c r="I478" s="55">
        <f t="shared" si="51"/>
        <v>2121.0519999999997</v>
      </c>
      <c r="J478" s="13">
        <v>3424</v>
      </c>
      <c r="K478" s="55">
        <f t="shared" si="52"/>
        <v>1975.648</v>
      </c>
      <c r="L478" s="13">
        <v>4394</v>
      </c>
      <c r="M478" s="95">
        <f t="shared" si="53"/>
        <v>2535.3379999999997</v>
      </c>
      <c r="N478" s="13">
        <v>4444</v>
      </c>
      <c r="O478" s="55">
        <f t="shared" si="54"/>
        <v>2564.1879999999996</v>
      </c>
    </row>
    <row r="479" spans="1:15" ht="12.75">
      <c r="A479" s="2">
        <v>21146</v>
      </c>
      <c r="B479" s="2" t="s">
        <v>432</v>
      </c>
      <c r="C479" s="47" t="s">
        <v>1021</v>
      </c>
      <c r="D479" s="2" t="s">
        <v>620</v>
      </c>
      <c r="E479" s="2" t="s">
        <v>1399</v>
      </c>
      <c r="F479" s="2" t="s">
        <v>434</v>
      </c>
      <c r="G479" s="2" t="s">
        <v>439</v>
      </c>
      <c r="H479" s="13">
        <v>1410</v>
      </c>
      <c r="I479" s="55">
        <f t="shared" si="51"/>
        <v>813.5699999999999</v>
      </c>
      <c r="J479" s="13">
        <v>1397</v>
      </c>
      <c r="K479" s="55">
        <f t="shared" si="52"/>
        <v>806.069</v>
      </c>
      <c r="L479" s="13">
        <v>1667</v>
      </c>
      <c r="M479" s="95">
        <f t="shared" si="53"/>
        <v>961.8589999999999</v>
      </c>
      <c r="N479" s="13">
        <v>2555</v>
      </c>
      <c r="O479" s="55">
        <f t="shared" si="54"/>
        <v>1474.235</v>
      </c>
    </row>
    <row r="480" spans="1:15" ht="12.75">
      <c r="A480" s="2">
        <v>21163</v>
      </c>
      <c r="B480" s="2" t="s">
        <v>432</v>
      </c>
      <c r="C480" s="47" t="s">
        <v>1021</v>
      </c>
      <c r="D480" s="2" t="s">
        <v>726</v>
      </c>
      <c r="E480" s="2" t="s">
        <v>1400</v>
      </c>
      <c r="F480" s="2" t="s">
        <v>434</v>
      </c>
      <c r="G480" s="2" t="s">
        <v>527</v>
      </c>
      <c r="H480" s="13">
        <v>3918</v>
      </c>
      <c r="I480" s="55">
        <f t="shared" si="51"/>
        <v>2260.6859999999997</v>
      </c>
      <c r="J480" s="13">
        <v>3721</v>
      </c>
      <c r="K480" s="55">
        <f t="shared" si="52"/>
        <v>2147.017</v>
      </c>
      <c r="L480" s="13">
        <v>3742</v>
      </c>
      <c r="M480" s="95">
        <f t="shared" si="53"/>
        <v>2159.134</v>
      </c>
      <c r="N480" s="13">
        <v>3586</v>
      </c>
      <c r="O480" s="55">
        <f t="shared" si="54"/>
        <v>2069.122</v>
      </c>
    </row>
    <row r="481" spans="1:15" ht="12.75">
      <c r="A481" s="2">
        <v>21164</v>
      </c>
      <c r="B481" s="2" t="s">
        <v>438</v>
      </c>
      <c r="C481" s="47" t="s">
        <v>1021</v>
      </c>
      <c r="D481" s="2" t="s">
        <v>739</v>
      </c>
      <c r="E481" s="2" t="s">
        <v>1400</v>
      </c>
      <c r="F481" s="2" t="s">
        <v>434</v>
      </c>
      <c r="G481" s="2" t="s">
        <v>439</v>
      </c>
      <c r="H481" s="13">
        <v>1086</v>
      </c>
      <c r="I481" s="55">
        <f t="shared" si="51"/>
        <v>626.622</v>
      </c>
      <c r="J481" s="13">
        <v>1036</v>
      </c>
      <c r="K481" s="55">
        <f t="shared" si="52"/>
        <v>597.7719999999999</v>
      </c>
      <c r="L481" s="13">
        <v>1194</v>
      </c>
      <c r="M481" s="95">
        <f t="shared" si="53"/>
        <v>688.938</v>
      </c>
      <c r="N481" s="13">
        <v>2181</v>
      </c>
      <c r="O481" s="55">
        <f t="shared" si="54"/>
        <v>1258.437</v>
      </c>
    </row>
    <row r="482" spans="1:15" ht="12.75">
      <c r="A482" s="2">
        <v>21198</v>
      </c>
      <c r="B482" s="2" t="s">
        <v>432</v>
      </c>
      <c r="C482" s="47" t="s">
        <v>1021</v>
      </c>
      <c r="D482" s="2" t="s">
        <v>514</v>
      </c>
      <c r="E482" s="2" t="s">
        <v>1401</v>
      </c>
      <c r="F482" s="2" t="s">
        <v>434</v>
      </c>
      <c r="G482" s="2"/>
      <c r="H482" s="13">
        <v>4806</v>
      </c>
      <c r="I482" s="55">
        <f t="shared" si="51"/>
        <v>2773.062</v>
      </c>
      <c r="J482" s="13">
        <v>4722</v>
      </c>
      <c r="K482" s="55">
        <f t="shared" si="52"/>
        <v>2724.5939999999996</v>
      </c>
      <c r="L482" s="13">
        <v>6615</v>
      </c>
      <c r="M482" s="95">
        <f t="shared" si="53"/>
        <v>3816.8549999999996</v>
      </c>
      <c r="N482" s="13">
        <v>7244</v>
      </c>
      <c r="O482" s="55">
        <f t="shared" si="54"/>
        <v>4179.788</v>
      </c>
    </row>
    <row r="483" spans="1:15" ht="12.75">
      <c r="A483" s="2">
        <v>21234</v>
      </c>
      <c r="B483" s="2" t="s">
        <v>432</v>
      </c>
      <c r="C483" s="47" t="s">
        <v>1021</v>
      </c>
      <c r="D483" s="2" t="s">
        <v>620</v>
      </c>
      <c r="E483" s="2" t="s">
        <v>1402</v>
      </c>
      <c r="F483" s="2" t="s">
        <v>434</v>
      </c>
      <c r="G483" s="2" t="s">
        <v>439</v>
      </c>
      <c r="H483" s="13">
        <v>223</v>
      </c>
      <c r="I483" s="55">
        <f t="shared" si="51"/>
        <v>128.671</v>
      </c>
      <c r="J483" s="13">
        <v>253</v>
      </c>
      <c r="K483" s="55">
        <f t="shared" si="52"/>
        <v>145.981</v>
      </c>
      <c r="L483" s="13">
        <v>196</v>
      </c>
      <c r="M483" s="95">
        <f t="shared" si="53"/>
        <v>113.09199999999998</v>
      </c>
      <c r="N483" s="13">
        <v>343</v>
      </c>
      <c r="O483" s="55">
        <f t="shared" si="54"/>
        <v>197.91099999999997</v>
      </c>
    </row>
    <row r="484" spans="1:15" ht="12.75">
      <c r="A484" s="2">
        <v>21290</v>
      </c>
      <c r="B484" s="2" t="s">
        <v>432</v>
      </c>
      <c r="C484" s="47" t="s">
        <v>1021</v>
      </c>
      <c r="D484" s="2" t="s">
        <v>514</v>
      </c>
      <c r="E484" s="2" t="s">
        <v>1403</v>
      </c>
      <c r="F484" s="2" t="s">
        <v>740</v>
      </c>
      <c r="G484" s="2"/>
      <c r="H484" s="13">
        <v>31914</v>
      </c>
      <c r="I484" s="55">
        <f t="shared" si="51"/>
        <v>18414.377999999997</v>
      </c>
      <c r="J484" s="13">
        <v>30912</v>
      </c>
      <c r="K484" s="55">
        <f t="shared" si="52"/>
        <v>17836.224</v>
      </c>
      <c r="L484" s="13">
        <v>34111</v>
      </c>
      <c r="M484" s="95">
        <f t="shared" si="53"/>
        <v>19682.047</v>
      </c>
      <c r="N484" s="13">
        <v>34351</v>
      </c>
      <c r="O484" s="55">
        <f t="shared" si="54"/>
        <v>19820.527</v>
      </c>
    </row>
    <row r="485" spans="1:15" ht="12.75">
      <c r="A485" s="2">
        <v>21538</v>
      </c>
      <c r="B485" s="2" t="s">
        <v>432</v>
      </c>
      <c r="C485" s="47" t="s">
        <v>1021</v>
      </c>
      <c r="D485" s="2" t="s">
        <v>741</v>
      </c>
      <c r="E485" s="2" t="s">
        <v>1404</v>
      </c>
      <c r="F485" s="2" t="s">
        <v>640</v>
      </c>
      <c r="G485" s="2" t="s">
        <v>20</v>
      </c>
      <c r="H485" s="13">
        <v>12575</v>
      </c>
      <c r="I485" s="55">
        <f t="shared" si="51"/>
        <v>7255.775</v>
      </c>
      <c r="J485" s="13">
        <v>12557</v>
      </c>
      <c r="K485" s="55">
        <f t="shared" si="52"/>
        <v>7245.388999999999</v>
      </c>
      <c r="L485" s="13">
        <v>11150</v>
      </c>
      <c r="M485" s="95">
        <f t="shared" si="53"/>
        <v>6433.549999999999</v>
      </c>
      <c r="N485" s="13">
        <v>12088</v>
      </c>
      <c r="O485" s="55">
        <f t="shared" si="54"/>
        <v>6974.776</v>
      </c>
    </row>
    <row r="486" spans="1:15" ht="12.75">
      <c r="A486" s="2">
        <v>21600</v>
      </c>
      <c r="B486" s="2" t="s">
        <v>432</v>
      </c>
      <c r="C486" s="47" t="s">
        <v>1021</v>
      </c>
      <c r="D486" s="2" t="s">
        <v>514</v>
      </c>
      <c r="E486" s="2" t="s">
        <v>1409</v>
      </c>
      <c r="F486" s="2" t="s">
        <v>740</v>
      </c>
      <c r="G486" s="2"/>
      <c r="H486" s="13">
        <v>24742</v>
      </c>
      <c r="I486" s="55">
        <f t="shared" si="51"/>
        <v>14276.133999999998</v>
      </c>
      <c r="J486" s="13">
        <v>24015</v>
      </c>
      <c r="K486" s="55">
        <f t="shared" si="52"/>
        <v>13856.654999999999</v>
      </c>
      <c r="L486" s="13">
        <v>26685</v>
      </c>
      <c r="M486" s="95">
        <f t="shared" si="53"/>
        <v>15397.244999999999</v>
      </c>
      <c r="N486" s="13">
        <v>26998</v>
      </c>
      <c r="O486" s="55">
        <f t="shared" si="54"/>
        <v>15577.846</v>
      </c>
    </row>
    <row r="487" spans="1:15" ht="12.75">
      <c r="A487" s="2">
        <v>21748</v>
      </c>
      <c r="B487" s="2" t="s">
        <v>747</v>
      </c>
      <c r="C487" s="47" t="s">
        <v>1021</v>
      </c>
      <c r="D487" s="2" t="s">
        <v>618</v>
      </c>
      <c r="E487" s="2" t="s">
        <v>1411</v>
      </c>
      <c r="F487" s="2" t="s">
        <v>740</v>
      </c>
      <c r="G487" s="2" t="s">
        <v>472</v>
      </c>
      <c r="H487" s="13">
        <v>799</v>
      </c>
      <c r="I487" s="55">
        <f t="shared" si="51"/>
        <v>461.02299999999997</v>
      </c>
      <c r="J487" s="13">
        <v>793</v>
      </c>
      <c r="K487" s="55">
        <f t="shared" si="52"/>
        <v>457.561</v>
      </c>
      <c r="L487" s="13">
        <v>785</v>
      </c>
      <c r="M487" s="95">
        <f t="shared" si="53"/>
        <v>452.945</v>
      </c>
      <c r="N487" s="13">
        <v>765</v>
      </c>
      <c r="O487" s="55">
        <f t="shared" si="54"/>
        <v>441.405</v>
      </c>
    </row>
    <row r="488" spans="1:15" ht="12.75">
      <c r="A488" s="2">
        <v>21858</v>
      </c>
      <c r="B488" s="2" t="s">
        <v>606</v>
      </c>
      <c r="C488" s="47" t="s">
        <v>1021</v>
      </c>
      <c r="D488" s="2" t="s">
        <v>748</v>
      </c>
      <c r="E488" s="2" t="s">
        <v>1412</v>
      </c>
      <c r="F488" s="2" t="s">
        <v>640</v>
      </c>
      <c r="G488" s="2" t="s">
        <v>527</v>
      </c>
      <c r="H488" s="13">
        <v>41249</v>
      </c>
      <c r="I488" s="55">
        <f t="shared" si="51"/>
        <v>23800.673</v>
      </c>
      <c r="J488" s="13">
        <v>48455</v>
      </c>
      <c r="K488" s="55">
        <f t="shared" si="52"/>
        <v>27958.534999999996</v>
      </c>
      <c r="L488" s="13">
        <v>41866</v>
      </c>
      <c r="M488" s="95">
        <f t="shared" si="53"/>
        <v>24156.681999999997</v>
      </c>
      <c r="N488" s="13">
        <v>44804</v>
      </c>
      <c r="O488" s="55">
        <f t="shared" si="54"/>
        <v>25851.908</v>
      </c>
    </row>
    <row r="489" spans="1:15" ht="12.75">
      <c r="A489" s="2">
        <v>21901</v>
      </c>
      <c r="B489" s="2" t="s">
        <v>606</v>
      </c>
      <c r="C489" s="47" t="s">
        <v>1021</v>
      </c>
      <c r="D489" s="2" t="s">
        <v>751</v>
      </c>
      <c r="E489" s="2" t="s">
        <v>1413</v>
      </c>
      <c r="F489" s="2" t="s">
        <v>434</v>
      </c>
      <c r="G489" s="2" t="s">
        <v>527</v>
      </c>
      <c r="H489" s="13">
        <v>3578</v>
      </c>
      <c r="I489" s="55">
        <f t="shared" si="51"/>
        <v>2064.506</v>
      </c>
      <c r="J489" s="13">
        <v>2809</v>
      </c>
      <c r="K489" s="55">
        <f t="shared" si="52"/>
        <v>1620.793</v>
      </c>
      <c r="L489" s="13">
        <v>6923</v>
      </c>
      <c r="M489" s="95">
        <f t="shared" si="53"/>
        <v>3994.571</v>
      </c>
      <c r="N489" s="13">
        <v>11148</v>
      </c>
      <c r="O489" s="55">
        <f t="shared" si="54"/>
        <v>6432.396</v>
      </c>
    </row>
    <row r="490" spans="1:15" ht="12.75">
      <c r="A490" s="2">
        <v>21932</v>
      </c>
      <c r="B490" s="2" t="s">
        <v>432</v>
      </c>
      <c r="C490" s="47" t="s">
        <v>1021</v>
      </c>
      <c r="D490" s="2" t="s">
        <v>514</v>
      </c>
      <c r="E490" s="2" t="s">
        <v>1414</v>
      </c>
      <c r="F490" s="2" t="s">
        <v>640</v>
      </c>
      <c r="G490" s="2"/>
      <c r="H490" s="13">
        <v>1332</v>
      </c>
      <c r="I490" s="55">
        <f t="shared" si="51"/>
        <v>768.564</v>
      </c>
      <c r="J490" s="13">
        <v>1288</v>
      </c>
      <c r="K490" s="55">
        <f t="shared" si="52"/>
        <v>743.1759999999999</v>
      </c>
      <c r="L490" s="13">
        <v>1467</v>
      </c>
      <c r="M490" s="95">
        <f t="shared" si="53"/>
        <v>846.459</v>
      </c>
      <c r="N490" s="13">
        <v>1472</v>
      </c>
      <c r="O490" s="55">
        <f t="shared" si="54"/>
        <v>849.3439999999999</v>
      </c>
    </row>
    <row r="491" spans="1:15" ht="12.75">
      <c r="A491" s="2">
        <v>21953</v>
      </c>
      <c r="B491" s="2" t="s">
        <v>432</v>
      </c>
      <c r="C491" s="47" t="s">
        <v>1021</v>
      </c>
      <c r="D491" s="2" t="s">
        <v>514</v>
      </c>
      <c r="E491" s="2" t="s">
        <v>1415</v>
      </c>
      <c r="F491" s="2" t="s">
        <v>640</v>
      </c>
      <c r="G491" s="2"/>
      <c r="H491" s="13">
        <v>438</v>
      </c>
      <c r="I491" s="55">
        <f t="shared" si="51"/>
        <v>252.72599999999997</v>
      </c>
      <c r="J491" s="13">
        <v>419</v>
      </c>
      <c r="K491" s="55">
        <f t="shared" si="52"/>
        <v>241.76299999999998</v>
      </c>
      <c r="L491" s="13">
        <v>462</v>
      </c>
      <c r="M491" s="95">
        <f t="shared" si="53"/>
        <v>266.57399999999996</v>
      </c>
      <c r="N491" s="13">
        <v>452</v>
      </c>
      <c r="O491" s="55">
        <f t="shared" si="54"/>
        <v>260.804</v>
      </c>
    </row>
    <row r="492" spans="1:15" ht="12.75">
      <c r="A492" s="2">
        <v>22029</v>
      </c>
      <c r="B492" s="2" t="s">
        <v>438</v>
      </c>
      <c r="C492" s="47" t="s">
        <v>1021</v>
      </c>
      <c r="D492" s="2" t="s">
        <v>752</v>
      </c>
      <c r="E492" s="2" t="s">
        <v>1416</v>
      </c>
      <c r="F492" s="2" t="s">
        <v>434</v>
      </c>
      <c r="G492" s="2" t="s">
        <v>439</v>
      </c>
      <c r="H492" s="13">
        <v>3519</v>
      </c>
      <c r="I492" s="55">
        <f t="shared" si="51"/>
        <v>2030.4629999999997</v>
      </c>
      <c r="J492" s="13">
        <v>4084</v>
      </c>
      <c r="K492" s="55">
        <f t="shared" si="52"/>
        <v>2356.468</v>
      </c>
      <c r="L492" s="13">
        <v>3156</v>
      </c>
      <c r="M492" s="95">
        <f t="shared" si="53"/>
        <v>1821.012</v>
      </c>
      <c r="N492" s="13">
        <v>10388</v>
      </c>
      <c r="O492" s="55">
        <f t="shared" si="54"/>
        <v>5993.875999999999</v>
      </c>
    </row>
    <row r="493" spans="1:15" ht="12.75">
      <c r="A493" s="2">
        <v>22035</v>
      </c>
      <c r="B493" s="2" t="s">
        <v>432</v>
      </c>
      <c r="C493" s="47" t="s">
        <v>1021</v>
      </c>
      <c r="D493" s="2" t="s">
        <v>514</v>
      </c>
      <c r="E493" s="2" t="s">
        <v>1417</v>
      </c>
      <c r="F493" s="2" t="s">
        <v>434</v>
      </c>
      <c r="G493" s="2"/>
      <c r="H493" s="13">
        <v>2787</v>
      </c>
      <c r="I493" s="55">
        <f t="shared" si="51"/>
        <v>1608.099</v>
      </c>
      <c r="J493" s="13">
        <v>3102</v>
      </c>
      <c r="K493" s="55">
        <f t="shared" si="52"/>
        <v>1789.8539999999998</v>
      </c>
      <c r="L493" s="13">
        <v>4421</v>
      </c>
      <c r="M493" s="95">
        <f t="shared" si="53"/>
        <v>2550.917</v>
      </c>
      <c r="N493" s="13">
        <v>3788</v>
      </c>
      <c r="O493" s="55">
        <f t="shared" si="54"/>
        <v>2185.676</v>
      </c>
    </row>
    <row r="494" spans="1:15" ht="12.75">
      <c r="A494" s="2">
        <v>22058</v>
      </c>
      <c r="B494" s="2" t="s">
        <v>432</v>
      </c>
      <c r="C494" s="47" t="s">
        <v>1021</v>
      </c>
      <c r="D494" s="2" t="s">
        <v>753</v>
      </c>
      <c r="E494" s="2" t="s">
        <v>1418</v>
      </c>
      <c r="F494" s="2" t="s">
        <v>434</v>
      </c>
      <c r="G494" s="2"/>
      <c r="H494" s="13">
        <v>15884</v>
      </c>
      <c r="I494" s="55">
        <f t="shared" si="51"/>
        <v>9165.068</v>
      </c>
      <c r="J494" s="13">
        <v>17850</v>
      </c>
      <c r="K494" s="55">
        <f t="shared" si="52"/>
        <v>10299.449999999999</v>
      </c>
      <c r="L494" s="13">
        <v>21728</v>
      </c>
      <c r="M494" s="95">
        <f t="shared" si="53"/>
        <v>12537.055999999999</v>
      </c>
      <c r="N494" s="13">
        <v>18387</v>
      </c>
      <c r="O494" s="55">
        <f t="shared" si="54"/>
        <v>10609.298999999999</v>
      </c>
    </row>
    <row r="495" spans="1:15" ht="12.75">
      <c r="A495" s="2">
        <v>22064</v>
      </c>
      <c r="B495" s="2" t="s">
        <v>606</v>
      </c>
      <c r="C495" s="47" t="s">
        <v>1021</v>
      </c>
      <c r="D495" s="2" t="s">
        <v>754</v>
      </c>
      <c r="E495" s="2" t="s">
        <v>1419</v>
      </c>
      <c r="F495" s="2" t="s">
        <v>434</v>
      </c>
      <c r="G495" s="2" t="s">
        <v>527</v>
      </c>
      <c r="H495" s="13">
        <v>32215</v>
      </c>
      <c r="I495" s="55">
        <f t="shared" si="51"/>
        <v>18588.055</v>
      </c>
      <c r="J495" s="13">
        <v>33336</v>
      </c>
      <c r="K495" s="55">
        <f t="shared" si="52"/>
        <v>19234.872</v>
      </c>
      <c r="L495" s="13">
        <v>14089</v>
      </c>
      <c r="M495" s="95">
        <f t="shared" si="53"/>
        <v>8129.352999999999</v>
      </c>
      <c r="N495" s="13">
        <v>483</v>
      </c>
      <c r="O495" s="55">
        <f t="shared" si="54"/>
        <v>278.691</v>
      </c>
    </row>
    <row r="496" spans="1:15" ht="12.75">
      <c r="A496" s="2">
        <v>22130</v>
      </c>
      <c r="B496" s="2" t="s">
        <v>438</v>
      </c>
      <c r="C496" s="47" t="s">
        <v>1021</v>
      </c>
      <c r="D496" s="2" t="s">
        <v>755</v>
      </c>
      <c r="E496" s="2" t="s">
        <v>1420</v>
      </c>
      <c r="F496" s="2" t="s">
        <v>434</v>
      </c>
      <c r="G496" s="2" t="s">
        <v>439</v>
      </c>
      <c r="H496" s="13">
        <v>5289</v>
      </c>
      <c r="I496" s="55">
        <f t="shared" si="51"/>
        <v>3051.7529999999997</v>
      </c>
      <c r="J496" s="13">
        <v>2817</v>
      </c>
      <c r="K496" s="55">
        <f t="shared" si="52"/>
        <v>1625.4089999999999</v>
      </c>
      <c r="L496" s="13">
        <v>2751</v>
      </c>
      <c r="M496" s="95">
        <f t="shared" si="53"/>
        <v>1587.3269999999998</v>
      </c>
      <c r="N496" s="13">
        <v>6409</v>
      </c>
      <c r="O496" s="55">
        <f t="shared" si="54"/>
        <v>3697.993</v>
      </c>
    </row>
    <row r="497" spans="1:15" ht="12.75">
      <c r="A497" s="2">
        <v>22155</v>
      </c>
      <c r="B497" s="2" t="s">
        <v>432</v>
      </c>
      <c r="C497" s="47" t="s">
        <v>1021</v>
      </c>
      <c r="D497" s="2" t="s">
        <v>514</v>
      </c>
      <c r="E497" s="2" t="s">
        <v>1421</v>
      </c>
      <c r="F497" s="2" t="s">
        <v>434</v>
      </c>
      <c r="G497" s="2"/>
      <c r="H497" s="13">
        <v>2612</v>
      </c>
      <c r="I497" s="55">
        <f t="shared" si="51"/>
        <v>1507.1239999999998</v>
      </c>
      <c r="J497" s="13">
        <v>3078</v>
      </c>
      <c r="K497" s="55">
        <f t="shared" si="52"/>
        <v>1776.0059999999999</v>
      </c>
      <c r="L497" s="13">
        <v>4091</v>
      </c>
      <c r="M497" s="95">
        <f t="shared" si="53"/>
        <v>2360.5069999999996</v>
      </c>
      <c r="N497" s="13">
        <v>3407</v>
      </c>
      <c r="O497" s="55">
        <f t="shared" si="54"/>
        <v>1965.839</v>
      </c>
    </row>
    <row r="498" spans="1:15" ht="12.75">
      <c r="A498" s="2">
        <v>22249</v>
      </c>
      <c r="B498" s="2" t="s">
        <v>432</v>
      </c>
      <c r="C498" s="47" t="s">
        <v>1021</v>
      </c>
      <c r="D498" s="2" t="s">
        <v>514</v>
      </c>
      <c r="E498" s="2" t="s">
        <v>1423</v>
      </c>
      <c r="F498" s="2" t="s">
        <v>434</v>
      </c>
      <c r="G498" s="2"/>
      <c r="H498" s="13">
        <v>954</v>
      </c>
      <c r="I498" s="55">
        <f t="shared" si="51"/>
        <v>550.458</v>
      </c>
      <c r="J498" s="13">
        <v>900</v>
      </c>
      <c r="K498" s="55">
        <f t="shared" si="52"/>
        <v>519.3</v>
      </c>
      <c r="L498" s="13">
        <v>989</v>
      </c>
      <c r="M498" s="95">
        <f t="shared" si="53"/>
        <v>570.6529999999999</v>
      </c>
      <c r="N498" s="13">
        <v>1034</v>
      </c>
      <c r="O498" s="55">
        <f t="shared" si="54"/>
        <v>596.6179999999999</v>
      </c>
    </row>
    <row r="499" spans="1:15" ht="12.75">
      <c r="A499" s="2">
        <v>22278</v>
      </c>
      <c r="B499" s="2" t="s">
        <v>606</v>
      </c>
      <c r="C499" s="47" t="s">
        <v>1021</v>
      </c>
      <c r="D499" s="2" t="s">
        <v>757</v>
      </c>
      <c r="E499" s="2" t="s">
        <v>1424</v>
      </c>
      <c r="F499" s="2" t="s">
        <v>619</v>
      </c>
      <c r="G499" s="2" t="s">
        <v>527</v>
      </c>
      <c r="H499" s="13">
        <v>6815</v>
      </c>
      <c r="I499" s="55">
        <f t="shared" si="51"/>
        <v>3932.2549999999997</v>
      </c>
      <c r="J499" s="13">
        <v>4929</v>
      </c>
      <c r="K499" s="55">
        <f t="shared" si="52"/>
        <v>2844.033</v>
      </c>
      <c r="L499" s="13">
        <v>3720</v>
      </c>
      <c r="M499" s="95">
        <f t="shared" si="53"/>
        <v>2146.44</v>
      </c>
      <c r="N499" s="13">
        <v>3279</v>
      </c>
      <c r="O499" s="55">
        <f t="shared" si="54"/>
        <v>1891.983</v>
      </c>
    </row>
    <row r="500" spans="1:15" ht="12.75">
      <c r="A500" s="2">
        <v>22398</v>
      </c>
      <c r="B500" s="2" t="s">
        <v>432</v>
      </c>
      <c r="C500" s="47" t="s">
        <v>1021</v>
      </c>
      <c r="D500" s="2" t="s">
        <v>758</v>
      </c>
      <c r="E500" s="2" t="s">
        <v>1425</v>
      </c>
      <c r="F500" s="2" t="s">
        <v>619</v>
      </c>
      <c r="G500" s="2"/>
      <c r="H500" s="13">
        <v>31391</v>
      </c>
      <c r="I500" s="55">
        <f t="shared" si="51"/>
        <v>18112.607</v>
      </c>
      <c r="J500" s="13">
        <v>30580</v>
      </c>
      <c r="K500" s="55">
        <f t="shared" si="52"/>
        <v>17644.66</v>
      </c>
      <c r="L500" s="13">
        <v>28593</v>
      </c>
      <c r="M500" s="95">
        <f t="shared" si="53"/>
        <v>16498.161</v>
      </c>
      <c r="N500" s="13">
        <v>33333</v>
      </c>
      <c r="O500" s="55">
        <f t="shared" si="54"/>
        <v>19233.141</v>
      </c>
    </row>
    <row r="501" spans="1:15" ht="12.75">
      <c r="A501" s="2">
        <v>22407</v>
      </c>
      <c r="B501" s="2" t="s">
        <v>432</v>
      </c>
      <c r="C501" s="47" t="s">
        <v>1021</v>
      </c>
      <c r="D501" s="2" t="s">
        <v>484</v>
      </c>
      <c r="E501" s="2" t="s">
        <v>1426</v>
      </c>
      <c r="F501" s="2" t="s">
        <v>619</v>
      </c>
      <c r="G501" s="2"/>
      <c r="H501" s="13">
        <v>2818</v>
      </c>
      <c r="I501" s="55">
        <f t="shared" si="51"/>
        <v>1625.9859999999999</v>
      </c>
      <c r="J501" s="13">
        <v>2818</v>
      </c>
      <c r="K501" s="55">
        <f t="shared" si="52"/>
        <v>1625.9859999999999</v>
      </c>
      <c r="L501" s="13">
        <v>2818</v>
      </c>
      <c r="M501" s="95">
        <f t="shared" si="53"/>
        <v>1625.9859999999999</v>
      </c>
      <c r="N501" s="13">
        <v>2818</v>
      </c>
      <c r="O501" s="55">
        <f t="shared" si="54"/>
        <v>1625.9859999999999</v>
      </c>
    </row>
    <row r="502" spans="1:15" ht="12.75">
      <c r="A502" s="2">
        <v>22425</v>
      </c>
      <c r="B502" s="2" t="s">
        <v>606</v>
      </c>
      <c r="C502" s="47" t="s">
        <v>1021</v>
      </c>
      <c r="D502" s="2" t="s">
        <v>759</v>
      </c>
      <c r="E502" s="2" t="s">
        <v>1427</v>
      </c>
      <c r="F502" s="2" t="s">
        <v>619</v>
      </c>
      <c r="G502" s="2" t="s">
        <v>527</v>
      </c>
      <c r="H502" s="13">
        <v>5128</v>
      </c>
      <c r="I502" s="55">
        <f t="shared" si="51"/>
        <v>2958.8559999999998</v>
      </c>
      <c r="J502" s="13">
        <v>5158</v>
      </c>
      <c r="K502" s="55">
        <f t="shared" si="52"/>
        <v>2976.1659999999997</v>
      </c>
      <c r="L502" s="13">
        <v>4377</v>
      </c>
      <c r="M502" s="95">
        <f t="shared" si="53"/>
        <v>2525.529</v>
      </c>
      <c r="N502" s="13">
        <v>7784</v>
      </c>
      <c r="O502" s="55">
        <f t="shared" si="54"/>
        <v>4491.3679999999995</v>
      </c>
    </row>
    <row r="503" spans="1:15" ht="12.75">
      <c r="A503" s="2">
        <v>22426</v>
      </c>
      <c r="B503" s="2" t="s">
        <v>432</v>
      </c>
      <c r="C503" s="47" t="s">
        <v>1021</v>
      </c>
      <c r="D503" s="2" t="s">
        <v>760</v>
      </c>
      <c r="E503" s="2" t="s">
        <v>1428</v>
      </c>
      <c r="F503" s="2" t="s">
        <v>619</v>
      </c>
      <c r="G503" s="2"/>
      <c r="H503" s="13">
        <v>7992</v>
      </c>
      <c r="I503" s="55">
        <f t="shared" si="51"/>
        <v>4611.384</v>
      </c>
      <c r="J503" s="13">
        <v>5807</v>
      </c>
      <c r="K503" s="55">
        <f t="shared" si="52"/>
        <v>3350.6389999999997</v>
      </c>
      <c r="L503" s="13">
        <v>6131</v>
      </c>
      <c r="M503" s="95">
        <f t="shared" si="53"/>
        <v>3537.5869999999995</v>
      </c>
      <c r="N503" s="13">
        <v>6296</v>
      </c>
      <c r="O503" s="55">
        <f t="shared" si="54"/>
        <v>3632.792</v>
      </c>
    </row>
    <row r="504" spans="1:15" ht="12.75">
      <c r="A504" s="2">
        <v>22511</v>
      </c>
      <c r="B504" s="2" t="s">
        <v>432</v>
      </c>
      <c r="C504" s="47" t="s">
        <v>1021</v>
      </c>
      <c r="D504" s="2" t="s">
        <v>514</v>
      </c>
      <c r="E504" s="2" t="s">
        <v>1429</v>
      </c>
      <c r="F504" s="2" t="s">
        <v>640</v>
      </c>
      <c r="G504" s="2"/>
      <c r="H504" s="13">
        <v>2340</v>
      </c>
      <c r="I504" s="55">
        <f t="shared" si="51"/>
        <v>1350.1799999999998</v>
      </c>
      <c r="J504" s="13">
        <v>1287</v>
      </c>
      <c r="K504" s="55">
        <f t="shared" si="52"/>
        <v>742.5989999999999</v>
      </c>
      <c r="L504" s="13">
        <v>1181</v>
      </c>
      <c r="M504" s="95">
        <f t="shared" si="53"/>
        <v>681.4369999999999</v>
      </c>
      <c r="N504" s="13">
        <v>2360</v>
      </c>
      <c r="O504" s="55">
        <f t="shared" si="54"/>
        <v>1361.7199999999998</v>
      </c>
    </row>
    <row r="505" spans="1:15" ht="12.75">
      <c r="A505" s="2">
        <v>22552</v>
      </c>
      <c r="B505" s="2" t="s">
        <v>606</v>
      </c>
      <c r="C505" s="47" t="s">
        <v>1021</v>
      </c>
      <c r="D505" s="2" t="s">
        <v>761</v>
      </c>
      <c r="E505" s="2" t="s">
        <v>1430</v>
      </c>
      <c r="F505" s="2" t="s">
        <v>640</v>
      </c>
      <c r="G505" s="2" t="s">
        <v>527</v>
      </c>
      <c r="H505" s="13">
        <v>15326</v>
      </c>
      <c r="I505" s="55">
        <f t="shared" si="51"/>
        <v>8843.101999999999</v>
      </c>
      <c r="J505" s="13">
        <v>16808</v>
      </c>
      <c r="K505" s="55">
        <f t="shared" si="52"/>
        <v>9698.215999999999</v>
      </c>
      <c r="L505" s="13">
        <v>17588</v>
      </c>
      <c r="M505" s="95">
        <f t="shared" si="53"/>
        <v>10148.276</v>
      </c>
      <c r="N505" s="13">
        <v>18502</v>
      </c>
      <c r="O505" s="55">
        <f t="shared" si="54"/>
        <v>10675.653999999999</v>
      </c>
    </row>
    <row r="506" spans="1:15" ht="12.75">
      <c r="A506" s="2">
        <v>22663</v>
      </c>
      <c r="B506" s="2" t="s">
        <v>606</v>
      </c>
      <c r="C506" s="47" t="s">
        <v>1021</v>
      </c>
      <c r="D506" s="2" t="s">
        <v>762</v>
      </c>
      <c r="E506" s="2" t="s">
        <v>1431</v>
      </c>
      <c r="F506" s="2" t="s">
        <v>640</v>
      </c>
      <c r="G506" s="2" t="s">
        <v>527</v>
      </c>
      <c r="H506" s="13">
        <v>14368</v>
      </c>
      <c r="I506" s="55">
        <f t="shared" si="51"/>
        <v>8290.336</v>
      </c>
      <c r="J506" s="13">
        <v>14303</v>
      </c>
      <c r="K506" s="55">
        <f t="shared" si="52"/>
        <v>8252.831</v>
      </c>
      <c r="L506" s="13">
        <v>16992</v>
      </c>
      <c r="M506" s="95">
        <f t="shared" si="53"/>
        <v>9804.384</v>
      </c>
      <c r="N506" s="13">
        <v>13440</v>
      </c>
      <c r="O506" s="55">
        <f t="shared" si="54"/>
        <v>7754.879999999999</v>
      </c>
    </row>
    <row r="507" spans="1:15" ht="12.75">
      <c r="A507" s="2">
        <v>22699</v>
      </c>
      <c r="B507" s="2" t="s">
        <v>438</v>
      </c>
      <c r="C507" s="47" t="s">
        <v>1021</v>
      </c>
      <c r="D507" s="2" t="s">
        <v>763</v>
      </c>
      <c r="E507" s="2" t="s">
        <v>1432</v>
      </c>
      <c r="F507" s="2" t="s">
        <v>619</v>
      </c>
      <c r="G507" s="2" t="s">
        <v>439</v>
      </c>
      <c r="H507" s="13">
        <v>350</v>
      </c>
      <c r="I507" s="55">
        <f t="shared" si="51"/>
        <v>201.95</v>
      </c>
      <c r="J507" s="13">
        <v>272</v>
      </c>
      <c r="K507" s="55">
        <f t="shared" si="52"/>
        <v>156.944</v>
      </c>
      <c r="L507" s="13">
        <v>248</v>
      </c>
      <c r="M507" s="95">
        <f t="shared" si="53"/>
        <v>143.096</v>
      </c>
      <c r="N507" s="13">
        <v>980</v>
      </c>
      <c r="O507" s="55">
        <f t="shared" si="54"/>
        <v>565.4599999999999</v>
      </c>
    </row>
    <row r="508" spans="1:15" ht="12.75">
      <c r="A508" s="2">
        <v>22708</v>
      </c>
      <c r="B508" s="2" t="s">
        <v>432</v>
      </c>
      <c r="C508" s="47" t="s">
        <v>1021</v>
      </c>
      <c r="D508" s="2" t="s">
        <v>764</v>
      </c>
      <c r="E508" s="2" t="s">
        <v>1433</v>
      </c>
      <c r="F508" s="2" t="s">
        <v>619</v>
      </c>
      <c r="G508" s="2"/>
      <c r="H508" s="13">
        <v>4583</v>
      </c>
      <c r="I508" s="55">
        <f t="shared" si="51"/>
        <v>2644.3909999999996</v>
      </c>
      <c r="J508" s="13">
        <v>4451</v>
      </c>
      <c r="K508" s="55">
        <f t="shared" si="52"/>
        <v>2568.227</v>
      </c>
      <c r="L508" s="13">
        <v>4802</v>
      </c>
      <c r="M508" s="95">
        <f t="shared" si="53"/>
        <v>2770.754</v>
      </c>
      <c r="N508" s="13">
        <v>4789</v>
      </c>
      <c r="O508" s="55">
        <f t="shared" si="54"/>
        <v>2763.2529999999997</v>
      </c>
    </row>
    <row r="509" spans="1:15" ht="12.75">
      <c r="A509" s="2">
        <v>22837</v>
      </c>
      <c r="B509" s="2" t="s">
        <v>606</v>
      </c>
      <c r="C509" s="47" t="s">
        <v>1021</v>
      </c>
      <c r="D509" s="2" t="s">
        <v>765</v>
      </c>
      <c r="E509" s="2" t="s">
        <v>1434</v>
      </c>
      <c r="F509" s="2" t="s">
        <v>650</v>
      </c>
      <c r="G509" s="2" t="s">
        <v>527</v>
      </c>
      <c r="H509" s="13">
        <v>31615</v>
      </c>
      <c r="I509" s="55">
        <f t="shared" si="51"/>
        <v>18241.855</v>
      </c>
      <c r="J509" s="13">
        <v>30131</v>
      </c>
      <c r="K509" s="55">
        <f t="shared" si="52"/>
        <v>17385.587</v>
      </c>
      <c r="L509" s="13">
        <v>26617</v>
      </c>
      <c r="M509" s="95">
        <f t="shared" si="53"/>
        <v>15358.008999999998</v>
      </c>
      <c r="N509" s="13">
        <v>27312</v>
      </c>
      <c r="O509" s="55">
        <f t="shared" si="54"/>
        <v>15759.024</v>
      </c>
    </row>
    <row r="510" spans="1:15" ht="12.75">
      <c r="A510" s="2">
        <v>22913</v>
      </c>
      <c r="B510" s="2" t="s">
        <v>432</v>
      </c>
      <c r="C510" s="47" t="s">
        <v>1021</v>
      </c>
      <c r="D510" s="2" t="s">
        <v>514</v>
      </c>
      <c r="E510" s="2" t="s">
        <v>1436</v>
      </c>
      <c r="F510" s="2" t="s">
        <v>619</v>
      </c>
      <c r="G510" s="2"/>
      <c r="H510" s="13">
        <v>9058</v>
      </c>
      <c r="I510" s="55">
        <f t="shared" si="51"/>
        <v>5226.465999999999</v>
      </c>
      <c r="J510" s="13">
        <v>8650</v>
      </c>
      <c r="K510" s="55">
        <f t="shared" si="52"/>
        <v>4991.049999999999</v>
      </c>
      <c r="L510" s="13">
        <v>8794</v>
      </c>
      <c r="M510" s="95">
        <f t="shared" si="53"/>
        <v>5074.138</v>
      </c>
      <c r="N510" s="13">
        <v>9385</v>
      </c>
      <c r="O510" s="55">
        <f t="shared" si="54"/>
        <v>5415.1449999999995</v>
      </c>
    </row>
    <row r="511" spans="1:15" ht="12.75">
      <c r="A511" s="2">
        <v>22988</v>
      </c>
      <c r="B511" s="2"/>
      <c r="C511" s="47" t="s">
        <v>1021</v>
      </c>
      <c r="D511" s="2" t="s">
        <v>768</v>
      </c>
      <c r="E511" s="2" t="s">
        <v>1437</v>
      </c>
      <c r="F511" s="2" t="s">
        <v>619</v>
      </c>
      <c r="G511" s="2"/>
      <c r="H511" s="13">
        <v>2140</v>
      </c>
      <c r="I511" s="55">
        <f t="shared" si="51"/>
        <v>1234.78</v>
      </c>
      <c r="J511" s="13">
        <v>2094</v>
      </c>
      <c r="K511" s="55">
        <f t="shared" si="52"/>
        <v>1208.2379999999998</v>
      </c>
      <c r="L511" s="13">
        <v>2344</v>
      </c>
      <c r="M511" s="95">
        <f t="shared" si="53"/>
        <v>1352.4879999999998</v>
      </c>
      <c r="N511" s="13">
        <v>3684</v>
      </c>
      <c r="O511" s="55">
        <f t="shared" si="54"/>
        <v>2125.6679999999997</v>
      </c>
    </row>
    <row r="512" spans="1:15" ht="12.75">
      <c r="A512" s="2">
        <v>23149</v>
      </c>
      <c r="B512" s="2" t="s">
        <v>438</v>
      </c>
      <c r="C512" s="47" t="s">
        <v>1021</v>
      </c>
      <c r="D512" s="2" t="s">
        <v>769</v>
      </c>
      <c r="E512" s="2" t="s">
        <v>1331</v>
      </c>
      <c r="F512" s="2" t="s">
        <v>619</v>
      </c>
      <c r="G512" s="2" t="s">
        <v>439</v>
      </c>
      <c r="H512" s="13">
        <v>4148</v>
      </c>
      <c r="I512" s="55">
        <f t="shared" si="51"/>
        <v>2393.3959999999997</v>
      </c>
      <c r="J512" s="13">
        <v>6903</v>
      </c>
      <c r="K512" s="55">
        <f t="shared" si="52"/>
        <v>3983.0309999999995</v>
      </c>
      <c r="L512" s="13">
        <v>5791</v>
      </c>
      <c r="M512" s="95">
        <f t="shared" si="53"/>
        <v>3341.4069999999997</v>
      </c>
      <c r="N512" s="13">
        <v>9489</v>
      </c>
      <c r="O512" s="55">
        <f t="shared" si="54"/>
        <v>5475.152999999999</v>
      </c>
    </row>
    <row r="513" spans="1:15" ht="12.75">
      <c r="A513" s="2">
        <v>23158</v>
      </c>
      <c r="B513" s="2" t="s">
        <v>432</v>
      </c>
      <c r="C513" s="47" t="s">
        <v>1021</v>
      </c>
      <c r="D513" s="2" t="s">
        <v>770</v>
      </c>
      <c r="E513" s="2" t="s">
        <v>1438</v>
      </c>
      <c r="F513" s="2" t="s">
        <v>619</v>
      </c>
      <c r="G513" s="2" t="s">
        <v>20</v>
      </c>
      <c r="H513" s="13">
        <v>16686</v>
      </c>
      <c r="I513" s="55">
        <f t="shared" si="51"/>
        <v>9627.822</v>
      </c>
      <c r="J513" s="13">
        <v>19854</v>
      </c>
      <c r="K513" s="55">
        <f t="shared" si="52"/>
        <v>11455.758</v>
      </c>
      <c r="L513" s="13">
        <v>28900</v>
      </c>
      <c r="M513" s="95">
        <f t="shared" si="53"/>
        <v>16675.3</v>
      </c>
      <c r="N513" s="13">
        <v>26220</v>
      </c>
      <c r="O513" s="55">
        <f t="shared" si="54"/>
        <v>15128.939999999999</v>
      </c>
    </row>
    <row r="514" spans="1:15" ht="12.75">
      <c r="A514" s="2">
        <v>23161</v>
      </c>
      <c r="B514" s="2" t="s">
        <v>432</v>
      </c>
      <c r="C514" s="47" t="s">
        <v>1021</v>
      </c>
      <c r="D514" s="2" t="s">
        <v>771</v>
      </c>
      <c r="E514" s="2" t="s">
        <v>1439</v>
      </c>
      <c r="F514" s="2" t="s">
        <v>619</v>
      </c>
      <c r="G514" s="2" t="s">
        <v>20</v>
      </c>
      <c r="H514" s="13">
        <v>84245</v>
      </c>
      <c r="I514" s="55">
        <f t="shared" si="51"/>
        <v>48609.365</v>
      </c>
      <c r="J514" s="13">
        <v>31224</v>
      </c>
      <c r="K514" s="55">
        <f t="shared" si="52"/>
        <v>18016.248</v>
      </c>
      <c r="L514" s="13">
        <v>37240</v>
      </c>
      <c r="M514" s="95">
        <f t="shared" si="53"/>
        <v>21487.48</v>
      </c>
      <c r="N514" s="13">
        <v>78532</v>
      </c>
      <c r="O514" s="55">
        <f t="shared" si="54"/>
        <v>45312.964</v>
      </c>
    </row>
    <row r="515" spans="1:15" ht="12.75">
      <c r="A515" s="2">
        <v>23191</v>
      </c>
      <c r="B515" s="2" t="s">
        <v>432</v>
      </c>
      <c r="C515" s="47" t="s">
        <v>1021</v>
      </c>
      <c r="D515" s="2" t="s">
        <v>774</v>
      </c>
      <c r="E515" s="2" t="s">
        <v>1442</v>
      </c>
      <c r="F515" s="2" t="s">
        <v>619</v>
      </c>
      <c r="G515" s="2"/>
      <c r="H515" s="13">
        <v>22466</v>
      </c>
      <c r="I515" s="55">
        <f t="shared" si="51"/>
        <v>12962.882</v>
      </c>
      <c r="J515" s="13">
        <v>20911</v>
      </c>
      <c r="K515" s="55">
        <f t="shared" si="52"/>
        <v>12065.646999999999</v>
      </c>
      <c r="L515" s="13">
        <v>17289</v>
      </c>
      <c r="M515" s="95">
        <f t="shared" si="53"/>
        <v>9975.752999999999</v>
      </c>
      <c r="N515" s="13">
        <v>19370</v>
      </c>
      <c r="O515" s="55">
        <f t="shared" si="54"/>
        <v>11176.49</v>
      </c>
    </row>
    <row r="516" spans="1:15" ht="12.75">
      <c r="A516" s="2">
        <v>23360</v>
      </c>
      <c r="B516" s="2" t="s">
        <v>432</v>
      </c>
      <c r="C516" s="47" t="s">
        <v>1021</v>
      </c>
      <c r="D516" s="2" t="s">
        <v>514</v>
      </c>
      <c r="E516" s="2" t="s">
        <v>1444</v>
      </c>
      <c r="F516" s="2" t="s">
        <v>619</v>
      </c>
      <c r="G516" s="2"/>
      <c r="H516" s="13">
        <v>13014</v>
      </c>
      <c r="I516" s="55">
        <f t="shared" si="51"/>
        <v>7509.0779999999995</v>
      </c>
      <c r="J516" s="13">
        <v>11768</v>
      </c>
      <c r="K516" s="55">
        <f t="shared" si="52"/>
        <v>6790.1359999999995</v>
      </c>
      <c r="L516" s="13">
        <v>11267</v>
      </c>
      <c r="M516" s="95">
        <f t="shared" si="53"/>
        <v>6501.058999999999</v>
      </c>
      <c r="N516" s="13">
        <v>11819</v>
      </c>
      <c r="O516" s="55">
        <f t="shared" si="54"/>
        <v>6819.562999999999</v>
      </c>
    </row>
    <row r="517" spans="1:15" ht="12.75">
      <c r="A517" s="2">
        <v>23529</v>
      </c>
      <c r="B517" s="2" t="s">
        <v>432</v>
      </c>
      <c r="C517" s="47" t="s">
        <v>1021</v>
      </c>
      <c r="D517" s="2" t="s">
        <v>514</v>
      </c>
      <c r="E517" s="2" t="s">
        <v>1446</v>
      </c>
      <c r="F517" s="2" t="s">
        <v>434</v>
      </c>
      <c r="G517" s="2"/>
      <c r="H517" s="13">
        <v>3136</v>
      </c>
      <c r="I517" s="55">
        <f t="shared" si="51"/>
        <v>1809.4719999999998</v>
      </c>
      <c r="J517" s="13">
        <v>3391</v>
      </c>
      <c r="K517" s="55">
        <f t="shared" si="52"/>
        <v>1956.6069999999997</v>
      </c>
      <c r="L517" s="13">
        <v>3618</v>
      </c>
      <c r="M517" s="95">
        <f t="shared" si="53"/>
        <v>2087.586</v>
      </c>
      <c r="N517" s="13">
        <v>3763</v>
      </c>
      <c r="O517" s="55">
        <f t="shared" si="54"/>
        <v>2171.2509999999997</v>
      </c>
    </row>
    <row r="518" spans="1:15" ht="12.75">
      <c r="A518" s="2">
        <v>23538</v>
      </c>
      <c r="B518" s="2" t="s">
        <v>438</v>
      </c>
      <c r="C518" s="47" t="s">
        <v>1021</v>
      </c>
      <c r="D518" s="2" t="s">
        <v>777</v>
      </c>
      <c r="E518" s="2" t="s">
        <v>1447</v>
      </c>
      <c r="F518" s="2" t="s">
        <v>434</v>
      </c>
      <c r="G518" s="2" t="s">
        <v>439</v>
      </c>
      <c r="H518" s="13">
        <v>2562</v>
      </c>
      <c r="I518" s="55">
        <f t="shared" si="51"/>
        <v>1478.274</v>
      </c>
      <c r="J518" s="13">
        <v>2224</v>
      </c>
      <c r="K518" s="55">
        <f t="shared" si="52"/>
        <v>1283.2479999999998</v>
      </c>
      <c r="L518" s="13">
        <v>2917</v>
      </c>
      <c r="M518" s="95">
        <f t="shared" si="53"/>
        <v>1683.109</v>
      </c>
      <c r="N518" s="13">
        <v>2836</v>
      </c>
      <c r="O518" s="55">
        <f t="shared" si="54"/>
        <v>1636.3719999999998</v>
      </c>
    </row>
    <row r="519" spans="1:15" ht="12.75">
      <c r="A519" s="2">
        <v>23664</v>
      </c>
      <c r="B519" s="2" t="s">
        <v>432</v>
      </c>
      <c r="C519" s="47" t="s">
        <v>1021</v>
      </c>
      <c r="D519" s="2" t="s">
        <v>484</v>
      </c>
      <c r="E519" s="2" t="s">
        <v>1448</v>
      </c>
      <c r="F519" s="2" t="s">
        <v>640</v>
      </c>
      <c r="G519" s="2"/>
      <c r="H519" s="13">
        <v>1752</v>
      </c>
      <c r="I519" s="55">
        <f t="shared" si="51"/>
        <v>1010.9039999999999</v>
      </c>
      <c r="J519" s="13">
        <v>1752</v>
      </c>
      <c r="K519" s="55">
        <f t="shared" si="52"/>
        <v>1010.9039999999999</v>
      </c>
      <c r="L519" s="13">
        <v>1752</v>
      </c>
      <c r="M519" s="95">
        <f t="shared" si="53"/>
        <v>1010.9039999999999</v>
      </c>
      <c r="N519" s="13">
        <v>1752</v>
      </c>
      <c r="O519" s="55">
        <f t="shared" si="54"/>
        <v>1010.9039999999999</v>
      </c>
    </row>
    <row r="520" spans="1:15" ht="12.75">
      <c r="A520" s="2">
        <v>23679</v>
      </c>
      <c r="B520" s="2" t="s">
        <v>606</v>
      </c>
      <c r="C520" s="47" t="s">
        <v>1021</v>
      </c>
      <c r="D520" s="2" t="s">
        <v>778</v>
      </c>
      <c r="E520" s="2" t="s">
        <v>1449</v>
      </c>
      <c r="F520" s="2" t="s">
        <v>640</v>
      </c>
      <c r="G520" s="2" t="s">
        <v>527</v>
      </c>
      <c r="H520" s="13">
        <v>34115</v>
      </c>
      <c r="I520" s="55">
        <f t="shared" si="51"/>
        <v>19684.355</v>
      </c>
      <c r="J520" s="13">
        <v>29804</v>
      </c>
      <c r="K520" s="55">
        <f t="shared" si="52"/>
        <v>17196.908</v>
      </c>
      <c r="L520" s="13">
        <v>23869</v>
      </c>
      <c r="M520" s="95">
        <f t="shared" si="53"/>
        <v>13772.412999999999</v>
      </c>
      <c r="N520" s="13">
        <v>18730</v>
      </c>
      <c r="O520" s="55">
        <f t="shared" si="54"/>
        <v>10807.21</v>
      </c>
    </row>
    <row r="521" spans="1:15" ht="12.75">
      <c r="A521" s="2">
        <v>23700</v>
      </c>
      <c r="B521" s="2" t="s">
        <v>432</v>
      </c>
      <c r="C521" s="47" t="s">
        <v>1021</v>
      </c>
      <c r="D521" s="2" t="s">
        <v>514</v>
      </c>
      <c r="E521" s="2" t="s">
        <v>1450</v>
      </c>
      <c r="F521" s="2" t="s">
        <v>640</v>
      </c>
      <c r="G521" s="2"/>
      <c r="H521" s="13">
        <v>18078</v>
      </c>
      <c r="I521" s="55">
        <f t="shared" si="51"/>
        <v>10431.006</v>
      </c>
      <c r="J521" s="13">
        <v>19933</v>
      </c>
      <c r="K521" s="55">
        <f t="shared" si="52"/>
        <v>11501.340999999999</v>
      </c>
      <c r="L521" s="13">
        <v>14253</v>
      </c>
      <c r="M521" s="95">
        <f t="shared" si="53"/>
        <v>8223.981</v>
      </c>
      <c r="N521" s="13">
        <v>16077</v>
      </c>
      <c r="O521" s="55">
        <f t="shared" si="54"/>
        <v>9276.429</v>
      </c>
    </row>
    <row r="522" spans="1:15" ht="12.75">
      <c r="A522" s="2">
        <v>23771</v>
      </c>
      <c r="B522" s="2"/>
      <c r="C522" s="47" t="s">
        <v>1021</v>
      </c>
      <c r="D522" s="2" t="s">
        <v>432</v>
      </c>
      <c r="E522" s="2" t="s">
        <v>1452</v>
      </c>
      <c r="F522" s="2" t="s">
        <v>640</v>
      </c>
      <c r="G522" s="2" t="s">
        <v>780</v>
      </c>
      <c r="H522" s="13">
        <v>1169</v>
      </c>
      <c r="I522" s="55">
        <f t="shared" si="51"/>
        <v>674.5129999999999</v>
      </c>
      <c r="J522" s="13">
        <v>820</v>
      </c>
      <c r="K522" s="55">
        <f t="shared" si="52"/>
        <v>473.14</v>
      </c>
      <c r="L522" s="13">
        <v>23</v>
      </c>
      <c r="M522" s="95">
        <f t="shared" si="53"/>
        <v>13.270999999999999</v>
      </c>
      <c r="N522" s="13">
        <v>1109</v>
      </c>
      <c r="O522" s="55">
        <f t="shared" si="54"/>
        <v>639.8929999999999</v>
      </c>
    </row>
    <row r="523" spans="1:15" ht="12.75">
      <c r="A523" s="2">
        <v>23772</v>
      </c>
      <c r="B523" s="2"/>
      <c r="C523" s="47" t="s">
        <v>1021</v>
      </c>
      <c r="D523" s="2" t="s">
        <v>432</v>
      </c>
      <c r="E523" s="2" t="s">
        <v>1452</v>
      </c>
      <c r="F523" s="2" t="s">
        <v>640</v>
      </c>
      <c r="G523" s="2" t="s">
        <v>780</v>
      </c>
      <c r="H523" s="13">
        <v>686</v>
      </c>
      <c r="I523" s="55">
        <f t="shared" si="51"/>
        <v>395.82199999999995</v>
      </c>
      <c r="J523" s="13">
        <v>1</v>
      </c>
      <c r="K523" s="55">
        <f t="shared" si="52"/>
        <v>0.577</v>
      </c>
      <c r="L523" s="13">
        <v>6</v>
      </c>
      <c r="M523" s="95">
        <f t="shared" si="53"/>
        <v>3.4619999999999997</v>
      </c>
      <c r="N523" s="13">
        <v>1</v>
      </c>
      <c r="O523" s="55">
        <f t="shared" si="54"/>
        <v>0.577</v>
      </c>
    </row>
    <row r="524" spans="1:15" ht="12.75">
      <c r="A524" s="2">
        <v>23775</v>
      </c>
      <c r="B524" s="2" t="s">
        <v>432</v>
      </c>
      <c r="C524" s="47" t="s">
        <v>1021</v>
      </c>
      <c r="D524" s="2" t="s">
        <v>514</v>
      </c>
      <c r="E524" s="2" t="s">
        <v>1453</v>
      </c>
      <c r="F524" s="2" t="s">
        <v>640</v>
      </c>
      <c r="G524" s="2"/>
      <c r="H524" s="13">
        <v>200</v>
      </c>
      <c r="I524" s="55">
        <f t="shared" si="51"/>
        <v>115.39999999999999</v>
      </c>
      <c r="J524" s="13">
        <v>200</v>
      </c>
      <c r="K524" s="55">
        <f t="shared" si="52"/>
        <v>115.39999999999999</v>
      </c>
      <c r="L524" s="13">
        <v>200</v>
      </c>
      <c r="M524" s="95">
        <f t="shared" si="53"/>
        <v>115.39999999999999</v>
      </c>
      <c r="N524" s="13">
        <v>200</v>
      </c>
      <c r="O524" s="55">
        <f t="shared" si="54"/>
        <v>115.39999999999999</v>
      </c>
    </row>
    <row r="525" spans="1:15" ht="12.75">
      <c r="A525" s="2">
        <v>23862</v>
      </c>
      <c r="B525" s="2" t="s">
        <v>432</v>
      </c>
      <c r="C525" s="47" t="s">
        <v>1021</v>
      </c>
      <c r="D525" s="2" t="s">
        <v>781</v>
      </c>
      <c r="E525" s="2" t="s">
        <v>1454</v>
      </c>
      <c r="F525" s="2" t="s">
        <v>640</v>
      </c>
      <c r="G525" s="2" t="s">
        <v>780</v>
      </c>
      <c r="H525" s="13">
        <v>1</v>
      </c>
      <c r="I525" s="55">
        <f t="shared" si="51"/>
        <v>0.577</v>
      </c>
      <c r="J525" s="13"/>
      <c r="K525" s="55">
        <f t="shared" si="52"/>
        <v>0</v>
      </c>
      <c r="L525" s="13">
        <v>2</v>
      </c>
      <c r="M525" s="95">
        <f t="shared" si="53"/>
        <v>1.154</v>
      </c>
      <c r="N525" s="13">
        <v>15</v>
      </c>
      <c r="O525" s="55">
        <f t="shared" si="54"/>
        <v>8.655</v>
      </c>
    </row>
    <row r="526" spans="1:15" ht="12.75">
      <c r="A526" s="2">
        <v>23879</v>
      </c>
      <c r="B526" s="2"/>
      <c r="C526" s="47" t="s">
        <v>1021</v>
      </c>
      <c r="D526" s="2" t="s">
        <v>782</v>
      </c>
      <c r="E526" s="2" t="s">
        <v>1455</v>
      </c>
      <c r="F526" s="2" t="s">
        <v>640</v>
      </c>
      <c r="G526" s="2"/>
      <c r="H526" s="13">
        <v>948</v>
      </c>
      <c r="I526" s="55">
        <f t="shared" si="51"/>
        <v>546.996</v>
      </c>
      <c r="J526" s="13">
        <v>2053</v>
      </c>
      <c r="K526" s="55">
        <f t="shared" si="52"/>
        <v>1184.581</v>
      </c>
      <c r="L526" s="13">
        <v>1587</v>
      </c>
      <c r="M526" s="95">
        <f t="shared" si="53"/>
        <v>915.699</v>
      </c>
      <c r="N526" s="13">
        <v>1561</v>
      </c>
      <c r="O526" s="55">
        <f t="shared" si="54"/>
        <v>900.6969999999999</v>
      </c>
    </row>
    <row r="527" spans="1:15" ht="12.75">
      <c r="A527" s="2">
        <v>23960</v>
      </c>
      <c r="B527" s="2" t="s">
        <v>432</v>
      </c>
      <c r="C527" s="47" t="s">
        <v>1021</v>
      </c>
      <c r="D527" s="2" t="s">
        <v>785</v>
      </c>
      <c r="E527" s="2" t="s">
        <v>1457</v>
      </c>
      <c r="F527" s="2" t="s">
        <v>640</v>
      </c>
      <c r="G527" s="2" t="s">
        <v>20</v>
      </c>
      <c r="H527" s="13">
        <v>44580</v>
      </c>
      <c r="I527" s="55">
        <f t="shared" si="51"/>
        <v>25722.66</v>
      </c>
      <c r="J527" s="13">
        <v>50260</v>
      </c>
      <c r="K527" s="55">
        <f t="shared" si="52"/>
        <v>29000.019999999997</v>
      </c>
      <c r="L527" s="13">
        <v>74830</v>
      </c>
      <c r="M527" s="95">
        <f t="shared" si="53"/>
        <v>43176.909999999996</v>
      </c>
      <c r="N527" s="13">
        <v>79650</v>
      </c>
      <c r="O527" s="55">
        <f t="shared" si="54"/>
        <v>45958.049999999996</v>
      </c>
    </row>
    <row r="528" spans="1:15" ht="12.75">
      <c r="A528" s="2">
        <v>23961</v>
      </c>
      <c r="B528" s="2" t="s">
        <v>438</v>
      </c>
      <c r="C528" s="47" t="s">
        <v>1021</v>
      </c>
      <c r="D528" s="2" t="s">
        <v>786</v>
      </c>
      <c r="E528" s="2" t="s">
        <v>1457</v>
      </c>
      <c r="F528" s="2" t="s">
        <v>640</v>
      </c>
      <c r="G528" s="2" t="s">
        <v>439</v>
      </c>
      <c r="H528" s="13">
        <v>489</v>
      </c>
      <c r="I528" s="55">
        <f t="shared" si="51"/>
        <v>282.15299999999996</v>
      </c>
      <c r="J528" s="13">
        <v>524</v>
      </c>
      <c r="K528" s="55">
        <f t="shared" si="52"/>
        <v>302.34799999999996</v>
      </c>
      <c r="L528" s="13">
        <v>668</v>
      </c>
      <c r="M528" s="95">
        <f t="shared" si="53"/>
        <v>385.436</v>
      </c>
      <c r="N528" s="13">
        <v>649</v>
      </c>
      <c r="O528" s="55">
        <f t="shared" si="54"/>
        <v>374.47299999999996</v>
      </c>
    </row>
    <row r="529" spans="1:15" ht="12.75">
      <c r="A529" s="2">
        <v>23963</v>
      </c>
      <c r="B529" s="2" t="s">
        <v>432</v>
      </c>
      <c r="C529" s="47" t="s">
        <v>1021</v>
      </c>
      <c r="D529" s="2" t="s">
        <v>787</v>
      </c>
      <c r="E529" s="2" t="s">
        <v>1458</v>
      </c>
      <c r="F529" s="2" t="s">
        <v>640</v>
      </c>
      <c r="G529" s="2" t="s">
        <v>20</v>
      </c>
      <c r="H529" s="13">
        <v>4141</v>
      </c>
      <c r="I529" s="55">
        <f t="shared" si="51"/>
        <v>2389.357</v>
      </c>
      <c r="J529" s="13">
        <v>15615</v>
      </c>
      <c r="K529" s="55">
        <f t="shared" si="52"/>
        <v>9009.855</v>
      </c>
      <c r="L529" s="13">
        <v>19913</v>
      </c>
      <c r="M529" s="95">
        <f t="shared" si="53"/>
        <v>11489.801</v>
      </c>
      <c r="N529" s="13">
        <v>14795</v>
      </c>
      <c r="O529" s="55">
        <f t="shared" si="54"/>
        <v>8536.715</v>
      </c>
    </row>
    <row r="530" spans="1:15" ht="12.75">
      <c r="A530" s="2">
        <v>23966</v>
      </c>
      <c r="B530" s="2"/>
      <c r="C530" s="47" t="s">
        <v>1021</v>
      </c>
      <c r="D530" s="2" t="s">
        <v>432</v>
      </c>
      <c r="E530" s="2" t="s">
        <v>1459</v>
      </c>
      <c r="F530" s="2" t="s">
        <v>640</v>
      </c>
      <c r="G530" s="2" t="s">
        <v>20</v>
      </c>
      <c r="H530" s="13">
        <v>15773</v>
      </c>
      <c r="I530" s="55">
        <f t="shared" si="51"/>
        <v>9101.020999999999</v>
      </c>
      <c r="J530" s="13">
        <v>16735</v>
      </c>
      <c r="K530" s="55">
        <f t="shared" si="52"/>
        <v>9656.095</v>
      </c>
      <c r="L530" s="13">
        <v>16303</v>
      </c>
      <c r="M530" s="95">
        <f t="shared" si="53"/>
        <v>9406.831</v>
      </c>
      <c r="N530" s="13">
        <v>21859</v>
      </c>
      <c r="O530" s="55">
        <f t="shared" si="54"/>
        <v>12612.642999999998</v>
      </c>
    </row>
    <row r="531" spans="1:15" ht="12.75">
      <c r="A531" s="2">
        <v>23969</v>
      </c>
      <c r="B531" s="2" t="s">
        <v>432</v>
      </c>
      <c r="C531" s="47" t="s">
        <v>1021</v>
      </c>
      <c r="D531" s="2" t="s">
        <v>317</v>
      </c>
      <c r="E531" s="2" t="s">
        <v>1119</v>
      </c>
      <c r="F531" s="2" t="s">
        <v>640</v>
      </c>
      <c r="G531" s="2" t="s">
        <v>20</v>
      </c>
      <c r="H531" s="13">
        <v>71960</v>
      </c>
      <c r="I531" s="55">
        <f t="shared" si="51"/>
        <v>41520.92</v>
      </c>
      <c r="J531" s="13">
        <v>48940</v>
      </c>
      <c r="K531" s="55">
        <f t="shared" si="52"/>
        <v>28238.379999999997</v>
      </c>
      <c r="L531" s="13">
        <v>54380</v>
      </c>
      <c r="M531" s="95">
        <f t="shared" si="53"/>
        <v>31377.26</v>
      </c>
      <c r="N531" s="13">
        <v>51043</v>
      </c>
      <c r="O531" s="55">
        <f t="shared" si="54"/>
        <v>29451.810999999998</v>
      </c>
    </row>
    <row r="532" spans="1:15" ht="12.75">
      <c r="A532" s="2">
        <v>23971</v>
      </c>
      <c r="B532" s="2" t="s">
        <v>432</v>
      </c>
      <c r="C532" s="47" t="s">
        <v>1021</v>
      </c>
      <c r="D532" s="2" t="s">
        <v>788</v>
      </c>
      <c r="E532" s="2" t="s">
        <v>1460</v>
      </c>
      <c r="F532" s="2" t="s">
        <v>640</v>
      </c>
      <c r="G532" s="2" t="s">
        <v>20</v>
      </c>
      <c r="H532" s="13">
        <v>991</v>
      </c>
      <c r="I532" s="55">
        <f t="shared" si="51"/>
        <v>571.8069999999999</v>
      </c>
      <c r="J532" s="13">
        <v>1928</v>
      </c>
      <c r="K532" s="55">
        <f t="shared" si="52"/>
        <v>1112.456</v>
      </c>
      <c r="L532" s="13">
        <v>4374</v>
      </c>
      <c r="M532" s="95">
        <f t="shared" si="53"/>
        <v>2523.798</v>
      </c>
      <c r="N532" s="13">
        <v>1667</v>
      </c>
      <c r="O532" s="55">
        <f t="shared" si="54"/>
        <v>961.8589999999999</v>
      </c>
    </row>
    <row r="533" spans="1:15" ht="12.75">
      <c r="A533" s="2">
        <v>23972</v>
      </c>
      <c r="B533" s="2" t="s">
        <v>438</v>
      </c>
      <c r="C533" s="47" t="s">
        <v>1021</v>
      </c>
      <c r="D533" s="2" t="s">
        <v>789</v>
      </c>
      <c r="E533" s="2" t="s">
        <v>1461</v>
      </c>
      <c r="F533" s="2" t="s">
        <v>640</v>
      </c>
      <c r="G533" s="2" t="s">
        <v>439</v>
      </c>
      <c r="H533" s="13">
        <v>9269</v>
      </c>
      <c r="I533" s="55">
        <f t="shared" si="51"/>
        <v>5348.213</v>
      </c>
      <c r="J533" s="13">
        <v>6435</v>
      </c>
      <c r="K533" s="55">
        <f t="shared" si="52"/>
        <v>3712.995</v>
      </c>
      <c r="L533" s="13">
        <v>9000</v>
      </c>
      <c r="M533" s="95">
        <f t="shared" si="53"/>
        <v>5193</v>
      </c>
      <c r="N533" s="13">
        <v>8787</v>
      </c>
      <c r="O533" s="55">
        <f t="shared" si="54"/>
        <v>5070.098999999999</v>
      </c>
    </row>
    <row r="534" spans="1:15" ht="12.75">
      <c r="A534" s="2">
        <v>24004</v>
      </c>
      <c r="B534" s="2"/>
      <c r="C534" s="47" t="s">
        <v>1021</v>
      </c>
      <c r="D534" s="2" t="s">
        <v>790</v>
      </c>
      <c r="E534" s="2" t="s">
        <v>1462</v>
      </c>
      <c r="F534" s="2" t="s">
        <v>640</v>
      </c>
      <c r="G534" s="2"/>
      <c r="H534" s="13">
        <v>7927</v>
      </c>
      <c r="I534" s="55">
        <f t="shared" si="51"/>
        <v>4573.879</v>
      </c>
      <c r="J534" s="13">
        <v>10328</v>
      </c>
      <c r="K534" s="55">
        <f t="shared" si="52"/>
        <v>5959.255999999999</v>
      </c>
      <c r="L534" s="13">
        <v>10212</v>
      </c>
      <c r="M534" s="95">
        <f t="shared" si="53"/>
        <v>5892.324</v>
      </c>
      <c r="N534" s="13">
        <v>10335</v>
      </c>
      <c r="O534" s="55">
        <f t="shared" si="54"/>
        <v>5963.294999999999</v>
      </c>
    </row>
    <row r="535" spans="1:15" ht="12.75">
      <c r="A535" s="2">
        <v>24024</v>
      </c>
      <c r="B535" s="2" t="s">
        <v>438</v>
      </c>
      <c r="C535" s="47" t="s">
        <v>1021</v>
      </c>
      <c r="D535" s="2" t="s">
        <v>791</v>
      </c>
      <c r="E535" s="2" t="s">
        <v>1464</v>
      </c>
      <c r="F535" s="2" t="s">
        <v>640</v>
      </c>
      <c r="G535" s="2" t="s">
        <v>439</v>
      </c>
      <c r="H535" s="13">
        <v>33288</v>
      </c>
      <c r="I535" s="55">
        <f t="shared" si="51"/>
        <v>19207.176</v>
      </c>
      <c r="J535" s="13">
        <v>26448</v>
      </c>
      <c r="K535" s="55">
        <f t="shared" si="52"/>
        <v>15260.496</v>
      </c>
      <c r="L535" s="13">
        <v>33859</v>
      </c>
      <c r="M535" s="95">
        <f t="shared" si="53"/>
        <v>19536.643</v>
      </c>
      <c r="N535" s="13">
        <v>20363</v>
      </c>
      <c r="O535" s="55">
        <f t="shared" si="54"/>
        <v>11749.451</v>
      </c>
    </row>
    <row r="536" spans="1:15" ht="12.75">
      <c r="A536" s="2">
        <v>24025</v>
      </c>
      <c r="B536" s="2" t="s">
        <v>432</v>
      </c>
      <c r="C536" s="47" t="s">
        <v>1021</v>
      </c>
      <c r="D536" s="2" t="s">
        <v>792</v>
      </c>
      <c r="E536" s="2" t="s">
        <v>1465</v>
      </c>
      <c r="F536" s="2" t="s">
        <v>640</v>
      </c>
      <c r="G536" s="2" t="s">
        <v>20</v>
      </c>
      <c r="H536" s="13">
        <v>1425</v>
      </c>
      <c r="I536" s="55">
        <f aca="true" t="shared" si="55" ref="I536:I599">H536*$I$3</f>
        <v>822.2249999999999</v>
      </c>
      <c r="J536" s="13">
        <v>868</v>
      </c>
      <c r="K536" s="55">
        <f aca="true" t="shared" si="56" ref="K536:K599">J536*$I$3</f>
        <v>500.83599999999996</v>
      </c>
      <c r="L536" s="13">
        <v>1599</v>
      </c>
      <c r="M536" s="95">
        <f aca="true" t="shared" si="57" ref="M536:M599">L536*$I$3</f>
        <v>922.6229999999999</v>
      </c>
      <c r="N536" s="13">
        <v>1454</v>
      </c>
      <c r="O536" s="55">
        <f aca="true" t="shared" si="58" ref="O536:O599">N536*$I$3</f>
        <v>838.958</v>
      </c>
    </row>
    <row r="537" spans="1:15" ht="12.75">
      <c r="A537" s="2">
        <v>24116</v>
      </c>
      <c r="B537" s="2" t="s">
        <v>432</v>
      </c>
      <c r="C537" s="47" t="s">
        <v>1021</v>
      </c>
      <c r="D537" s="2" t="s">
        <v>514</v>
      </c>
      <c r="E537" s="2" t="s">
        <v>1467</v>
      </c>
      <c r="F537" s="2" t="s">
        <v>640</v>
      </c>
      <c r="G537" s="2"/>
      <c r="H537" s="13">
        <v>25219</v>
      </c>
      <c r="I537" s="55">
        <f t="shared" si="55"/>
        <v>14551.363</v>
      </c>
      <c r="J537" s="13">
        <v>31802</v>
      </c>
      <c r="K537" s="55">
        <f t="shared" si="56"/>
        <v>18349.753999999997</v>
      </c>
      <c r="L537" s="13">
        <v>16763</v>
      </c>
      <c r="M537" s="95">
        <f t="shared" si="57"/>
        <v>9672.250999999998</v>
      </c>
      <c r="N537" s="13">
        <v>17470</v>
      </c>
      <c r="O537" s="55">
        <f t="shared" si="58"/>
        <v>10080.189999999999</v>
      </c>
    </row>
    <row r="538" spans="1:15" ht="12.75">
      <c r="A538" s="2">
        <v>24217</v>
      </c>
      <c r="B538" s="2" t="s">
        <v>432</v>
      </c>
      <c r="C538" s="47" t="s">
        <v>1021</v>
      </c>
      <c r="D538" s="2" t="s">
        <v>514</v>
      </c>
      <c r="E538" s="2" t="s">
        <v>1468</v>
      </c>
      <c r="F538" s="2" t="s">
        <v>640</v>
      </c>
      <c r="G538" s="2"/>
      <c r="H538" s="13">
        <v>11234</v>
      </c>
      <c r="I538" s="55">
        <f t="shared" si="55"/>
        <v>6482.017999999999</v>
      </c>
      <c r="J538" s="13">
        <v>14574</v>
      </c>
      <c r="K538" s="55">
        <f t="shared" si="56"/>
        <v>8409.197999999999</v>
      </c>
      <c r="L538" s="13">
        <v>10682</v>
      </c>
      <c r="M538" s="95">
        <f t="shared" si="57"/>
        <v>6163.513999999999</v>
      </c>
      <c r="N538" s="13">
        <v>12104</v>
      </c>
      <c r="O538" s="55">
        <f t="shared" si="58"/>
        <v>6984.008</v>
      </c>
    </row>
    <row r="539" spans="1:15" ht="12.75">
      <c r="A539" s="2">
        <v>24254</v>
      </c>
      <c r="B539" s="2"/>
      <c r="C539" s="47" t="s">
        <v>1021</v>
      </c>
      <c r="D539" s="2" t="s">
        <v>794</v>
      </c>
      <c r="E539" s="2" t="s">
        <v>1469</v>
      </c>
      <c r="F539" s="2" t="s">
        <v>640</v>
      </c>
      <c r="G539" s="2"/>
      <c r="H539" s="13">
        <v>12325</v>
      </c>
      <c r="I539" s="55">
        <f t="shared" si="55"/>
        <v>7111.525</v>
      </c>
      <c r="J539" s="13">
        <v>10426</v>
      </c>
      <c r="K539" s="55">
        <f t="shared" si="56"/>
        <v>6015.802</v>
      </c>
      <c r="L539" s="13">
        <v>10758</v>
      </c>
      <c r="M539" s="95">
        <f t="shared" si="57"/>
        <v>6207.366</v>
      </c>
      <c r="N539" s="13">
        <v>10956</v>
      </c>
      <c r="O539" s="55">
        <f t="shared" si="58"/>
        <v>6321.611999999999</v>
      </c>
    </row>
    <row r="540" spans="1:15" ht="12.75">
      <c r="A540" s="2">
        <v>24363</v>
      </c>
      <c r="B540" s="2" t="s">
        <v>438</v>
      </c>
      <c r="C540" s="47" t="s">
        <v>1021</v>
      </c>
      <c r="D540" s="2" t="s">
        <v>795</v>
      </c>
      <c r="E540" s="2" t="s">
        <v>1470</v>
      </c>
      <c r="F540" s="2" t="s">
        <v>640</v>
      </c>
      <c r="G540" s="2" t="s">
        <v>439</v>
      </c>
      <c r="H540" s="13">
        <v>441</v>
      </c>
      <c r="I540" s="55">
        <f t="shared" si="55"/>
        <v>254.457</v>
      </c>
      <c r="J540" s="13">
        <v>357</v>
      </c>
      <c r="K540" s="55">
        <f t="shared" si="56"/>
        <v>205.98899999999998</v>
      </c>
      <c r="L540" s="13">
        <v>378</v>
      </c>
      <c r="M540" s="95">
        <f t="shared" si="57"/>
        <v>218.106</v>
      </c>
      <c r="N540" s="13">
        <v>368</v>
      </c>
      <c r="O540" s="55">
        <f t="shared" si="58"/>
        <v>212.33599999999998</v>
      </c>
    </row>
    <row r="541" spans="1:15" ht="12.75">
      <c r="A541" s="2">
        <v>24421</v>
      </c>
      <c r="B541" s="2" t="s">
        <v>432</v>
      </c>
      <c r="C541" s="47" t="s">
        <v>1021</v>
      </c>
      <c r="D541" s="2" t="s">
        <v>800</v>
      </c>
      <c r="E541" s="2" t="s">
        <v>1474</v>
      </c>
      <c r="F541" s="2" t="s">
        <v>640</v>
      </c>
      <c r="G541" s="2" t="s">
        <v>20</v>
      </c>
      <c r="H541" s="13">
        <v>44280</v>
      </c>
      <c r="I541" s="55">
        <f t="shared" si="55"/>
        <v>25549.559999999998</v>
      </c>
      <c r="J541" s="13">
        <v>41437</v>
      </c>
      <c r="K541" s="55">
        <f t="shared" si="56"/>
        <v>23909.148999999998</v>
      </c>
      <c r="L541" s="13">
        <v>42144</v>
      </c>
      <c r="M541" s="95">
        <f t="shared" si="57"/>
        <v>24317.088</v>
      </c>
      <c r="N541" s="13">
        <v>38230</v>
      </c>
      <c r="O541" s="55">
        <f t="shared" si="58"/>
        <v>22058.71</v>
      </c>
    </row>
    <row r="542" spans="1:15" ht="12.75">
      <c r="A542" s="2">
        <v>24453</v>
      </c>
      <c r="B542" s="2" t="s">
        <v>432</v>
      </c>
      <c r="C542" s="47" t="s">
        <v>1021</v>
      </c>
      <c r="D542" s="2" t="s">
        <v>514</v>
      </c>
      <c r="E542" s="2" t="s">
        <v>1475</v>
      </c>
      <c r="F542" s="2" t="s">
        <v>640</v>
      </c>
      <c r="G542" s="2"/>
      <c r="H542" s="13">
        <v>13731</v>
      </c>
      <c r="I542" s="55">
        <f t="shared" si="55"/>
        <v>7922.786999999999</v>
      </c>
      <c r="J542" s="13">
        <v>14506</v>
      </c>
      <c r="K542" s="55">
        <f t="shared" si="56"/>
        <v>8369.962</v>
      </c>
      <c r="L542" s="13">
        <v>13030</v>
      </c>
      <c r="M542" s="95">
        <f t="shared" si="57"/>
        <v>7518.3099999999995</v>
      </c>
      <c r="N542" s="147">
        <v>8669656</v>
      </c>
      <c r="O542" s="55">
        <f t="shared" si="58"/>
        <v>5002391.511999999</v>
      </c>
    </row>
    <row r="543" spans="1:15" ht="12.75">
      <c r="A543" s="2">
        <v>24501</v>
      </c>
      <c r="B543" s="2" t="s">
        <v>432</v>
      </c>
      <c r="C543" s="47" t="s">
        <v>1021</v>
      </c>
      <c r="D543" s="2" t="s">
        <v>307</v>
      </c>
      <c r="E543" s="2" t="s">
        <v>1476</v>
      </c>
      <c r="F543" s="2" t="s">
        <v>640</v>
      </c>
      <c r="G543" s="2" t="s">
        <v>20</v>
      </c>
      <c r="H543" s="13">
        <v>438</v>
      </c>
      <c r="I543" s="55">
        <f t="shared" si="55"/>
        <v>252.72599999999997</v>
      </c>
      <c r="J543" s="13">
        <v>419</v>
      </c>
      <c r="K543" s="55">
        <f t="shared" si="56"/>
        <v>241.76299999999998</v>
      </c>
      <c r="L543" s="13">
        <v>426</v>
      </c>
      <c r="M543" s="95">
        <f t="shared" si="57"/>
        <v>245.802</v>
      </c>
      <c r="N543" s="13"/>
      <c r="O543" s="55">
        <f t="shared" si="58"/>
        <v>0</v>
      </c>
    </row>
    <row r="544" spans="1:15" ht="12.75">
      <c r="A544" s="2">
        <v>24515</v>
      </c>
      <c r="B544" s="2" t="s">
        <v>432</v>
      </c>
      <c r="C544" s="47" t="s">
        <v>1021</v>
      </c>
      <c r="D544" s="2" t="s">
        <v>514</v>
      </c>
      <c r="E544" s="2" t="s">
        <v>1477</v>
      </c>
      <c r="F544" s="2" t="s">
        <v>640</v>
      </c>
      <c r="G544" s="2"/>
      <c r="H544" s="13">
        <v>1051</v>
      </c>
      <c r="I544" s="55">
        <f t="shared" si="55"/>
        <v>606.4269999999999</v>
      </c>
      <c r="J544" s="13">
        <v>1128</v>
      </c>
      <c r="K544" s="55">
        <f t="shared" si="56"/>
        <v>650.856</v>
      </c>
      <c r="L544" s="13">
        <v>1006</v>
      </c>
      <c r="M544" s="95">
        <f t="shared" si="57"/>
        <v>580.462</v>
      </c>
      <c r="N544" s="13"/>
      <c r="O544" s="55">
        <f t="shared" si="58"/>
        <v>0</v>
      </c>
    </row>
    <row r="545" spans="1:15" ht="12.75">
      <c r="A545" s="2">
        <v>24546</v>
      </c>
      <c r="B545" s="2" t="s">
        <v>438</v>
      </c>
      <c r="C545" s="47" t="s">
        <v>1021</v>
      </c>
      <c r="D545" s="2" t="s">
        <v>801</v>
      </c>
      <c r="E545" s="2" t="s">
        <v>1478</v>
      </c>
      <c r="F545" s="2" t="s">
        <v>640</v>
      </c>
      <c r="G545" s="2" t="s">
        <v>439</v>
      </c>
      <c r="H545" s="13">
        <v>300</v>
      </c>
      <c r="I545" s="55">
        <f t="shared" si="55"/>
        <v>173.1</v>
      </c>
      <c r="J545" s="13">
        <v>317</v>
      </c>
      <c r="K545" s="55">
        <f t="shared" si="56"/>
        <v>182.909</v>
      </c>
      <c r="L545" s="13">
        <v>396</v>
      </c>
      <c r="M545" s="95">
        <f t="shared" si="57"/>
        <v>228.492</v>
      </c>
      <c r="N545" s="13"/>
      <c r="O545" s="55">
        <f t="shared" si="58"/>
        <v>0</v>
      </c>
    </row>
    <row r="546" spans="1:15" ht="12.75">
      <c r="A546" s="2">
        <v>24838</v>
      </c>
      <c r="B546" s="2" t="s">
        <v>802</v>
      </c>
      <c r="C546" s="47" t="s">
        <v>1021</v>
      </c>
      <c r="D546" s="2" t="s">
        <v>803</v>
      </c>
      <c r="E546" s="2" t="s">
        <v>1479</v>
      </c>
      <c r="F546" s="2" t="s">
        <v>434</v>
      </c>
      <c r="G546" s="2" t="s">
        <v>20</v>
      </c>
      <c r="H546" s="13">
        <v>14224</v>
      </c>
      <c r="I546" s="55">
        <f t="shared" si="55"/>
        <v>8207.248</v>
      </c>
      <c r="J546" s="13">
        <v>13715</v>
      </c>
      <c r="K546" s="55">
        <f t="shared" si="56"/>
        <v>7913.554999999999</v>
      </c>
      <c r="L546" s="13">
        <v>13297</v>
      </c>
      <c r="M546" s="95">
        <f t="shared" si="57"/>
        <v>7672.369</v>
      </c>
      <c r="N546" s="13"/>
      <c r="O546" s="55">
        <f t="shared" si="58"/>
        <v>0</v>
      </c>
    </row>
    <row r="547" spans="1:15" ht="12.75">
      <c r="A547" s="2">
        <v>24839</v>
      </c>
      <c r="B547" s="2" t="s">
        <v>432</v>
      </c>
      <c r="C547" s="47" t="s">
        <v>1021</v>
      </c>
      <c r="D547" s="2" t="s">
        <v>514</v>
      </c>
      <c r="E547" s="2" t="s">
        <v>1087</v>
      </c>
      <c r="F547" s="2" t="s">
        <v>434</v>
      </c>
      <c r="G547" s="2"/>
      <c r="H547" s="13">
        <v>16861</v>
      </c>
      <c r="I547" s="55">
        <f t="shared" si="55"/>
        <v>9728.796999999999</v>
      </c>
      <c r="J547" s="13">
        <v>16368</v>
      </c>
      <c r="K547" s="55">
        <f t="shared" si="56"/>
        <v>9444.336</v>
      </c>
      <c r="L547" s="13">
        <v>14657</v>
      </c>
      <c r="M547" s="95">
        <f t="shared" si="57"/>
        <v>8457.089</v>
      </c>
      <c r="N547" s="13"/>
      <c r="O547" s="55">
        <f t="shared" si="58"/>
        <v>0</v>
      </c>
    </row>
    <row r="548" spans="1:15" ht="12.75">
      <c r="A548" s="2">
        <v>24842</v>
      </c>
      <c r="B548" s="2" t="s">
        <v>432</v>
      </c>
      <c r="C548" s="47" t="s">
        <v>1021</v>
      </c>
      <c r="D548" s="2" t="s">
        <v>514</v>
      </c>
      <c r="E548" s="2" t="s">
        <v>1480</v>
      </c>
      <c r="F548" s="2" t="s">
        <v>434</v>
      </c>
      <c r="G548" s="2"/>
      <c r="H548" s="13">
        <v>17300</v>
      </c>
      <c r="I548" s="55">
        <f t="shared" si="55"/>
        <v>9982.099999999999</v>
      </c>
      <c r="J548" s="13">
        <v>37788</v>
      </c>
      <c r="K548" s="55">
        <f t="shared" si="56"/>
        <v>21803.676</v>
      </c>
      <c r="L548" s="13">
        <v>33210</v>
      </c>
      <c r="M548" s="95">
        <f t="shared" si="57"/>
        <v>19162.17</v>
      </c>
      <c r="N548" s="13"/>
      <c r="O548" s="55">
        <f t="shared" si="58"/>
        <v>0</v>
      </c>
    </row>
    <row r="549" spans="1:15" ht="12.75">
      <c r="A549" s="2">
        <v>24863</v>
      </c>
      <c r="B549" s="2" t="s">
        <v>432</v>
      </c>
      <c r="C549" s="47" t="s">
        <v>1021</v>
      </c>
      <c r="D549" s="2" t="s">
        <v>484</v>
      </c>
      <c r="E549" s="2" t="s">
        <v>1481</v>
      </c>
      <c r="F549" s="2" t="s">
        <v>434</v>
      </c>
      <c r="G549" s="2"/>
      <c r="H549" s="13">
        <v>876</v>
      </c>
      <c r="I549" s="55">
        <f t="shared" si="55"/>
        <v>505.45199999999994</v>
      </c>
      <c r="J549" s="13">
        <v>876</v>
      </c>
      <c r="K549" s="55">
        <f t="shared" si="56"/>
        <v>505.45199999999994</v>
      </c>
      <c r="L549" s="13">
        <v>876</v>
      </c>
      <c r="M549" s="95">
        <f t="shared" si="57"/>
        <v>505.45199999999994</v>
      </c>
      <c r="N549" s="13"/>
      <c r="O549" s="55">
        <f t="shared" si="58"/>
        <v>0</v>
      </c>
    </row>
    <row r="550" spans="1:15" ht="12.75">
      <c r="A550" s="2">
        <v>24864</v>
      </c>
      <c r="B550" s="2"/>
      <c r="C550" s="47" t="s">
        <v>1021</v>
      </c>
      <c r="D550" s="2" t="s">
        <v>804</v>
      </c>
      <c r="E550" s="2" t="s">
        <v>1482</v>
      </c>
      <c r="F550" s="2" t="s">
        <v>434</v>
      </c>
      <c r="G550" s="2"/>
      <c r="H550" s="13">
        <v>5066</v>
      </c>
      <c r="I550" s="55">
        <f t="shared" si="55"/>
        <v>2923.082</v>
      </c>
      <c r="J550" s="13">
        <v>507</v>
      </c>
      <c r="K550" s="55">
        <f t="shared" si="56"/>
        <v>292.539</v>
      </c>
      <c r="L550" s="13">
        <v>631</v>
      </c>
      <c r="M550" s="95">
        <f t="shared" si="57"/>
        <v>364.087</v>
      </c>
      <c r="N550" s="13"/>
      <c r="O550" s="55">
        <f t="shared" si="58"/>
        <v>0</v>
      </c>
    </row>
    <row r="551" spans="1:15" ht="12.75">
      <c r="A551" s="2">
        <v>24870</v>
      </c>
      <c r="B551" s="2" t="s">
        <v>438</v>
      </c>
      <c r="C551" s="47" t="s">
        <v>1021</v>
      </c>
      <c r="D551" s="2" t="s">
        <v>805</v>
      </c>
      <c r="E551" s="2" t="s">
        <v>1483</v>
      </c>
      <c r="F551" s="2" t="s">
        <v>434</v>
      </c>
      <c r="G551" s="2" t="s">
        <v>439</v>
      </c>
      <c r="H551" s="13">
        <v>1010</v>
      </c>
      <c r="I551" s="55">
        <f t="shared" si="55"/>
        <v>582.77</v>
      </c>
      <c r="J551" s="13">
        <v>868</v>
      </c>
      <c r="K551" s="55">
        <f t="shared" si="56"/>
        <v>500.83599999999996</v>
      </c>
      <c r="L551" s="13">
        <v>3341</v>
      </c>
      <c r="M551" s="95">
        <f t="shared" si="57"/>
        <v>1927.7569999999998</v>
      </c>
      <c r="N551" s="13"/>
      <c r="O551" s="55">
        <f t="shared" si="58"/>
        <v>0</v>
      </c>
    </row>
    <row r="552" spans="1:15" ht="12.75">
      <c r="A552" s="2">
        <v>24991</v>
      </c>
      <c r="B552" s="2" t="s">
        <v>432</v>
      </c>
      <c r="C552" s="47" t="s">
        <v>1021</v>
      </c>
      <c r="D552" s="2" t="s">
        <v>806</v>
      </c>
      <c r="E552" s="2" t="s">
        <v>1484</v>
      </c>
      <c r="F552" s="2" t="s">
        <v>434</v>
      </c>
      <c r="G552" s="2" t="s">
        <v>20</v>
      </c>
      <c r="H552" s="13">
        <v>9871</v>
      </c>
      <c r="I552" s="55">
        <f t="shared" si="55"/>
        <v>5695.567</v>
      </c>
      <c r="J552" s="13">
        <v>710</v>
      </c>
      <c r="K552" s="55">
        <f t="shared" si="56"/>
        <v>409.66999999999996</v>
      </c>
      <c r="L552" s="13">
        <v>703</v>
      </c>
      <c r="M552" s="95">
        <f t="shared" si="57"/>
        <v>405.631</v>
      </c>
      <c r="N552" s="13"/>
      <c r="O552" s="55">
        <f t="shared" si="58"/>
        <v>0</v>
      </c>
    </row>
    <row r="553" spans="1:15" ht="12.75">
      <c r="A553" s="2">
        <v>24993</v>
      </c>
      <c r="B553" s="2" t="s">
        <v>438</v>
      </c>
      <c r="C553" s="47" t="s">
        <v>1021</v>
      </c>
      <c r="D553" s="2" t="s">
        <v>807</v>
      </c>
      <c r="E553" s="2" t="s">
        <v>1485</v>
      </c>
      <c r="F553" s="2" t="s">
        <v>434</v>
      </c>
      <c r="G553" s="2" t="s">
        <v>439</v>
      </c>
      <c r="H553" s="13">
        <v>2160</v>
      </c>
      <c r="I553" s="55">
        <f t="shared" si="55"/>
        <v>1246.32</v>
      </c>
      <c r="J553" s="13">
        <v>2870</v>
      </c>
      <c r="K553" s="55">
        <f t="shared" si="56"/>
        <v>1655.9899999999998</v>
      </c>
      <c r="L553" s="13">
        <v>2910</v>
      </c>
      <c r="M553" s="95">
        <f t="shared" si="57"/>
        <v>1679.07</v>
      </c>
      <c r="N553" s="13"/>
      <c r="O553" s="55">
        <f t="shared" si="58"/>
        <v>0</v>
      </c>
    </row>
    <row r="554" spans="1:15" ht="12.75">
      <c r="A554" s="2">
        <v>24997</v>
      </c>
      <c r="B554" s="2" t="s">
        <v>432</v>
      </c>
      <c r="C554" s="47" t="s">
        <v>1021</v>
      </c>
      <c r="D554" s="2" t="s">
        <v>514</v>
      </c>
      <c r="E554" s="2" t="s">
        <v>1486</v>
      </c>
      <c r="F554" s="2" t="s">
        <v>434</v>
      </c>
      <c r="G554" s="2"/>
      <c r="H554" s="13">
        <v>11011</v>
      </c>
      <c r="I554" s="55">
        <f t="shared" si="55"/>
        <v>6353.347</v>
      </c>
      <c r="J554" s="13">
        <v>11326</v>
      </c>
      <c r="K554" s="55">
        <f t="shared" si="56"/>
        <v>6535.102</v>
      </c>
      <c r="L554" s="13">
        <v>13123</v>
      </c>
      <c r="M554" s="95">
        <f t="shared" si="57"/>
        <v>7571.971</v>
      </c>
      <c r="N554" s="13"/>
      <c r="O554" s="55">
        <f t="shared" si="58"/>
        <v>0</v>
      </c>
    </row>
    <row r="555" spans="1:15" ht="12.75">
      <c r="A555" s="2">
        <v>24998</v>
      </c>
      <c r="B555" s="2" t="s">
        <v>432</v>
      </c>
      <c r="C555" s="47" t="s">
        <v>1021</v>
      </c>
      <c r="D555" s="2" t="s">
        <v>514</v>
      </c>
      <c r="E555" s="2" t="s">
        <v>1487</v>
      </c>
      <c r="F555" s="2" t="s">
        <v>434</v>
      </c>
      <c r="G555" s="2"/>
      <c r="H555" s="13">
        <v>28412</v>
      </c>
      <c r="I555" s="55">
        <f t="shared" si="55"/>
        <v>16393.724</v>
      </c>
      <c r="J555" s="13">
        <v>28511</v>
      </c>
      <c r="K555" s="55">
        <f t="shared" si="56"/>
        <v>16450.846999999998</v>
      </c>
      <c r="L555" s="13">
        <v>31099</v>
      </c>
      <c r="M555" s="95">
        <f t="shared" si="57"/>
        <v>17944.123</v>
      </c>
      <c r="N555" s="13"/>
      <c r="O555" s="55">
        <f t="shared" si="58"/>
        <v>0</v>
      </c>
    </row>
    <row r="556" spans="1:15" ht="12.75">
      <c r="A556" s="2">
        <v>24999</v>
      </c>
      <c r="B556" s="2" t="s">
        <v>432</v>
      </c>
      <c r="C556" s="47" t="s">
        <v>1021</v>
      </c>
      <c r="D556" s="2" t="s">
        <v>514</v>
      </c>
      <c r="E556" s="2" t="s">
        <v>1488</v>
      </c>
      <c r="F556" s="2" t="s">
        <v>434</v>
      </c>
      <c r="G556" s="2"/>
      <c r="H556" s="13">
        <v>11382</v>
      </c>
      <c r="I556" s="55">
        <f t="shared" si="55"/>
        <v>6567.414</v>
      </c>
      <c r="J556" s="13">
        <v>12149</v>
      </c>
      <c r="K556" s="55">
        <f t="shared" si="56"/>
        <v>7009.972999999999</v>
      </c>
      <c r="L556" s="13">
        <v>14054</v>
      </c>
      <c r="M556" s="95">
        <f t="shared" si="57"/>
        <v>8109.157999999999</v>
      </c>
      <c r="N556" s="13"/>
      <c r="O556" s="55">
        <f t="shared" si="58"/>
        <v>0</v>
      </c>
    </row>
    <row r="557" spans="1:15" ht="12.75">
      <c r="A557" s="2">
        <v>25000</v>
      </c>
      <c r="B557" s="2" t="s">
        <v>432</v>
      </c>
      <c r="C557" s="47" t="s">
        <v>1021</v>
      </c>
      <c r="D557" s="2" t="s">
        <v>514</v>
      </c>
      <c r="E557" s="2" t="s">
        <v>1489</v>
      </c>
      <c r="F557" s="2" t="s">
        <v>434</v>
      </c>
      <c r="G557" s="2"/>
      <c r="H557" s="13">
        <v>20624</v>
      </c>
      <c r="I557" s="55">
        <f t="shared" si="55"/>
        <v>11900.047999999999</v>
      </c>
      <c r="J557" s="13">
        <v>11789</v>
      </c>
      <c r="K557" s="55">
        <f t="shared" si="56"/>
        <v>6802.253</v>
      </c>
      <c r="L557" s="13">
        <v>6656</v>
      </c>
      <c r="M557" s="95">
        <f t="shared" si="57"/>
        <v>3840.5119999999997</v>
      </c>
      <c r="N557" s="13"/>
      <c r="O557" s="55">
        <f t="shared" si="58"/>
        <v>0</v>
      </c>
    </row>
    <row r="558" spans="1:15" ht="12.75">
      <c r="A558" s="2">
        <v>25001</v>
      </c>
      <c r="B558" s="2" t="s">
        <v>432</v>
      </c>
      <c r="C558" s="47" t="s">
        <v>1021</v>
      </c>
      <c r="D558" s="2" t="s">
        <v>514</v>
      </c>
      <c r="E558" s="2" t="s">
        <v>1490</v>
      </c>
      <c r="F558" s="2" t="s">
        <v>434</v>
      </c>
      <c r="G558" s="2"/>
      <c r="H558" s="13">
        <v>19950</v>
      </c>
      <c r="I558" s="55">
        <f t="shared" si="55"/>
        <v>11511.15</v>
      </c>
      <c r="J558" s="13">
        <v>17073</v>
      </c>
      <c r="K558" s="55">
        <f t="shared" si="56"/>
        <v>9851.121</v>
      </c>
      <c r="L558" s="13">
        <v>15766</v>
      </c>
      <c r="M558" s="95">
        <f t="shared" si="57"/>
        <v>9096.982</v>
      </c>
      <c r="N558" s="13"/>
      <c r="O558" s="55">
        <f t="shared" si="58"/>
        <v>0</v>
      </c>
    </row>
    <row r="559" spans="1:15" ht="12.75">
      <c r="A559" s="2">
        <v>25002</v>
      </c>
      <c r="B559" s="2" t="s">
        <v>432</v>
      </c>
      <c r="C559" s="47" t="s">
        <v>1021</v>
      </c>
      <c r="D559" s="2" t="s">
        <v>514</v>
      </c>
      <c r="E559" s="2" t="s">
        <v>1491</v>
      </c>
      <c r="F559" s="2" t="s">
        <v>434</v>
      </c>
      <c r="G559" s="2"/>
      <c r="H559" s="13">
        <v>8712</v>
      </c>
      <c r="I559" s="55">
        <f t="shared" si="55"/>
        <v>5026.824</v>
      </c>
      <c r="J559" s="13">
        <v>9333</v>
      </c>
      <c r="K559" s="55">
        <f t="shared" si="56"/>
        <v>5385.141</v>
      </c>
      <c r="L559" s="13">
        <v>10602</v>
      </c>
      <c r="M559" s="95">
        <f t="shared" si="57"/>
        <v>6117.353999999999</v>
      </c>
      <c r="N559" s="13"/>
      <c r="O559" s="55">
        <f t="shared" si="58"/>
        <v>0</v>
      </c>
    </row>
    <row r="560" spans="1:15" ht="12.75">
      <c r="A560" s="2">
        <v>25003</v>
      </c>
      <c r="B560" s="2" t="s">
        <v>432</v>
      </c>
      <c r="C560" s="47" t="s">
        <v>1021</v>
      </c>
      <c r="D560" s="2" t="s">
        <v>514</v>
      </c>
      <c r="E560" s="2" t="s">
        <v>1492</v>
      </c>
      <c r="F560" s="2" t="s">
        <v>434</v>
      </c>
      <c r="G560" s="2"/>
      <c r="H560" s="13">
        <v>3181</v>
      </c>
      <c r="I560" s="55">
        <f t="shared" si="55"/>
        <v>1835.437</v>
      </c>
      <c r="J560" s="13">
        <v>3470</v>
      </c>
      <c r="K560" s="55">
        <f t="shared" si="56"/>
        <v>2002.1899999999998</v>
      </c>
      <c r="L560" s="13">
        <v>3576</v>
      </c>
      <c r="M560" s="95">
        <f t="shared" si="57"/>
        <v>2063.352</v>
      </c>
      <c r="N560" s="13"/>
      <c r="O560" s="55">
        <f t="shared" si="58"/>
        <v>0</v>
      </c>
    </row>
    <row r="561" spans="1:15" ht="12.75">
      <c r="A561" s="2">
        <v>25004</v>
      </c>
      <c r="B561" s="2" t="s">
        <v>432</v>
      </c>
      <c r="C561" s="47" t="s">
        <v>1021</v>
      </c>
      <c r="D561" s="2" t="s">
        <v>514</v>
      </c>
      <c r="E561" s="2" t="s">
        <v>1493</v>
      </c>
      <c r="F561" s="2" t="s">
        <v>434</v>
      </c>
      <c r="G561" s="2"/>
      <c r="H561" s="13">
        <v>11097</v>
      </c>
      <c r="I561" s="55">
        <f t="shared" si="55"/>
        <v>6402.968999999999</v>
      </c>
      <c r="J561" s="13">
        <v>11547</v>
      </c>
      <c r="K561" s="55">
        <f t="shared" si="56"/>
        <v>6662.619</v>
      </c>
      <c r="L561" s="13">
        <v>13406</v>
      </c>
      <c r="M561" s="95">
        <f t="shared" si="57"/>
        <v>7735.262</v>
      </c>
      <c r="N561" s="13"/>
      <c r="O561" s="55">
        <f t="shared" si="58"/>
        <v>0</v>
      </c>
    </row>
    <row r="562" spans="1:15" ht="12.75">
      <c r="A562" s="2">
        <v>25005</v>
      </c>
      <c r="B562" s="2" t="s">
        <v>432</v>
      </c>
      <c r="C562" s="47" t="s">
        <v>1021</v>
      </c>
      <c r="D562" s="2" t="s">
        <v>514</v>
      </c>
      <c r="E562" s="2" t="s">
        <v>1494</v>
      </c>
      <c r="F562" s="2" t="s">
        <v>434</v>
      </c>
      <c r="G562" s="2"/>
      <c r="H562" s="13">
        <v>3513</v>
      </c>
      <c r="I562" s="55">
        <f t="shared" si="55"/>
        <v>2027.0009999999997</v>
      </c>
      <c r="J562" s="13">
        <v>2757</v>
      </c>
      <c r="K562" s="55">
        <f t="shared" si="56"/>
        <v>1590.789</v>
      </c>
      <c r="L562" s="13">
        <v>3224</v>
      </c>
      <c r="M562" s="95">
        <f t="shared" si="57"/>
        <v>1860.2479999999998</v>
      </c>
      <c r="N562" s="13"/>
      <c r="O562" s="55">
        <f t="shared" si="58"/>
        <v>0</v>
      </c>
    </row>
    <row r="563" spans="1:15" ht="12.75">
      <c r="A563" s="2">
        <v>25006</v>
      </c>
      <c r="B563" s="2" t="s">
        <v>432</v>
      </c>
      <c r="C563" s="47" t="s">
        <v>1021</v>
      </c>
      <c r="D563" s="2" t="s">
        <v>514</v>
      </c>
      <c r="E563" s="2" t="s">
        <v>1495</v>
      </c>
      <c r="F563" s="2" t="s">
        <v>434</v>
      </c>
      <c r="G563" s="2"/>
      <c r="H563" s="13">
        <v>24609</v>
      </c>
      <c r="I563" s="55">
        <f t="shared" si="55"/>
        <v>14199.392999999998</v>
      </c>
      <c r="J563" s="13">
        <v>27409</v>
      </c>
      <c r="K563" s="55">
        <f t="shared" si="56"/>
        <v>15814.992999999999</v>
      </c>
      <c r="L563" s="13">
        <v>51369</v>
      </c>
      <c r="M563" s="95">
        <f t="shared" si="57"/>
        <v>29639.912999999997</v>
      </c>
      <c r="N563" s="13"/>
      <c r="O563" s="55">
        <f t="shared" si="58"/>
        <v>0</v>
      </c>
    </row>
    <row r="564" spans="1:15" ht="12.75">
      <c r="A564" s="2">
        <v>25007</v>
      </c>
      <c r="B564" s="2" t="s">
        <v>432</v>
      </c>
      <c r="C564" s="47" t="s">
        <v>1021</v>
      </c>
      <c r="D564" s="2" t="s">
        <v>514</v>
      </c>
      <c r="E564" s="2" t="s">
        <v>1496</v>
      </c>
      <c r="F564" s="2" t="s">
        <v>434</v>
      </c>
      <c r="G564" s="2"/>
      <c r="H564" s="13">
        <v>17098</v>
      </c>
      <c r="I564" s="55">
        <f t="shared" si="55"/>
        <v>9865.545999999998</v>
      </c>
      <c r="J564" s="13">
        <v>18020</v>
      </c>
      <c r="K564" s="55">
        <f t="shared" si="56"/>
        <v>10397.539999999999</v>
      </c>
      <c r="L564" s="13">
        <v>20675</v>
      </c>
      <c r="M564" s="95">
        <f t="shared" si="57"/>
        <v>11929.474999999999</v>
      </c>
      <c r="N564" s="13"/>
      <c r="O564" s="55">
        <f t="shared" si="58"/>
        <v>0</v>
      </c>
    </row>
    <row r="565" spans="1:15" ht="12.75">
      <c r="A565" s="2">
        <v>25008</v>
      </c>
      <c r="B565" s="2" t="s">
        <v>432</v>
      </c>
      <c r="C565" s="47" t="s">
        <v>1021</v>
      </c>
      <c r="D565" s="2" t="s">
        <v>514</v>
      </c>
      <c r="E565" s="2" t="s">
        <v>1497</v>
      </c>
      <c r="F565" s="2" t="s">
        <v>434</v>
      </c>
      <c r="G565" s="2"/>
      <c r="H565" s="13">
        <v>3586</v>
      </c>
      <c r="I565" s="55">
        <f t="shared" si="55"/>
        <v>2069.122</v>
      </c>
      <c r="J565" s="13">
        <v>3856</v>
      </c>
      <c r="K565" s="55">
        <f t="shared" si="56"/>
        <v>2224.912</v>
      </c>
      <c r="L565" s="13">
        <v>4440</v>
      </c>
      <c r="M565" s="95">
        <f t="shared" si="57"/>
        <v>2561.8799999999997</v>
      </c>
      <c r="N565" s="13"/>
      <c r="O565" s="55">
        <f t="shared" si="58"/>
        <v>0</v>
      </c>
    </row>
    <row r="566" spans="1:15" ht="12.75">
      <c r="A566" s="2">
        <v>25009</v>
      </c>
      <c r="B566" s="2" t="s">
        <v>432</v>
      </c>
      <c r="C566" s="47" t="s">
        <v>1021</v>
      </c>
      <c r="D566" s="2" t="s">
        <v>514</v>
      </c>
      <c r="E566" s="2" t="s">
        <v>1498</v>
      </c>
      <c r="F566" s="2" t="s">
        <v>434</v>
      </c>
      <c r="G566" s="2"/>
      <c r="H566" s="13">
        <v>1915</v>
      </c>
      <c r="I566" s="55">
        <f t="shared" si="55"/>
        <v>1104.955</v>
      </c>
      <c r="J566" s="13">
        <v>2039</v>
      </c>
      <c r="K566" s="55">
        <f t="shared" si="56"/>
        <v>1176.503</v>
      </c>
      <c r="L566" s="13">
        <v>2347</v>
      </c>
      <c r="M566" s="95">
        <f t="shared" si="57"/>
        <v>1354.2189999999998</v>
      </c>
      <c r="N566" s="13"/>
      <c r="O566" s="55">
        <f t="shared" si="58"/>
        <v>0</v>
      </c>
    </row>
    <row r="567" spans="1:15" ht="12.75">
      <c r="A567" s="2">
        <v>25010</v>
      </c>
      <c r="B567" s="2" t="s">
        <v>432</v>
      </c>
      <c r="C567" s="47" t="s">
        <v>1021</v>
      </c>
      <c r="D567" s="2" t="s">
        <v>808</v>
      </c>
      <c r="E567" s="2" t="s">
        <v>1499</v>
      </c>
      <c r="F567" s="2" t="s">
        <v>434</v>
      </c>
      <c r="G567" s="2" t="s">
        <v>472</v>
      </c>
      <c r="H567" s="13">
        <v>3566</v>
      </c>
      <c r="I567" s="55">
        <f t="shared" si="55"/>
        <v>2057.582</v>
      </c>
      <c r="J567" s="13">
        <v>3825</v>
      </c>
      <c r="K567" s="55">
        <f t="shared" si="56"/>
        <v>2207.0249999999996</v>
      </c>
      <c r="L567" s="13">
        <v>3588</v>
      </c>
      <c r="M567" s="95">
        <f t="shared" si="57"/>
        <v>2070.276</v>
      </c>
      <c r="N567" s="13"/>
      <c r="O567" s="55">
        <f t="shared" si="58"/>
        <v>0</v>
      </c>
    </row>
    <row r="568" spans="1:15" ht="12.75">
      <c r="A568" s="2">
        <v>25011</v>
      </c>
      <c r="B568" s="2" t="s">
        <v>432</v>
      </c>
      <c r="C568" s="47" t="s">
        <v>1021</v>
      </c>
      <c r="D568" s="2" t="s">
        <v>514</v>
      </c>
      <c r="E568" s="2" t="s">
        <v>1500</v>
      </c>
      <c r="F568" s="2" t="s">
        <v>434</v>
      </c>
      <c r="G568" s="2"/>
      <c r="H568" s="13">
        <v>14448</v>
      </c>
      <c r="I568" s="55">
        <f t="shared" si="55"/>
        <v>8336.496</v>
      </c>
      <c r="J568" s="13">
        <v>16246</v>
      </c>
      <c r="K568" s="55">
        <f t="shared" si="56"/>
        <v>9373.942</v>
      </c>
      <c r="L568" s="13">
        <v>18844</v>
      </c>
      <c r="M568" s="95">
        <f t="shared" si="57"/>
        <v>10872.988</v>
      </c>
      <c r="N568" s="13"/>
      <c r="O568" s="55">
        <f t="shared" si="58"/>
        <v>0</v>
      </c>
    </row>
    <row r="569" spans="1:15" ht="12.75">
      <c r="A569" s="2">
        <v>25012</v>
      </c>
      <c r="B569" s="2" t="s">
        <v>432</v>
      </c>
      <c r="C569" s="47" t="s">
        <v>1021</v>
      </c>
      <c r="D569" s="2" t="s">
        <v>514</v>
      </c>
      <c r="E569" s="2" t="s">
        <v>1501</v>
      </c>
      <c r="F569" s="2" t="s">
        <v>434</v>
      </c>
      <c r="G569" s="2"/>
      <c r="H569" s="13">
        <v>18214</v>
      </c>
      <c r="I569" s="55">
        <f t="shared" si="55"/>
        <v>10509.478</v>
      </c>
      <c r="J569" s="13">
        <v>16213</v>
      </c>
      <c r="K569" s="55">
        <f t="shared" si="56"/>
        <v>9354.901</v>
      </c>
      <c r="L569" s="13">
        <v>33451</v>
      </c>
      <c r="M569" s="95">
        <f t="shared" si="57"/>
        <v>19301.227</v>
      </c>
      <c r="N569" s="13"/>
      <c r="O569" s="55">
        <f t="shared" si="58"/>
        <v>0</v>
      </c>
    </row>
    <row r="570" spans="1:15" ht="12.75">
      <c r="A570" s="2">
        <v>25014</v>
      </c>
      <c r="B570" s="2" t="s">
        <v>432</v>
      </c>
      <c r="C570" s="47" t="s">
        <v>1021</v>
      </c>
      <c r="D570" s="2" t="s">
        <v>514</v>
      </c>
      <c r="E570" s="2" t="s">
        <v>1502</v>
      </c>
      <c r="F570" s="2" t="s">
        <v>434</v>
      </c>
      <c r="G570" s="2"/>
      <c r="H570" s="13">
        <v>556</v>
      </c>
      <c r="I570" s="55">
        <f t="shared" si="55"/>
        <v>320.81199999999995</v>
      </c>
      <c r="J570" s="13">
        <v>622</v>
      </c>
      <c r="K570" s="55">
        <f t="shared" si="56"/>
        <v>358.89399999999995</v>
      </c>
      <c r="L570" s="13">
        <v>659</v>
      </c>
      <c r="M570" s="95">
        <f t="shared" si="57"/>
        <v>380.243</v>
      </c>
      <c r="N570" s="13"/>
      <c r="O570" s="55">
        <f t="shared" si="58"/>
        <v>0</v>
      </c>
    </row>
    <row r="571" spans="1:15" ht="12.75">
      <c r="A571" s="2">
        <v>25015</v>
      </c>
      <c r="B571" s="2" t="s">
        <v>432</v>
      </c>
      <c r="C571" s="47" t="s">
        <v>1021</v>
      </c>
      <c r="D571" s="2" t="s">
        <v>514</v>
      </c>
      <c r="E571" s="2" t="s">
        <v>1503</v>
      </c>
      <c r="F571" s="2" t="s">
        <v>434</v>
      </c>
      <c r="G571" s="2"/>
      <c r="H571" s="13">
        <v>5449</v>
      </c>
      <c r="I571" s="55">
        <f t="shared" si="55"/>
        <v>3144.073</v>
      </c>
      <c r="J571" s="13">
        <v>6433</v>
      </c>
      <c r="K571" s="55">
        <f t="shared" si="56"/>
        <v>3711.841</v>
      </c>
      <c r="L571" s="13">
        <v>6559</v>
      </c>
      <c r="M571" s="95">
        <f t="shared" si="57"/>
        <v>3784.5429999999997</v>
      </c>
      <c r="N571" s="13"/>
      <c r="O571" s="55">
        <f t="shared" si="58"/>
        <v>0</v>
      </c>
    </row>
    <row r="572" spans="1:15" ht="12.75">
      <c r="A572" s="2">
        <v>25016</v>
      </c>
      <c r="B572" s="2" t="s">
        <v>432</v>
      </c>
      <c r="C572" s="47" t="s">
        <v>1021</v>
      </c>
      <c r="D572" s="2" t="s">
        <v>514</v>
      </c>
      <c r="E572" s="2" t="s">
        <v>1504</v>
      </c>
      <c r="F572" s="2" t="s">
        <v>434</v>
      </c>
      <c r="G572" s="2"/>
      <c r="H572" s="13">
        <v>14197</v>
      </c>
      <c r="I572" s="55">
        <f t="shared" si="55"/>
        <v>8191.668999999999</v>
      </c>
      <c r="J572" s="13">
        <v>16503</v>
      </c>
      <c r="K572" s="55">
        <f t="shared" si="56"/>
        <v>9522.231</v>
      </c>
      <c r="L572" s="13">
        <v>16810</v>
      </c>
      <c r="M572" s="95">
        <f t="shared" si="57"/>
        <v>9699.369999999999</v>
      </c>
      <c r="N572" s="13"/>
      <c r="O572" s="55">
        <f t="shared" si="58"/>
        <v>0</v>
      </c>
    </row>
    <row r="573" spans="1:15" ht="12.75">
      <c r="A573" s="2">
        <v>25017</v>
      </c>
      <c r="B573" s="2" t="s">
        <v>432</v>
      </c>
      <c r="C573" s="47" t="s">
        <v>1021</v>
      </c>
      <c r="D573" s="2" t="s">
        <v>514</v>
      </c>
      <c r="E573" s="2" t="s">
        <v>1505</v>
      </c>
      <c r="F573" s="2" t="s">
        <v>434</v>
      </c>
      <c r="G573" s="2"/>
      <c r="H573" s="13">
        <v>4001</v>
      </c>
      <c r="I573" s="55">
        <f t="shared" si="55"/>
        <v>2308.5769999999998</v>
      </c>
      <c r="J573" s="13">
        <v>4005</v>
      </c>
      <c r="K573" s="55">
        <f t="shared" si="56"/>
        <v>2310.8849999999998</v>
      </c>
      <c r="L573" s="13">
        <v>4663</v>
      </c>
      <c r="M573" s="95">
        <f t="shared" si="57"/>
        <v>2690.551</v>
      </c>
      <c r="N573" s="13"/>
      <c r="O573" s="55">
        <f t="shared" si="58"/>
        <v>0</v>
      </c>
    </row>
    <row r="574" spans="1:15" ht="12.75">
      <c r="A574" s="2">
        <v>25018</v>
      </c>
      <c r="B574" s="2" t="s">
        <v>432</v>
      </c>
      <c r="C574" s="47" t="s">
        <v>1021</v>
      </c>
      <c r="D574" s="2" t="s">
        <v>514</v>
      </c>
      <c r="E574" s="2" t="s">
        <v>1506</v>
      </c>
      <c r="F574" s="2" t="s">
        <v>434</v>
      </c>
      <c r="G574" s="2"/>
      <c r="H574" s="13">
        <v>6610</v>
      </c>
      <c r="I574" s="55">
        <f t="shared" si="55"/>
        <v>3813.97</v>
      </c>
      <c r="J574" s="13">
        <v>8891</v>
      </c>
      <c r="K574" s="55">
        <f t="shared" si="56"/>
        <v>5130.107</v>
      </c>
      <c r="L574" s="13">
        <v>9887</v>
      </c>
      <c r="M574" s="95">
        <f t="shared" si="57"/>
        <v>5704.799</v>
      </c>
      <c r="N574" s="13"/>
      <c r="O574" s="55">
        <f t="shared" si="58"/>
        <v>0</v>
      </c>
    </row>
    <row r="575" spans="1:15" ht="12.75">
      <c r="A575" s="2">
        <v>25019</v>
      </c>
      <c r="B575" s="2" t="s">
        <v>432</v>
      </c>
      <c r="C575" s="47" t="s">
        <v>1021</v>
      </c>
      <c r="D575" s="2" t="s">
        <v>808</v>
      </c>
      <c r="E575" s="2" t="s">
        <v>1507</v>
      </c>
      <c r="F575" s="2" t="s">
        <v>434</v>
      </c>
      <c r="G575" s="2" t="s">
        <v>472</v>
      </c>
      <c r="H575" s="13">
        <v>2540</v>
      </c>
      <c r="I575" s="55">
        <f t="shared" si="55"/>
        <v>1465.58</v>
      </c>
      <c r="J575" s="13">
        <v>2897</v>
      </c>
      <c r="K575" s="55">
        <f t="shared" si="56"/>
        <v>1671.569</v>
      </c>
      <c r="L575" s="13">
        <v>2864</v>
      </c>
      <c r="M575" s="95">
        <f t="shared" si="57"/>
        <v>1652.5279999999998</v>
      </c>
      <c r="N575" s="13"/>
      <c r="O575" s="55">
        <f t="shared" si="58"/>
        <v>0</v>
      </c>
    </row>
    <row r="576" spans="1:15" ht="12.75">
      <c r="A576" s="2">
        <v>25020</v>
      </c>
      <c r="B576" s="2" t="s">
        <v>432</v>
      </c>
      <c r="C576" s="47" t="s">
        <v>1021</v>
      </c>
      <c r="D576" s="2" t="s">
        <v>514</v>
      </c>
      <c r="E576" s="2" t="s">
        <v>1508</v>
      </c>
      <c r="F576" s="2" t="s">
        <v>434</v>
      </c>
      <c r="G576" s="2"/>
      <c r="H576" s="13">
        <v>7181</v>
      </c>
      <c r="I576" s="55">
        <f t="shared" si="55"/>
        <v>4143.437</v>
      </c>
      <c r="J576" s="13">
        <v>8214</v>
      </c>
      <c r="K576" s="55">
        <f t="shared" si="56"/>
        <v>4739.478</v>
      </c>
      <c r="L576" s="13">
        <v>8327</v>
      </c>
      <c r="M576" s="95">
        <f t="shared" si="57"/>
        <v>4804.679</v>
      </c>
      <c r="N576" s="13"/>
      <c r="O576" s="55">
        <f t="shared" si="58"/>
        <v>0</v>
      </c>
    </row>
    <row r="577" spans="1:15" ht="12.75">
      <c r="A577" s="2">
        <v>25021</v>
      </c>
      <c r="B577" s="2" t="s">
        <v>432</v>
      </c>
      <c r="C577" s="47" t="s">
        <v>1021</v>
      </c>
      <c r="D577" s="2" t="s">
        <v>514</v>
      </c>
      <c r="E577" s="2" t="s">
        <v>1509</v>
      </c>
      <c r="F577" s="2" t="s">
        <v>434</v>
      </c>
      <c r="G577" s="2"/>
      <c r="H577" s="13">
        <v>19615</v>
      </c>
      <c r="I577" s="55">
        <f t="shared" si="55"/>
        <v>11317.855</v>
      </c>
      <c r="J577" s="13">
        <v>21485</v>
      </c>
      <c r="K577" s="55">
        <f t="shared" si="56"/>
        <v>12396.845</v>
      </c>
      <c r="L577" s="13">
        <v>19950</v>
      </c>
      <c r="M577" s="95">
        <f t="shared" si="57"/>
        <v>11511.15</v>
      </c>
      <c r="N577" s="13"/>
      <c r="O577" s="55">
        <f t="shared" si="58"/>
        <v>0</v>
      </c>
    </row>
    <row r="578" spans="1:15" ht="12.75">
      <c r="A578" s="2">
        <v>25022</v>
      </c>
      <c r="B578" s="2" t="s">
        <v>432</v>
      </c>
      <c r="C578" s="47" t="s">
        <v>1021</v>
      </c>
      <c r="D578" s="2" t="s">
        <v>514</v>
      </c>
      <c r="E578" s="2" t="s">
        <v>1510</v>
      </c>
      <c r="F578" s="2" t="s">
        <v>434</v>
      </c>
      <c r="G578" s="2"/>
      <c r="H578" s="13">
        <v>4857</v>
      </c>
      <c r="I578" s="55">
        <f t="shared" si="55"/>
        <v>2802.4889999999996</v>
      </c>
      <c r="J578" s="13">
        <v>5651</v>
      </c>
      <c r="K578" s="55">
        <f t="shared" si="56"/>
        <v>3260.627</v>
      </c>
      <c r="L578" s="13">
        <v>6036</v>
      </c>
      <c r="M578" s="95">
        <f t="shared" si="57"/>
        <v>3482.772</v>
      </c>
      <c r="N578" s="13"/>
      <c r="O578" s="55">
        <f t="shared" si="58"/>
        <v>0</v>
      </c>
    </row>
    <row r="579" spans="1:15" ht="12.75">
      <c r="A579" s="2">
        <v>25023</v>
      </c>
      <c r="B579" s="2" t="s">
        <v>432</v>
      </c>
      <c r="C579" s="47" t="s">
        <v>1021</v>
      </c>
      <c r="D579" s="2" t="s">
        <v>514</v>
      </c>
      <c r="E579" s="2" t="s">
        <v>1511</v>
      </c>
      <c r="F579" s="2" t="s">
        <v>434</v>
      </c>
      <c r="G579" s="2"/>
      <c r="H579" s="13">
        <v>12192</v>
      </c>
      <c r="I579" s="55">
        <f t="shared" si="55"/>
        <v>7034.784</v>
      </c>
      <c r="J579" s="13">
        <v>13413</v>
      </c>
      <c r="K579" s="55">
        <f t="shared" si="56"/>
        <v>7739.3009999999995</v>
      </c>
      <c r="L579" s="13">
        <v>13679</v>
      </c>
      <c r="M579" s="95">
        <f t="shared" si="57"/>
        <v>7892.782999999999</v>
      </c>
      <c r="N579" s="13"/>
      <c r="O579" s="55">
        <f t="shared" si="58"/>
        <v>0</v>
      </c>
    </row>
    <row r="580" spans="1:15" ht="12.75">
      <c r="A580" s="2">
        <v>25024</v>
      </c>
      <c r="B580" s="2" t="s">
        <v>432</v>
      </c>
      <c r="C580" s="47" t="s">
        <v>1021</v>
      </c>
      <c r="D580" s="2" t="s">
        <v>514</v>
      </c>
      <c r="E580" s="2" t="s">
        <v>1512</v>
      </c>
      <c r="F580" s="2" t="s">
        <v>434</v>
      </c>
      <c r="G580" s="2"/>
      <c r="H580" s="13">
        <v>4841</v>
      </c>
      <c r="I580" s="55">
        <f t="shared" si="55"/>
        <v>2793.2569999999996</v>
      </c>
      <c r="J580" s="13">
        <v>5481</v>
      </c>
      <c r="K580" s="55">
        <f t="shared" si="56"/>
        <v>3162.537</v>
      </c>
      <c r="L580" s="13">
        <v>5556</v>
      </c>
      <c r="M580" s="95">
        <f t="shared" si="57"/>
        <v>3205.812</v>
      </c>
      <c r="N580" s="13"/>
      <c r="O580" s="55">
        <f t="shared" si="58"/>
        <v>0</v>
      </c>
    </row>
    <row r="581" spans="1:15" ht="12.75">
      <c r="A581" s="2">
        <v>25025</v>
      </c>
      <c r="B581" s="2" t="s">
        <v>432</v>
      </c>
      <c r="C581" s="47" t="s">
        <v>1021</v>
      </c>
      <c r="D581" s="2" t="s">
        <v>514</v>
      </c>
      <c r="E581" s="2" t="s">
        <v>1513</v>
      </c>
      <c r="F581" s="2" t="s">
        <v>434</v>
      </c>
      <c r="G581" s="2"/>
      <c r="H581" s="13">
        <v>3235</v>
      </c>
      <c r="I581" s="55">
        <f t="shared" si="55"/>
        <v>1866.5949999999998</v>
      </c>
      <c r="J581" s="13">
        <v>3717</v>
      </c>
      <c r="K581" s="55">
        <f t="shared" si="56"/>
        <v>2144.709</v>
      </c>
      <c r="L581" s="13">
        <v>3905</v>
      </c>
      <c r="M581" s="95">
        <f t="shared" si="57"/>
        <v>2253.185</v>
      </c>
      <c r="N581" s="13"/>
      <c r="O581" s="55">
        <f t="shared" si="58"/>
        <v>0</v>
      </c>
    </row>
    <row r="582" spans="1:15" ht="12.75">
      <c r="A582" s="2">
        <v>25026</v>
      </c>
      <c r="B582" s="2" t="s">
        <v>432</v>
      </c>
      <c r="C582" s="47" t="s">
        <v>1021</v>
      </c>
      <c r="D582" s="2" t="s">
        <v>514</v>
      </c>
      <c r="E582" s="2" t="s">
        <v>1514</v>
      </c>
      <c r="F582" s="2" t="s">
        <v>434</v>
      </c>
      <c r="G582" s="2"/>
      <c r="H582" s="13">
        <v>9276</v>
      </c>
      <c r="I582" s="55">
        <f t="shared" si="55"/>
        <v>5352.2519999999995</v>
      </c>
      <c r="J582" s="13">
        <v>10221</v>
      </c>
      <c r="K582" s="55">
        <f t="shared" si="56"/>
        <v>5897.517</v>
      </c>
      <c r="L582" s="13">
        <v>10634</v>
      </c>
      <c r="M582" s="95">
        <f t="shared" si="57"/>
        <v>6135.817999999999</v>
      </c>
      <c r="N582" s="13"/>
      <c r="O582" s="55">
        <f t="shared" si="58"/>
        <v>0</v>
      </c>
    </row>
    <row r="583" spans="1:15" ht="12.75">
      <c r="A583" s="2">
        <v>25027</v>
      </c>
      <c r="B583" s="2" t="s">
        <v>432</v>
      </c>
      <c r="C583" s="47" t="s">
        <v>1021</v>
      </c>
      <c r="D583" s="2" t="s">
        <v>514</v>
      </c>
      <c r="E583" s="2" t="s">
        <v>1515</v>
      </c>
      <c r="F583" s="2" t="s">
        <v>434</v>
      </c>
      <c r="G583" s="2"/>
      <c r="H583" s="13">
        <v>10399</v>
      </c>
      <c r="I583" s="55">
        <f t="shared" si="55"/>
        <v>6000.223</v>
      </c>
      <c r="J583" s="13">
        <v>11818</v>
      </c>
      <c r="K583" s="55">
        <f t="shared" si="56"/>
        <v>6818.986</v>
      </c>
      <c r="L583" s="13">
        <v>11889</v>
      </c>
      <c r="M583" s="95">
        <f t="shared" si="57"/>
        <v>6859.9529999999995</v>
      </c>
      <c r="N583" s="13"/>
      <c r="O583" s="55">
        <f t="shared" si="58"/>
        <v>0</v>
      </c>
    </row>
    <row r="584" spans="1:15" ht="12.75">
      <c r="A584" s="2">
        <v>25028</v>
      </c>
      <c r="B584" s="2" t="s">
        <v>432</v>
      </c>
      <c r="C584" s="47" t="s">
        <v>1021</v>
      </c>
      <c r="D584" s="2" t="s">
        <v>808</v>
      </c>
      <c r="E584" s="2" t="s">
        <v>1516</v>
      </c>
      <c r="F584" s="2" t="s">
        <v>434</v>
      </c>
      <c r="G584" s="2" t="s">
        <v>472</v>
      </c>
      <c r="H584" s="13">
        <v>2763</v>
      </c>
      <c r="I584" s="55">
        <f t="shared" si="55"/>
        <v>1594.251</v>
      </c>
      <c r="J584" s="13">
        <v>3048</v>
      </c>
      <c r="K584" s="55">
        <f t="shared" si="56"/>
        <v>1758.696</v>
      </c>
      <c r="L584" s="13">
        <v>3032</v>
      </c>
      <c r="M584" s="95">
        <f t="shared" si="57"/>
        <v>1749.464</v>
      </c>
      <c r="N584" s="13"/>
      <c r="O584" s="55">
        <f t="shared" si="58"/>
        <v>0</v>
      </c>
    </row>
    <row r="585" spans="1:15" ht="12.75">
      <c r="A585" s="2">
        <v>25029</v>
      </c>
      <c r="B585" s="2" t="s">
        <v>432</v>
      </c>
      <c r="C585" s="47" t="s">
        <v>1021</v>
      </c>
      <c r="D585" s="2" t="s">
        <v>514</v>
      </c>
      <c r="E585" s="2" t="s">
        <v>1517</v>
      </c>
      <c r="F585" s="2" t="s">
        <v>434</v>
      </c>
      <c r="G585" s="2"/>
      <c r="H585" s="13">
        <v>21166</v>
      </c>
      <c r="I585" s="55">
        <f t="shared" si="55"/>
        <v>12212.782</v>
      </c>
      <c r="J585" s="13">
        <v>23864</v>
      </c>
      <c r="K585" s="55">
        <f t="shared" si="56"/>
        <v>13769.527999999998</v>
      </c>
      <c r="L585" s="13">
        <v>21533</v>
      </c>
      <c r="M585" s="95">
        <f t="shared" si="57"/>
        <v>12424.541</v>
      </c>
      <c r="N585" s="13"/>
      <c r="O585" s="55">
        <f t="shared" si="58"/>
        <v>0</v>
      </c>
    </row>
    <row r="586" spans="1:15" ht="12.75">
      <c r="A586" s="2">
        <v>25030</v>
      </c>
      <c r="B586" s="2" t="s">
        <v>432</v>
      </c>
      <c r="C586" s="47" t="s">
        <v>1021</v>
      </c>
      <c r="D586" s="2" t="s">
        <v>514</v>
      </c>
      <c r="E586" s="2" t="s">
        <v>1518</v>
      </c>
      <c r="F586" s="2" t="s">
        <v>434</v>
      </c>
      <c r="G586" s="2"/>
      <c r="H586" s="13">
        <v>15227</v>
      </c>
      <c r="I586" s="55">
        <f t="shared" si="55"/>
        <v>8785.979</v>
      </c>
      <c r="J586" s="13">
        <v>15140</v>
      </c>
      <c r="K586" s="55">
        <f t="shared" si="56"/>
        <v>8735.779999999999</v>
      </c>
      <c r="L586" s="13">
        <v>15617</v>
      </c>
      <c r="M586" s="95">
        <f t="shared" si="57"/>
        <v>9011.009</v>
      </c>
      <c r="N586" s="13"/>
      <c r="O586" s="55">
        <f t="shared" si="58"/>
        <v>0</v>
      </c>
    </row>
    <row r="587" spans="1:15" ht="12.75">
      <c r="A587" s="2">
        <v>25031</v>
      </c>
      <c r="B587" s="2" t="s">
        <v>432</v>
      </c>
      <c r="C587" s="47" t="s">
        <v>1021</v>
      </c>
      <c r="D587" s="2" t="s">
        <v>514</v>
      </c>
      <c r="E587" s="2" t="s">
        <v>1519</v>
      </c>
      <c r="F587" s="2" t="s">
        <v>434</v>
      </c>
      <c r="G587" s="2"/>
      <c r="H587" s="13">
        <v>7995</v>
      </c>
      <c r="I587" s="55">
        <f t="shared" si="55"/>
        <v>4613.115</v>
      </c>
      <c r="J587" s="13">
        <v>7921</v>
      </c>
      <c r="K587" s="55">
        <f t="shared" si="56"/>
        <v>4570.4169999999995</v>
      </c>
      <c r="L587" s="13">
        <v>8693</v>
      </c>
      <c r="M587" s="95">
        <f t="shared" si="57"/>
        <v>5015.861</v>
      </c>
      <c r="N587" s="13"/>
      <c r="O587" s="55">
        <f t="shared" si="58"/>
        <v>0</v>
      </c>
    </row>
    <row r="588" spans="1:15" ht="12.75">
      <c r="A588" s="2">
        <v>25032</v>
      </c>
      <c r="B588" s="2" t="s">
        <v>432</v>
      </c>
      <c r="C588" s="47" t="s">
        <v>1021</v>
      </c>
      <c r="D588" s="2" t="s">
        <v>514</v>
      </c>
      <c r="E588" s="2" t="s">
        <v>1520</v>
      </c>
      <c r="F588" s="2" t="s">
        <v>434</v>
      </c>
      <c r="G588" s="2"/>
      <c r="H588" s="13">
        <v>9280</v>
      </c>
      <c r="I588" s="55">
        <f t="shared" si="55"/>
        <v>5354.5599999999995</v>
      </c>
      <c r="J588" s="13">
        <v>9030</v>
      </c>
      <c r="K588" s="55">
        <f t="shared" si="56"/>
        <v>5210.3099999999995</v>
      </c>
      <c r="L588" s="13">
        <v>10010</v>
      </c>
      <c r="M588" s="95">
        <f t="shared" si="57"/>
        <v>5775.7699999999995</v>
      </c>
      <c r="N588" s="13"/>
      <c r="O588" s="55">
        <f t="shared" si="58"/>
        <v>0</v>
      </c>
    </row>
    <row r="589" spans="1:15" ht="12.75">
      <c r="A589" s="2">
        <v>25033</v>
      </c>
      <c r="B589" s="2" t="s">
        <v>432</v>
      </c>
      <c r="C589" s="47" t="s">
        <v>1021</v>
      </c>
      <c r="D589" s="2" t="s">
        <v>514</v>
      </c>
      <c r="E589" s="2" t="s">
        <v>1521</v>
      </c>
      <c r="F589" s="2" t="s">
        <v>434</v>
      </c>
      <c r="G589" s="2"/>
      <c r="H589" s="13">
        <v>8890</v>
      </c>
      <c r="I589" s="55">
        <f t="shared" si="55"/>
        <v>5129.53</v>
      </c>
      <c r="J589" s="13">
        <v>8641</v>
      </c>
      <c r="K589" s="55">
        <f t="shared" si="56"/>
        <v>4985.857</v>
      </c>
      <c r="L589" s="13">
        <v>9459</v>
      </c>
      <c r="M589" s="95">
        <f t="shared" si="57"/>
        <v>5457.843</v>
      </c>
      <c r="N589" s="13"/>
      <c r="O589" s="55">
        <f t="shared" si="58"/>
        <v>0</v>
      </c>
    </row>
    <row r="590" spans="1:15" ht="12.75">
      <c r="A590" s="2">
        <v>25034</v>
      </c>
      <c r="B590" s="2" t="s">
        <v>432</v>
      </c>
      <c r="C590" s="47" t="s">
        <v>1021</v>
      </c>
      <c r="D590" s="2" t="s">
        <v>514</v>
      </c>
      <c r="E590" s="2" t="s">
        <v>1522</v>
      </c>
      <c r="F590" s="2" t="s">
        <v>434</v>
      </c>
      <c r="G590" s="2"/>
      <c r="H590" s="13">
        <v>9281</v>
      </c>
      <c r="I590" s="55">
        <f t="shared" si="55"/>
        <v>5355.137</v>
      </c>
      <c r="J590" s="13">
        <v>9115</v>
      </c>
      <c r="K590" s="55">
        <f t="shared" si="56"/>
        <v>5259.355</v>
      </c>
      <c r="L590" s="13">
        <v>10898</v>
      </c>
      <c r="M590" s="95">
        <f t="shared" si="57"/>
        <v>6288.146</v>
      </c>
      <c r="N590" s="13"/>
      <c r="O590" s="55">
        <f t="shared" si="58"/>
        <v>0</v>
      </c>
    </row>
    <row r="591" spans="1:15" ht="12.75">
      <c r="A591" s="2">
        <v>25035</v>
      </c>
      <c r="B591" s="2" t="s">
        <v>432</v>
      </c>
      <c r="C591" s="47" t="s">
        <v>1021</v>
      </c>
      <c r="D591" s="2" t="s">
        <v>514</v>
      </c>
      <c r="E591" s="2" t="s">
        <v>1523</v>
      </c>
      <c r="F591" s="2" t="s">
        <v>434</v>
      </c>
      <c r="G591" s="2"/>
      <c r="H591" s="13">
        <v>9356</v>
      </c>
      <c r="I591" s="55">
        <f t="shared" si="55"/>
        <v>5398.411999999999</v>
      </c>
      <c r="J591" s="13">
        <v>6459</v>
      </c>
      <c r="K591" s="55">
        <f t="shared" si="56"/>
        <v>3726.843</v>
      </c>
      <c r="L591" s="13">
        <v>7019</v>
      </c>
      <c r="M591" s="95">
        <f t="shared" si="57"/>
        <v>4049.9629999999997</v>
      </c>
      <c r="N591" s="13"/>
      <c r="O591" s="55">
        <f t="shared" si="58"/>
        <v>0</v>
      </c>
    </row>
    <row r="592" spans="1:15" ht="12.75">
      <c r="A592" s="2">
        <v>25036</v>
      </c>
      <c r="B592" s="2" t="s">
        <v>432</v>
      </c>
      <c r="C592" s="47" t="s">
        <v>1021</v>
      </c>
      <c r="D592" s="2" t="s">
        <v>514</v>
      </c>
      <c r="E592" s="2" t="s">
        <v>1524</v>
      </c>
      <c r="F592" s="2" t="s">
        <v>434</v>
      </c>
      <c r="G592" s="2"/>
      <c r="H592" s="13">
        <v>7743</v>
      </c>
      <c r="I592" s="55">
        <f t="shared" si="55"/>
        <v>4467.710999999999</v>
      </c>
      <c r="J592" s="13">
        <v>7452</v>
      </c>
      <c r="K592" s="55">
        <f t="shared" si="56"/>
        <v>4299.804</v>
      </c>
      <c r="L592" s="13">
        <v>7731</v>
      </c>
      <c r="M592" s="95">
        <f t="shared" si="57"/>
        <v>4460.786999999999</v>
      </c>
      <c r="N592" s="13"/>
      <c r="O592" s="55">
        <f t="shared" si="58"/>
        <v>0</v>
      </c>
    </row>
    <row r="593" spans="1:15" ht="12.75">
      <c r="A593" s="2">
        <v>25037</v>
      </c>
      <c r="B593" s="2" t="s">
        <v>432</v>
      </c>
      <c r="C593" s="47" t="s">
        <v>1021</v>
      </c>
      <c r="D593" s="2" t="s">
        <v>514</v>
      </c>
      <c r="E593" s="2" t="s">
        <v>1525</v>
      </c>
      <c r="F593" s="2" t="s">
        <v>434</v>
      </c>
      <c r="G593" s="2"/>
      <c r="H593" s="13">
        <v>20197</v>
      </c>
      <c r="I593" s="55">
        <f t="shared" si="55"/>
        <v>11653.669</v>
      </c>
      <c r="J593" s="13">
        <v>21087</v>
      </c>
      <c r="K593" s="55">
        <f t="shared" si="56"/>
        <v>12167.198999999999</v>
      </c>
      <c r="L593" s="13">
        <v>22621</v>
      </c>
      <c r="M593" s="95">
        <f t="shared" si="57"/>
        <v>13052.317</v>
      </c>
      <c r="N593" s="13"/>
      <c r="O593" s="55">
        <f t="shared" si="58"/>
        <v>0</v>
      </c>
    </row>
    <row r="594" spans="1:15" ht="12.75">
      <c r="A594" s="2">
        <v>25038</v>
      </c>
      <c r="B594" s="2" t="s">
        <v>432</v>
      </c>
      <c r="C594" s="47" t="s">
        <v>1021</v>
      </c>
      <c r="D594" s="2" t="s">
        <v>514</v>
      </c>
      <c r="E594" s="2" t="s">
        <v>1526</v>
      </c>
      <c r="F594" s="2" t="s">
        <v>434</v>
      </c>
      <c r="G594" s="2"/>
      <c r="H594" s="13">
        <v>862</v>
      </c>
      <c r="I594" s="55">
        <f t="shared" si="55"/>
        <v>497.37399999999997</v>
      </c>
      <c r="J594" s="13">
        <v>98</v>
      </c>
      <c r="K594" s="55">
        <f t="shared" si="56"/>
        <v>56.54599999999999</v>
      </c>
      <c r="L594" s="13">
        <v>112</v>
      </c>
      <c r="M594" s="95">
        <f t="shared" si="57"/>
        <v>64.624</v>
      </c>
      <c r="N594" s="13"/>
      <c r="O594" s="55">
        <f t="shared" si="58"/>
        <v>0</v>
      </c>
    </row>
    <row r="595" spans="1:15" ht="12.75">
      <c r="A595" s="2">
        <v>25039</v>
      </c>
      <c r="B595" s="2" t="s">
        <v>432</v>
      </c>
      <c r="C595" s="47" t="s">
        <v>1021</v>
      </c>
      <c r="D595" s="2" t="s">
        <v>808</v>
      </c>
      <c r="E595" s="2" t="s">
        <v>1527</v>
      </c>
      <c r="F595" s="2" t="s">
        <v>434</v>
      </c>
      <c r="G595" s="2" t="s">
        <v>472</v>
      </c>
      <c r="H595" s="13">
        <v>3805</v>
      </c>
      <c r="I595" s="55">
        <f t="shared" si="55"/>
        <v>2195.4849999999997</v>
      </c>
      <c r="J595" s="13">
        <v>3674</v>
      </c>
      <c r="K595" s="55">
        <f t="shared" si="56"/>
        <v>2119.8979999999997</v>
      </c>
      <c r="L595" s="13">
        <v>3841</v>
      </c>
      <c r="M595" s="95">
        <f t="shared" si="57"/>
        <v>2216.257</v>
      </c>
      <c r="N595" s="13"/>
      <c r="O595" s="55">
        <f t="shared" si="58"/>
        <v>0</v>
      </c>
    </row>
    <row r="596" spans="1:15" ht="12.75">
      <c r="A596" s="2">
        <v>25040</v>
      </c>
      <c r="B596" s="2" t="s">
        <v>432</v>
      </c>
      <c r="C596" s="47" t="s">
        <v>1021</v>
      </c>
      <c r="D596" s="2" t="s">
        <v>514</v>
      </c>
      <c r="E596" s="2" t="s">
        <v>1528</v>
      </c>
      <c r="F596" s="2" t="s">
        <v>434</v>
      </c>
      <c r="G596" s="2"/>
      <c r="H596" s="13">
        <v>21557</v>
      </c>
      <c r="I596" s="55">
        <f t="shared" si="55"/>
        <v>12438.389</v>
      </c>
      <c r="J596" s="13">
        <v>19089</v>
      </c>
      <c r="K596" s="55">
        <f t="shared" si="56"/>
        <v>11014.353</v>
      </c>
      <c r="L596" s="13">
        <v>20127</v>
      </c>
      <c r="M596" s="95">
        <f t="shared" si="57"/>
        <v>11613.278999999999</v>
      </c>
      <c r="N596" s="13"/>
      <c r="O596" s="55">
        <f t="shared" si="58"/>
        <v>0</v>
      </c>
    </row>
    <row r="597" spans="1:15" ht="12.75">
      <c r="A597" s="2">
        <v>25042</v>
      </c>
      <c r="B597" s="2" t="s">
        <v>432</v>
      </c>
      <c r="C597" s="47" t="s">
        <v>1021</v>
      </c>
      <c r="D597" s="2" t="s">
        <v>514</v>
      </c>
      <c r="E597" s="2" t="s">
        <v>1529</v>
      </c>
      <c r="F597" s="2" t="s">
        <v>434</v>
      </c>
      <c r="G597" s="2"/>
      <c r="H597" s="13">
        <v>5734</v>
      </c>
      <c r="I597" s="55">
        <f t="shared" si="55"/>
        <v>3308.5179999999996</v>
      </c>
      <c r="J597" s="13">
        <v>5751</v>
      </c>
      <c r="K597" s="55">
        <f t="shared" si="56"/>
        <v>3318.3269999999998</v>
      </c>
      <c r="L597" s="13">
        <v>6402</v>
      </c>
      <c r="M597" s="95">
        <f t="shared" si="57"/>
        <v>3693.9539999999997</v>
      </c>
      <c r="N597" s="13"/>
      <c r="O597" s="55">
        <f t="shared" si="58"/>
        <v>0</v>
      </c>
    </row>
    <row r="598" spans="1:15" ht="12.75">
      <c r="A598" s="2">
        <v>25043</v>
      </c>
      <c r="B598" s="2" t="s">
        <v>432</v>
      </c>
      <c r="C598" s="47" t="s">
        <v>1021</v>
      </c>
      <c r="D598" s="2" t="s">
        <v>514</v>
      </c>
      <c r="E598" s="2" t="s">
        <v>1530</v>
      </c>
      <c r="F598" s="2" t="s">
        <v>434</v>
      </c>
      <c r="G598" s="2"/>
      <c r="H598" s="13">
        <v>7395</v>
      </c>
      <c r="I598" s="55">
        <f t="shared" si="55"/>
        <v>4266.915</v>
      </c>
      <c r="J598" s="13">
        <v>7222</v>
      </c>
      <c r="K598" s="55">
        <f t="shared" si="56"/>
        <v>4167.094</v>
      </c>
      <c r="L598" s="13">
        <v>7599</v>
      </c>
      <c r="M598" s="95">
        <f t="shared" si="57"/>
        <v>4384.623</v>
      </c>
      <c r="N598" s="13"/>
      <c r="O598" s="55">
        <f t="shared" si="58"/>
        <v>0</v>
      </c>
    </row>
    <row r="599" spans="1:15" ht="12.75">
      <c r="A599" s="2">
        <v>25045</v>
      </c>
      <c r="B599" s="2" t="s">
        <v>432</v>
      </c>
      <c r="C599" s="47" t="s">
        <v>1021</v>
      </c>
      <c r="D599" s="2" t="s">
        <v>514</v>
      </c>
      <c r="E599" s="2" t="s">
        <v>1531</v>
      </c>
      <c r="F599" s="2" t="s">
        <v>434</v>
      </c>
      <c r="G599" s="2"/>
      <c r="H599" s="13">
        <v>3614</v>
      </c>
      <c r="I599" s="55">
        <f t="shared" si="55"/>
        <v>2085.278</v>
      </c>
      <c r="J599" s="13">
        <v>3531</v>
      </c>
      <c r="K599" s="55">
        <f t="shared" si="56"/>
        <v>2037.387</v>
      </c>
      <c r="L599" s="13">
        <v>3748</v>
      </c>
      <c r="M599" s="95">
        <f t="shared" si="57"/>
        <v>2162.596</v>
      </c>
      <c r="N599" s="13"/>
      <c r="O599" s="55">
        <f t="shared" si="58"/>
        <v>0</v>
      </c>
    </row>
    <row r="600" spans="1:15" ht="12.75">
      <c r="A600" s="2">
        <v>25046</v>
      </c>
      <c r="B600" s="2" t="s">
        <v>432</v>
      </c>
      <c r="C600" s="47" t="s">
        <v>1021</v>
      </c>
      <c r="D600" s="2" t="s">
        <v>514</v>
      </c>
      <c r="E600" s="2" t="s">
        <v>1532</v>
      </c>
      <c r="F600" s="2" t="s">
        <v>434</v>
      </c>
      <c r="G600" s="2"/>
      <c r="H600" s="13">
        <v>3536</v>
      </c>
      <c r="I600" s="55">
        <f aca="true" t="shared" si="59" ref="I600:I663">H600*$I$3</f>
        <v>2040.272</v>
      </c>
      <c r="J600" s="13">
        <v>3466</v>
      </c>
      <c r="K600" s="55">
        <f aca="true" t="shared" si="60" ref="K600:K663">J600*$I$3</f>
        <v>1999.8819999999998</v>
      </c>
      <c r="L600" s="13">
        <v>3257</v>
      </c>
      <c r="M600" s="95">
        <f aca="true" t="shared" si="61" ref="M600:M663">L600*$I$3</f>
        <v>1879.2889999999998</v>
      </c>
      <c r="N600" s="13"/>
      <c r="O600" s="55">
        <f aca="true" t="shared" si="62" ref="O600:O663">N600*$I$3</f>
        <v>0</v>
      </c>
    </row>
    <row r="601" spans="1:15" ht="12.75">
      <c r="A601" s="2">
        <v>25047</v>
      </c>
      <c r="B601" s="2" t="s">
        <v>432</v>
      </c>
      <c r="C601" s="47" t="s">
        <v>1021</v>
      </c>
      <c r="D601" s="2" t="s">
        <v>514</v>
      </c>
      <c r="E601" s="2" t="s">
        <v>1533</v>
      </c>
      <c r="F601" s="2" t="s">
        <v>434</v>
      </c>
      <c r="G601" s="2"/>
      <c r="H601" s="13">
        <v>28218</v>
      </c>
      <c r="I601" s="55">
        <f t="shared" si="59"/>
        <v>16281.785999999998</v>
      </c>
      <c r="J601" s="13">
        <v>24543</v>
      </c>
      <c r="K601" s="55">
        <f t="shared" si="60"/>
        <v>14161.311</v>
      </c>
      <c r="L601" s="13">
        <v>25005</v>
      </c>
      <c r="M601" s="95">
        <f t="shared" si="61"/>
        <v>14427.884999999998</v>
      </c>
      <c r="N601" s="13"/>
      <c r="O601" s="55">
        <f t="shared" si="62"/>
        <v>0</v>
      </c>
    </row>
    <row r="602" spans="1:15" ht="12.75">
      <c r="A602" s="2">
        <v>25048</v>
      </c>
      <c r="B602" s="2" t="s">
        <v>432</v>
      </c>
      <c r="C602" s="47" t="s">
        <v>1021</v>
      </c>
      <c r="D602" s="2" t="s">
        <v>514</v>
      </c>
      <c r="E602" s="2" t="s">
        <v>1534</v>
      </c>
      <c r="F602" s="2" t="s">
        <v>434</v>
      </c>
      <c r="G602" s="2"/>
      <c r="H602" s="13">
        <v>15116</v>
      </c>
      <c r="I602" s="55">
        <f t="shared" si="59"/>
        <v>8721.931999999999</v>
      </c>
      <c r="J602" s="13">
        <v>14848</v>
      </c>
      <c r="K602" s="55">
        <f t="shared" si="60"/>
        <v>8567.295999999998</v>
      </c>
      <c r="L602" s="13">
        <v>15813</v>
      </c>
      <c r="M602" s="95">
        <f t="shared" si="61"/>
        <v>9124.100999999999</v>
      </c>
      <c r="N602" s="13"/>
      <c r="O602" s="55">
        <f t="shared" si="62"/>
        <v>0</v>
      </c>
    </row>
    <row r="603" spans="1:15" ht="12.75">
      <c r="A603" s="2">
        <v>25049</v>
      </c>
      <c r="B603" s="2" t="s">
        <v>432</v>
      </c>
      <c r="C603" s="47" t="s">
        <v>1021</v>
      </c>
      <c r="D603" s="2" t="s">
        <v>514</v>
      </c>
      <c r="E603" s="2" t="s">
        <v>1535</v>
      </c>
      <c r="F603" s="2" t="s">
        <v>434</v>
      </c>
      <c r="G603" s="2"/>
      <c r="H603" s="13">
        <v>543</v>
      </c>
      <c r="I603" s="55">
        <f t="shared" si="59"/>
        <v>313.311</v>
      </c>
      <c r="J603" s="13">
        <v>520</v>
      </c>
      <c r="K603" s="55">
        <f t="shared" si="60"/>
        <v>300.03999999999996</v>
      </c>
      <c r="L603" s="13">
        <v>580</v>
      </c>
      <c r="M603" s="95">
        <f t="shared" si="61"/>
        <v>334.65999999999997</v>
      </c>
      <c r="N603" s="13"/>
      <c r="O603" s="55">
        <f t="shared" si="62"/>
        <v>0</v>
      </c>
    </row>
    <row r="604" spans="1:15" ht="12.75">
      <c r="A604" s="2">
        <v>25050</v>
      </c>
      <c r="B604" s="2" t="s">
        <v>432</v>
      </c>
      <c r="C604" s="47" t="s">
        <v>1021</v>
      </c>
      <c r="D604" s="2" t="s">
        <v>514</v>
      </c>
      <c r="E604" s="2" t="s">
        <v>1536</v>
      </c>
      <c r="F604" s="2" t="s">
        <v>434</v>
      </c>
      <c r="G604" s="2"/>
      <c r="H604" s="13">
        <v>10234</v>
      </c>
      <c r="I604" s="55">
        <f t="shared" si="59"/>
        <v>5905.017999999999</v>
      </c>
      <c r="J604" s="13">
        <v>9945</v>
      </c>
      <c r="K604" s="55">
        <f t="shared" si="60"/>
        <v>5738.264999999999</v>
      </c>
      <c r="L604" s="13">
        <v>10728</v>
      </c>
      <c r="M604" s="95">
        <f t="shared" si="61"/>
        <v>6190.056</v>
      </c>
      <c r="N604" s="13"/>
      <c r="O604" s="55">
        <f t="shared" si="62"/>
        <v>0</v>
      </c>
    </row>
    <row r="605" spans="1:15" ht="12.75">
      <c r="A605" s="2">
        <v>25051</v>
      </c>
      <c r="B605" s="2" t="s">
        <v>432</v>
      </c>
      <c r="C605" s="47" t="s">
        <v>1021</v>
      </c>
      <c r="D605" s="2" t="s">
        <v>808</v>
      </c>
      <c r="E605" s="2" t="s">
        <v>1537</v>
      </c>
      <c r="F605" s="2" t="s">
        <v>434</v>
      </c>
      <c r="G605" s="2" t="s">
        <v>472</v>
      </c>
      <c r="H605" s="13">
        <v>2385</v>
      </c>
      <c r="I605" s="55">
        <f t="shared" si="59"/>
        <v>1376.145</v>
      </c>
      <c r="J605" s="13">
        <v>2344</v>
      </c>
      <c r="K605" s="55">
        <f t="shared" si="60"/>
        <v>1352.4879999999998</v>
      </c>
      <c r="L605" s="13">
        <v>2348</v>
      </c>
      <c r="M605" s="95">
        <f t="shared" si="61"/>
        <v>1354.7959999999998</v>
      </c>
      <c r="N605" s="13"/>
      <c r="O605" s="55">
        <f t="shared" si="62"/>
        <v>0</v>
      </c>
    </row>
    <row r="606" spans="1:15" ht="12.75">
      <c r="A606" s="2">
        <v>25052</v>
      </c>
      <c r="B606" s="2" t="s">
        <v>432</v>
      </c>
      <c r="C606" s="47" t="s">
        <v>1021</v>
      </c>
      <c r="D606" s="2" t="s">
        <v>514</v>
      </c>
      <c r="E606" s="2" t="s">
        <v>1538</v>
      </c>
      <c r="F606" s="2" t="s">
        <v>434</v>
      </c>
      <c r="G606" s="2"/>
      <c r="H606" s="13">
        <v>19944</v>
      </c>
      <c r="I606" s="55">
        <f t="shared" si="59"/>
        <v>11507.687999999998</v>
      </c>
      <c r="J606" s="13">
        <v>19594</v>
      </c>
      <c r="K606" s="55">
        <f t="shared" si="60"/>
        <v>11305.738</v>
      </c>
      <c r="L606" s="13">
        <v>20258</v>
      </c>
      <c r="M606" s="95">
        <f t="shared" si="61"/>
        <v>11688.866</v>
      </c>
      <c r="N606" s="13"/>
      <c r="O606" s="55">
        <f t="shared" si="62"/>
        <v>0</v>
      </c>
    </row>
    <row r="607" spans="1:15" ht="12.75">
      <c r="A607" s="2">
        <v>25053</v>
      </c>
      <c r="B607" s="2" t="s">
        <v>432</v>
      </c>
      <c r="C607" s="47" t="s">
        <v>1021</v>
      </c>
      <c r="D607" s="2" t="s">
        <v>514</v>
      </c>
      <c r="E607" s="2" t="s">
        <v>1539</v>
      </c>
      <c r="F607" s="2" t="s">
        <v>434</v>
      </c>
      <c r="G607" s="2"/>
      <c r="H607" s="13">
        <v>11963</v>
      </c>
      <c r="I607" s="55">
        <f t="shared" si="59"/>
        <v>6902.651</v>
      </c>
      <c r="J607" s="13">
        <v>11808</v>
      </c>
      <c r="K607" s="55">
        <f t="shared" si="60"/>
        <v>6813.215999999999</v>
      </c>
      <c r="L607" s="13">
        <v>11666</v>
      </c>
      <c r="M607" s="95">
        <f t="shared" si="61"/>
        <v>6731.281999999999</v>
      </c>
      <c r="N607" s="13"/>
      <c r="O607" s="55">
        <f t="shared" si="62"/>
        <v>0</v>
      </c>
    </row>
    <row r="608" spans="1:15" ht="12.75">
      <c r="A608" s="2">
        <v>25054</v>
      </c>
      <c r="B608" s="2" t="s">
        <v>432</v>
      </c>
      <c r="C608" s="47" t="s">
        <v>1021</v>
      </c>
      <c r="D608" s="2" t="s">
        <v>514</v>
      </c>
      <c r="E608" s="2" t="s">
        <v>1540</v>
      </c>
      <c r="F608" s="2" t="s">
        <v>434</v>
      </c>
      <c r="G608" s="2"/>
      <c r="H608" s="13">
        <v>4623</v>
      </c>
      <c r="I608" s="55">
        <f t="shared" si="59"/>
        <v>2667.471</v>
      </c>
      <c r="J608" s="13">
        <v>4996</v>
      </c>
      <c r="K608" s="55">
        <f t="shared" si="60"/>
        <v>2882.692</v>
      </c>
      <c r="L608" s="13">
        <v>4499</v>
      </c>
      <c r="M608" s="95">
        <f t="shared" si="61"/>
        <v>2595.923</v>
      </c>
      <c r="N608" s="13"/>
      <c r="O608" s="55">
        <f t="shared" si="62"/>
        <v>0</v>
      </c>
    </row>
    <row r="609" spans="1:15" ht="12.75">
      <c r="A609" s="2">
        <v>25055</v>
      </c>
      <c r="B609" s="2" t="s">
        <v>432</v>
      </c>
      <c r="C609" s="47" t="s">
        <v>1021</v>
      </c>
      <c r="D609" s="2" t="s">
        <v>514</v>
      </c>
      <c r="E609" s="2" t="s">
        <v>1541</v>
      </c>
      <c r="F609" s="2" t="s">
        <v>434</v>
      </c>
      <c r="G609" s="2"/>
      <c r="H609" s="13">
        <v>8274</v>
      </c>
      <c r="I609" s="55">
        <f t="shared" si="59"/>
        <v>4774.098</v>
      </c>
      <c r="J609" s="13">
        <v>7878</v>
      </c>
      <c r="K609" s="55">
        <f t="shared" si="60"/>
        <v>4545.606</v>
      </c>
      <c r="L609" s="13">
        <v>9100</v>
      </c>
      <c r="M609" s="95">
        <f t="shared" si="61"/>
        <v>5250.7</v>
      </c>
      <c r="N609" s="13"/>
      <c r="O609" s="55">
        <f t="shared" si="62"/>
        <v>0</v>
      </c>
    </row>
    <row r="610" spans="1:15" ht="12.75">
      <c r="A610" s="2">
        <v>25057</v>
      </c>
      <c r="B610" s="2" t="s">
        <v>432</v>
      </c>
      <c r="C610" s="47" t="s">
        <v>1021</v>
      </c>
      <c r="D610" s="2" t="s">
        <v>514</v>
      </c>
      <c r="E610" s="2" t="s">
        <v>1542</v>
      </c>
      <c r="F610" s="2" t="s">
        <v>434</v>
      </c>
      <c r="G610" s="2"/>
      <c r="H610" s="13">
        <v>10225</v>
      </c>
      <c r="I610" s="55">
        <f t="shared" si="59"/>
        <v>5899.825</v>
      </c>
      <c r="J610" s="13">
        <v>7510</v>
      </c>
      <c r="K610" s="55">
        <f t="shared" si="60"/>
        <v>4333.2699999999995</v>
      </c>
      <c r="L610" s="13">
        <v>7092</v>
      </c>
      <c r="M610" s="95">
        <f t="shared" si="61"/>
        <v>4092.084</v>
      </c>
      <c r="N610" s="13"/>
      <c r="O610" s="55">
        <f t="shared" si="62"/>
        <v>0</v>
      </c>
    </row>
    <row r="611" spans="1:15" ht="12.75">
      <c r="A611" s="2">
        <v>25058</v>
      </c>
      <c r="B611" s="2" t="s">
        <v>432</v>
      </c>
      <c r="C611" s="47" t="s">
        <v>1021</v>
      </c>
      <c r="D611" s="2" t="s">
        <v>514</v>
      </c>
      <c r="E611" s="2" t="s">
        <v>1543</v>
      </c>
      <c r="F611" s="2" t="s">
        <v>434</v>
      </c>
      <c r="G611" s="2"/>
      <c r="H611" s="13">
        <v>17903</v>
      </c>
      <c r="I611" s="55">
        <f t="shared" si="59"/>
        <v>10330.030999999999</v>
      </c>
      <c r="J611" s="13">
        <v>17626</v>
      </c>
      <c r="K611" s="55">
        <f t="shared" si="60"/>
        <v>10170.202</v>
      </c>
      <c r="L611" s="13">
        <v>17709</v>
      </c>
      <c r="M611" s="95">
        <f t="shared" si="61"/>
        <v>10218.092999999999</v>
      </c>
      <c r="N611" s="13"/>
      <c r="O611" s="55">
        <f t="shared" si="62"/>
        <v>0</v>
      </c>
    </row>
    <row r="612" spans="1:15" ht="12.75">
      <c r="A612" s="2">
        <v>25070</v>
      </c>
      <c r="B612" s="2" t="s">
        <v>432</v>
      </c>
      <c r="C612" s="47" t="s">
        <v>1021</v>
      </c>
      <c r="D612" s="2" t="s">
        <v>809</v>
      </c>
      <c r="E612" s="2" t="s">
        <v>1544</v>
      </c>
      <c r="F612" s="2" t="s">
        <v>434</v>
      </c>
      <c r="G612" s="2" t="s">
        <v>13</v>
      </c>
      <c r="H612" s="13">
        <v>281</v>
      </c>
      <c r="I612" s="55">
        <f t="shared" si="59"/>
        <v>162.137</v>
      </c>
      <c r="J612" s="13">
        <v>851</v>
      </c>
      <c r="K612" s="55">
        <f t="shared" si="60"/>
        <v>491.027</v>
      </c>
      <c r="L612" s="13">
        <v>621</v>
      </c>
      <c r="M612" s="95">
        <f t="shared" si="61"/>
        <v>358.31699999999995</v>
      </c>
      <c r="N612" s="13"/>
      <c r="O612" s="55">
        <f t="shared" si="62"/>
        <v>0</v>
      </c>
    </row>
    <row r="613" spans="1:15" ht="12.75">
      <c r="A613" s="2">
        <v>25091</v>
      </c>
      <c r="B613" s="2" t="s">
        <v>432</v>
      </c>
      <c r="C613" s="47" t="s">
        <v>1021</v>
      </c>
      <c r="D613" s="2" t="s">
        <v>810</v>
      </c>
      <c r="E613" s="2" t="s">
        <v>1545</v>
      </c>
      <c r="F613" s="2" t="s">
        <v>434</v>
      </c>
      <c r="G613" s="2" t="s">
        <v>66</v>
      </c>
      <c r="H613" s="13">
        <v>3718</v>
      </c>
      <c r="I613" s="55">
        <f t="shared" si="59"/>
        <v>2145.286</v>
      </c>
      <c r="J613" s="13">
        <v>4323</v>
      </c>
      <c r="K613" s="55">
        <f t="shared" si="60"/>
        <v>2494.3709999999996</v>
      </c>
      <c r="L613" s="13">
        <v>2640</v>
      </c>
      <c r="M613" s="95">
        <f t="shared" si="61"/>
        <v>1523.28</v>
      </c>
      <c r="N613" s="13"/>
      <c r="O613" s="55">
        <f t="shared" si="62"/>
        <v>0</v>
      </c>
    </row>
    <row r="614" spans="1:15" ht="12.75">
      <c r="A614" s="2">
        <v>25092</v>
      </c>
      <c r="B614" s="2" t="s">
        <v>432</v>
      </c>
      <c r="C614" s="47" t="s">
        <v>1021</v>
      </c>
      <c r="D614" s="2" t="s">
        <v>811</v>
      </c>
      <c r="E614" s="2" t="s">
        <v>1546</v>
      </c>
      <c r="F614" s="2" t="s">
        <v>434</v>
      </c>
      <c r="G614" s="2" t="s">
        <v>66</v>
      </c>
      <c r="H614" s="13">
        <v>2569</v>
      </c>
      <c r="I614" s="55">
        <f t="shared" si="59"/>
        <v>1482.3129999999999</v>
      </c>
      <c r="J614" s="13">
        <v>3343</v>
      </c>
      <c r="K614" s="55">
        <f t="shared" si="60"/>
        <v>1928.9109999999998</v>
      </c>
      <c r="L614" s="13">
        <v>3566</v>
      </c>
      <c r="M614" s="95">
        <f t="shared" si="61"/>
        <v>2057.582</v>
      </c>
      <c r="N614" s="13"/>
      <c r="O614" s="55">
        <f t="shared" si="62"/>
        <v>0</v>
      </c>
    </row>
    <row r="615" spans="1:15" ht="12.75">
      <c r="A615" s="2">
        <v>25180</v>
      </c>
      <c r="B615" s="2"/>
      <c r="C615" s="47" t="s">
        <v>1021</v>
      </c>
      <c r="D615" s="2" t="s">
        <v>432</v>
      </c>
      <c r="E615" s="2" t="s">
        <v>1548</v>
      </c>
      <c r="F615" s="2" t="s">
        <v>434</v>
      </c>
      <c r="G615" s="2" t="s">
        <v>20</v>
      </c>
      <c r="H615" s="13">
        <v>31</v>
      </c>
      <c r="I615" s="55">
        <f t="shared" si="59"/>
        <v>17.887</v>
      </c>
      <c r="J615" s="13">
        <v>902</v>
      </c>
      <c r="K615" s="55">
        <f t="shared" si="60"/>
        <v>520.454</v>
      </c>
      <c r="L615" s="13">
        <v>334</v>
      </c>
      <c r="M615" s="95">
        <f t="shared" si="61"/>
        <v>192.718</v>
      </c>
      <c r="N615" s="13"/>
      <c r="O615" s="55">
        <f t="shared" si="62"/>
        <v>0</v>
      </c>
    </row>
    <row r="616" spans="1:15" ht="12.75">
      <c r="A616" s="2">
        <v>25259</v>
      </c>
      <c r="B616" s="2" t="s">
        <v>432</v>
      </c>
      <c r="C616" s="47" t="s">
        <v>1021</v>
      </c>
      <c r="D616" s="2" t="s">
        <v>514</v>
      </c>
      <c r="E616" s="2" t="s">
        <v>1549</v>
      </c>
      <c r="F616" s="2" t="s">
        <v>434</v>
      </c>
      <c r="G616" s="2"/>
      <c r="H616" s="13">
        <v>6120</v>
      </c>
      <c r="I616" s="55">
        <f t="shared" si="59"/>
        <v>3531.24</v>
      </c>
      <c r="J616" s="13">
        <v>6505</v>
      </c>
      <c r="K616" s="55">
        <f t="shared" si="60"/>
        <v>3753.3849999999998</v>
      </c>
      <c r="L616" s="13">
        <v>7401</v>
      </c>
      <c r="M616" s="95">
        <f t="shared" si="61"/>
        <v>4270.3769999999995</v>
      </c>
      <c r="N616" s="13"/>
      <c r="O616" s="55">
        <f t="shared" si="62"/>
        <v>0</v>
      </c>
    </row>
    <row r="617" spans="1:15" ht="12.75">
      <c r="A617" s="2">
        <v>25334</v>
      </c>
      <c r="B617" s="2" t="s">
        <v>432</v>
      </c>
      <c r="C617" s="47" t="s">
        <v>1021</v>
      </c>
      <c r="D617" s="2" t="s">
        <v>814</v>
      </c>
      <c r="E617" s="2" t="s">
        <v>1551</v>
      </c>
      <c r="F617" s="2" t="s">
        <v>536</v>
      </c>
      <c r="G617" s="2" t="s">
        <v>439</v>
      </c>
      <c r="H617" s="13">
        <v>26851</v>
      </c>
      <c r="I617" s="55">
        <f t="shared" si="59"/>
        <v>15493.026999999998</v>
      </c>
      <c r="J617" s="13">
        <v>26532</v>
      </c>
      <c r="K617" s="55">
        <f t="shared" si="60"/>
        <v>15308.963999999998</v>
      </c>
      <c r="L617" s="13">
        <v>26315</v>
      </c>
      <c r="M617" s="95">
        <f t="shared" si="61"/>
        <v>15183.755</v>
      </c>
      <c r="N617" s="13"/>
      <c r="O617" s="55">
        <f t="shared" si="62"/>
        <v>0</v>
      </c>
    </row>
    <row r="618" spans="1:15" ht="12.75">
      <c r="A618" s="2">
        <v>25353</v>
      </c>
      <c r="B618" s="2"/>
      <c r="C618" s="47" t="s">
        <v>1021</v>
      </c>
      <c r="D618" s="2" t="s">
        <v>611</v>
      </c>
      <c r="E618" s="2" t="s">
        <v>1552</v>
      </c>
      <c r="F618" s="2" t="s">
        <v>587</v>
      </c>
      <c r="G618" s="2"/>
      <c r="H618" s="13">
        <v>11304</v>
      </c>
      <c r="I618" s="55">
        <f t="shared" si="59"/>
        <v>6522.407999999999</v>
      </c>
      <c r="J618" s="13">
        <v>8309</v>
      </c>
      <c r="K618" s="55">
        <f t="shared" si="60"/>
        <v>4794.293</v>
      </c>
      <c r="L618" s="13">
        <v>9217</v>
      </c>
      <c r="M618" s="95">
        <f t="shared" si="61"/>
        <v>5318.209</v>
      </c>
      <c r="N618" s="13"/>
      <c r="O618" s="55">
        <f t="shared" si="62"/>
        <v>0</v>
      </c>
    </row>
    <row r="619" spans="1:15" ht="12.75">
      <c r="A619" s="2">
        <v>25408</v>
      </c>
      <c r="B619" s="2" t="s">
        <v>432</v>
      </c>
      <c r="C619" s="47" t="s">
        <v>1021</v>
      </c>
      <c r="D619" s="2" t="s">
        <v>815</v>
      </c>
      <c r="E619" s="2" t="s">
        <v>1553</v>
      </c>
      <c r="F619" s="2" t="s">
        <v>619</v>
      </c>
      <c r="G619" s="2" t="s">
        <v>20</v>
      </c>
      <c r="H619" s="13">
        <v>6308</v>
      </c>
      <c r="I619" s="55">
        <f t="shared" si="59"/>
        <v>3639.716</v>
      </c>
      <c r="J619" s="13">
        <v>5774</v>
      </c>
      <c r="K619" s="55">
        <f t="shared" si="60"/>
        <v>3331.598</v>
      </c>
      <c r="L619" s="13">
        <v>4327</v>
      </c>
      <c r="M619" s="95">
        <f t="shared" si="61"/>
        <v>2496.6789999999996</v>
      </c>
      <c r="N619" s="13"/>
      <c r="O619" s="55">
        <f t="shared" si="62"/>
        <v>0</v>
      </c>
    </row>
    <row r="620" spans="1:15" ht="12.75">
      <c r="A620" s="2">
        <v>25423</v>
      </c>
      <c r="B620" s="2" t="s">
        <v>606</v>
      </c>
      <c r="C620" s="47" t="s">
        <v>1021</v>
      </c>
      <c r="D620" s="2" t="s">
        <v>816</v>
      </c>
      <c r="E620" s="2" t="s">
        <v>1554</v>
      </c>
      <c r="F620" s="2" t="s">
        <v>640</v>
      </c>
      <c r="G620" s="2" t="s">
        <v>527</v>
      </c>
      <c r="H620" s="13">
        <v>7369</v>
      </c>
      <c r="I620" s="55">
        <f t="shared" si="59"/>
        <v>4251.913</v>
      </c>
      <c r="J620" s="13">
        <v>7058</v>
      </c>
      <c r="K620" s="55">
        <f t="shared" si="60"/>
        <v>4072.466</v>
      </c>
      <c r="L620" s="13">
        <v>7455</v>
      </c>
      <c r="M620" s="95">
        <f t="shared" si="61"/>
        <v>4301.535</v>
      </c>
      <c r="N620" s="13"/>
      <c r="O620" s="55">
        <f t="shared" si="62"/>
        <v>0</v>
      </c>
    </row>
    <row r="621" spans="1:15" ht="12.75">
      <c r="A621" s="2">
        <v>25439</v>
      </c>
      <c r="B621" s="2" t="s">
        <v>432</v>
      </c>
      <c r="C621" s="47" t="s">
        <v>1021</v>
      </c>
      <c r="D621" s="2" t="s">
        <v>817</v>
      </c>
      <c r="E621" s="2" t="s">
        <v>1555</v>
      </c>
      <c r="F621" s="2" t="s">
        <v>619</v>
      </c>
      <c r="G621" s="2" t="s">
        <v>20</v>
      </c>
      <c r="H621" s="13">
        <v>3307</v>
      </c>
      <c r="I621" s="55">
        <f t="shared" si="59"/>
        <v>1908.139</v>
      </c>
      <c r="J621" s="13">
        <v>3501</v>
      </c>
      <c r="K621" s="55">
        <f t="shared" si="60"/>
        <v>2020.0769999999998</v>
      </c>
      <c r="L621" s="13">
        <v>3411</v>
      </c>
      <c r="M621" s="95">
        <f t="shared" si="61"/>
        <v>1968.147</v>
      </c>
      <c r="N621" s="13"/>
      <c r="O621" s="55">
        <f t="shared" si="62"/>
        <v>0</v>
      </c>
    </row>
    <row r="622" spans="1:15" ht="12.75">
      <c r="A622" s="2">
        <v>25443</v>
      </c>
      <c r="B622" s="2" t="s">
        <v>432</v>
      </c>
      <c r="C622" s="47" t="s">
        <v>1021</v>
      </c>
      <c r="D622" s="2" t="s">
        <v>514</v>
      </c>
      <c r="E622" s="2" t="s">
        <v>1556</v>
      </c>
      <c r="F622" s="2" t="s">
        <v>510</v>
      </c>
      <c r="G622" s="2"/>
      <c r="H622" s="13">
        <v>7863</v>
      </c>
      <c r="I622" s="55">
        <f t="shared" si="59"/>
        <v>4536.951</v>
      </c>
      <c r="J622" s="13">
        <v>8900</v>
      </c>
      <c r="K622" s="55">
        <f t="shared" si="60"/>
        <v>5135.299999999999</v>
      </c>
      <c r="L622" s="13">
        <v>8658</v>
      </c>
      <c r="M622" s="95">
        <f t="shared" si="61"/>
        <v>4995.665999999999</v>
      </c>
      <c r="N622" s="13"/>
      <c r="O622" s="55">
        <f t="shared" si="62"/>
        <v>0</v>
      </c>
    </row>
    <row r="623" spans="1:15" ht="12.75">
      <c r="A623" s="2">
        <v>25444</v>
      </c>
      <c r="B623" s="2" t="s">
        <v>432</v>
      </c>
      <c r="C623" s="47" t="s">
        <v>1021</v>
      </c>
      <c r="D623" s="2" t="s">
        <v>818</v>
      </c>
      <c r="E623" s="2" t="s">
        <v>1118</v>
      </c>
      <c r="F623" s="2" t="s">
        <v>510</v>
      </c>
      <c r="G623" s="2" t="s">
        <v>20</v>
      </c>
      <c r="H623" s="13">
        <v>2033</v>
      </c>
      <c r="I623" s="55">
        <f t="shared" si="59"/>
        <v>1173.041</v>
      </c>
      <c r="J623" s="13">
        <v>2451</v>
      </c>
      <c r="K623" s="55">
        <f t="shared" si="60"/>
        <v>1414.2269999999999</v>
      </c>
      <c r="L623" s="13">
        <v>2040</v>
      </c>
      <c r="M623" s="95">
        <f t="shared" si="61"/>
        <v>1177.08</v>
      </c>
      <c r="N623" s="13"/>
      <c r="O623" s="55">
        <f t="shared" si="62"/>
        <v>0</v>
      </c>
    </row>
    <row r="624" spans="1:15" ht="12.75">
      <c r="A624" s="2">
        <v>25445</v>
      </c>
      <c r="B624" s="2" t="s">
        <v>432</v>
      </c>
      <c r="C624" s="47" t="s">
        <v>1021</v>
      </c>
      <c r="D624" s="2" t="s">
        <v>514</v>
      </c>
      <c r="E624" s="2" t="s">
        <v>1557</v>
      </c>
      <c r="F624" s="2" t="s">
        <v>510</v>
      </c>
      <c r="G624" s="2"/>
      <c r="H624" s="13">
        <v>16203</v>
      </c>
      <c r="I624" s="55">
        <f t="shared" si="59"/>
        <v>9349.131</v>
      </c>
      <c r="J624" s="13">
        <v>18154</v>
      </c>
      <c r="K624" s="55">
        <f t="shared" si="60"/>
        <v>10474.857999999998</v>
      </c>
      <c r="L624" s="13">
        <v>17873</v>
      </c>
      <c r="M624" s="95">
        <f t="shared" si="61"/>
        <v>10312.721</v>
      </c>
      <c r="N624" s="13"/>
      <c r="O624" s="55">
        <f t="shared" si="62"/>
        <v>0</v>
      </c>
    </row>
    <row r="625" spans="1:15" ht="12.75">
      <c r="A625" s="2">
        <v>25469</v>
      </c>
      <c r="B625" s="2" t="s">
        <v>432</v>
      </c>
      <c r="C625" s="47" t="s">
        <v>1021</v>
      </c>
      <c r="D625" s="2" t="s">
        <v>704</v>
      </c>
      <c r="E625" s="2" t="s">
        <v>1558</v>
      </c>
      <c r="F625" s="2" t="s">
        <v>510</v>
      </c>
      <c r="G625" s="2" t="s">
        <v>527</v>
      </c>
      <c r="H625" s="13">
        <v>94</v>
      </c>
      <c r="I625" s="55">
        <f t="shared" si="59"/>
        <v>54.238</v>
      </c>
      <c r="J625" s="13">
        <v>93</v>
      </c>
      <c r="K625" s="55">
        <f t="shared" si="60"/>
        <v>53.660999999999994</v>
      </c>
      <c r="L625" s="13">
        <v>108</v>
      </c>
      <c r="M625" s="95">
        <f t="shared" si="61"/>
        <v>62.315999999999995</v>
      </c>
      <c r="N625" s="13"/>
      <c r="O625" s="55">
        <f t="shared" si="62"/>
        <v>0</v>
      </c>
    </row>
    <row r="626" spans="1:15" ht="12.75">
      <c r="A626" s="2">
        <v>25476</v>
      </c>
      <c r="B626" s="2"/>
      <c r="C626" s="47" t="s">
        <v>1021</v>
      </c>
      <c r="D626" s="2" t="s">
        <v>582</v>
      </c>
      <c r="E626" s="2" t="s">
        <v>1559</v>
      </c>
      <c r="F626" s="2" t="s">
        <v>587</v>
      </c>
      <c r="G626" s="2" t="s">
        <v>79</v>
      </c>
      <c r="H626" s="13">
        <v>453</v>
      </c>
      <c r="I626" s="55">
        <f t="shared" si="59"/>
        <v>261.381</v>
      </c>
      <c r="J626" s="13">
        <v>1472</v>
      </c>
      <c r="K626" s="55">
        <f t="shared" si="60"/>
        <v>849.3439999999999</v>
      </c>
      <c r="L626" s="13">
        <v>155</v>
      </c>
      <c r="M626" s="95">
        <f t="shared" si="61"/>
        <v>89.43499999999999</v>
      </c>
      <c r="N626" s="13"/>
      <c r="O626" s="55">
        <f t="shared" si="62"/>
        <v>0</v>
      </c>
    </row>
    <row r="627" spans="1:15" ht="12.75">
      <c r="A627" s="2">
        <v>25477</v>
      </c>
      <c r="B627" s="2" t="s">
        <v>432</v>
      </c>
      <c r="C627" s="47" t="s">
        <v>1021</v>
      </c>
      <c r="D627" s="2" t="s">
        <v>514</v>
      </c>
      <c r="E627" s="2" t="s">
        <v>1560</v>
      </c>
      <c r="F627" s="2" t="s">
        <v>619</v>
      </c>
      <c r="G627" s="2"/>
      <c r="H627" s="13">
        <v>8461</v>
      </c>
      <c r="I627" s="55">
        <f t="shared" si="59"/>
        <v>4881.996999999999</v>
      </c>
      <c r="J627" s="13">
        <v>8441</v>
      </c>
      <c r="K627" s="55">
        <f t="shared" si="60"/>
        <v>4870.456999999999</v>
      </c>
      <c r="L627" s="13">
        <v>8309</v>
      </c>
      <c r="M627" s="95">
        <f t="shared" si="61"/>
        <v>4794.293</v>
      </c>
      <c r="N627" s="13"/>
      <c r="O627" s="55">
        <f t="shared" si="62"/>
        <v>0</v>
      </c>
    </row>
    <row r="628" spans="1:15" ht="12.75">
      <c r="A628" s="2">
        <v>25480</v>
      </c>
      <c r="B628" s="2" t="s">
        <v>438</v>
      </c>
      <c r="C628" s="47" t="s">
        <v>1021</v>
      </c>
      <c r="D628" s="2" t="s">
        <v>819</v>
      </c>
      <c r="E628" s="2" t="s">
        <v>1561</v>
      </c>
      <c r="F628" s="2" t="s">
        <v>619</v>
      </c>
      <c r="G628" s="2" t="s">
        <v>439</v>
      </c>
      <c r="H628" s="13">
        <v>3703</v>
      </c>
      <c r="I628" s="55">
        <f t="shared" si="59"/>
        <v>2136.631</v>
      </c>
      <c r="J628" s="13">
        <v>5933</v>
      </c>
      <c r="K628" s="55">
        <f t="shared" si="60"/>
        <v>3423.341</v>
      </c>
      <c r="L628" s="13">
        <v>3037</v>
      </c>
      <c r="M628" s="95">
        <f t="shared" si="61"/>
        <v>1752.349</v>
      </c>
      <c r="N628" s="13"/>
      <c r="O628" s="55">
        <f t="shared" si="62"/>
        <v>0</v>
      </c>
    </row>
    <row r="629" spans="1:15" ht="12.75">
      <c r="A629" s="2">
        <v>25483</v>
      </c>
      <c r="B629" s="2" t="s">
        <v>432</v>
      </c>
      <c r="C629" s="47" t="s">
        <v>1021</v>
      </c>
      <c r="D629" s="2" t="s">
        <v>447</v>
      </c>
      <c r="E629" s="2" t="s">
        <v>1562</v>
      </c>
      <c r="F629" s="2" t="s">
        <v>619</v>
      </c>
      <c r="G629" s="2" t="s">
        <v>439</v>
      </c>
      <c r="H629" s="13">
        <v>7</v>
      </c>
      <c r="I629" s="55">
        <f t="shared" si="59"/>
        <v>4.039</v>
      </c>
      <c r="J629" s="13">
        <v>1</v>
      </c>
      <c r="K629" s="55">
        <f t="shared" si="60"/>
        <v>0.577</v>
      </c>
      <c r="L629" s="13">
        <v>2</v>
      </c>
      <c r="M629" s="95">
        <f t="shared" si="61"/>
        <v>1.154</v>
      </c>
      <c r="N629" s="13"/>
      <c r="O629" s="55">
        <f t="shared" si="62"/>
        <v>0</v>
      </c>
    </row>
    <row r="630" spans="1:15" ht="12.75">
      <c r="A630" s="2">
        <v>25501</v>
      </c>
      <c r="B630" s="2" t="s">
        <v>438</v>
      </c>
      <c r="C630" s="47" t="s">
        <v>1021</v>
      </c>
      <c r="D630" s="2" t="s">
        <v>822</v>
      </c>
      <c r="E630" s="2" t="s">
        <v>1564</v>
      </c>
      <c r="F630" s="2" t="s">
        <v>740</v>
      </c>
      <c r="G630" s="2" t="s">
        <v>439</v>
      </c>
      <c r="H630" s="13">
        <v>5690</v>
      </c>
      <c r="I630" s="55">
        <f t="shared" si="59"/>
        <v>3283.1299999999997</v>
      </c>
      <c r="J630" s="13">
        <v>7226</v>
      </c>
      <c r="K630" s="55">
        <f t="shared" si="60"/>
        <v>4169.402</v>
      </c>
      <c r="L630" s="13">
        <v>6486</v>
      </c>
      <c r="M630" s="95">
        <f t="shared" si="61"/>
        <v>3742.4219999999996</v>
      </c>
      <c r="N630" s="13"/>
      <c r="O630" s="55">
        <f t="shared" si="62"/>
        <v>0</v>
      </c>
    </row>
    <row r="631" spans="1:15" ht="12.75">
      <c r="A631" s="2">
        <v>25527</v>
      </c>
      <c r="B631" s="2" t="s">
        <v>432</v>
      </c>
      <c r="C631" s="47" t="s">
        <v>1021</v>
      </c>
      <c r="D631" s="2" t="s">
        <v>823</v>
      </c>
      <c r="E631" s="2" t="s">
        <v>1565</v>
      </c>
      <c r="F631" s="2" t="s">
        <v>663</v>
      </c>
      <c r="G631" s="2" t="s">
        <v>439</v>
      </c>
      <c r="H631" s="13">
        <v>93</v>
      </c>
      <c r="I631" s="55">
        <f t="shared" si="59"/>
        <v>53.660999999999994</v>
      </c>
      <c r="J631" s="13">
        <v>100</v>
      </c>
      <c r="K631" s="55">
        <f t="shared" si="60"/>
        <v>57.699999999999996</v>
      </c>
      <c r="L631" s="13">
        <v>100</v>
      </c>
      <c r="M631" s="95">
        <f t="shared" si="61"/>
        <v>57.699999999999996</v>
      </c>
      <c r="N631" s="13"/>
      <c r="O631" s="55">
        <f t="shared" si="62"/>
        <v>0</v>
      </c>
    </row>
    <row r="632" spans="1:15" ht="12.75">
      <c r="A632" s="2">
        <v>25531</v>
      </c>
      <c r="B632" s="2" t="s">
        <v>432</v>
      </c>
      <c r="C632" s="47" t="s">
        <v>1021</v>
      </c>
      <c r="D632" s="2" t="s">
        <v>447</v>
      </c>
      <c r="E632" s="2" t="s">
        <v>1567</v>
      </c>
      <c r="F632" s="2" t="s">
        <v>619</v>
      </c>
      <c r="G632" s="2" t="s">
        <v>439</v>
      </c>
      <c r="H632" s="13">
        <v>1156</v>
      </c>
      <c r="I632" s="55">
        <f t="shared" si="59"/>
        <v>667.012</v>
      </c>
      <c r="J632" s="13">
        <v>1065</v>
      </c>
      <c r="K632" s="55">
        <f t="shared" si="60"/>
        <v>614.505</v>
      </c>
      <c r="L632" s="13">
        <v>982</v>
      </c>
      <c r="M632" s="95">
        <f t="shared" si="61"/>
        <v>566.6139999999999</v>
      </c>
      <c r="N632" s="13"/>
      <c r="O632" s="55">
        <f t="shared" si="62"/>
        <v>0</v>
      </c>
    </row>
    <row r="633" spans="1:15" ht="12.75">
      <c r="A633" s="2">
        <v>25598</v>
      </c>
      <c r="B633" s="2" t="s">
        <v>432</v>
      </c>
      <c r="C633" s="47" t="s">
        <v>1021</v>
      </c>
      <c r="D633" s="2" t="s">
        <v>826</v>
      </c>
      <c r="E633" s="2" t="s">
        <v>1569</v>
      </c>
      <c r="F633" s="2" t="s">
        <v>536</v>
      </c>
      <c r="G633" s="2" t="s">
        <v>439</v>
      </c>
      <c r="H633" s="13">
        <v>6</v>
      </c>
      <c r="I633" s="55">
        <f t="shared" si="59"/>
        <v>3.4619999999999997</v>
      </c>
      <c r="J633" s="13">
        <v>6</v>
      </c>
      <c r="K633" s="55">
        <f t="shared" si="60"/>
        <v>3.4619999999999997</v>
      </c>
      <c r="L633" s="13">
        <v>6</v>
      </c>
      <c r="M633" s="95">
        <f t="shared" si="61"/>
        <v>3.4619999999999997</v>
      </c>
      <c r="N633" s="13"/>
      <c r="O633" s="55">
        <f t="shared" si="62"/>
        <v>0</v>
      </c>
    </row>
    <row r="634" spans="1:15" ht="12.75">
      <c r="A634" s="2">
        <v>25599</v>
      </c>
      <c r="B634" s="2" t="s">
        <v>432</v>
      </c>
      <c r="C634" s="47" t="s">
        <v>1021</v>
      </c>
      <c r="D634" s="2" t="s">
        <v>1705</v>
      </c>
      <c r="E634" s="2" t="s">
        <v>1570</v>
      </c>
      <c r="F634" s="2" t="s">
        <v>640</v>
      </c>
      <c r="G634" s="2" t="s">
        <v>439</v>
      </c>
      <c r="H634" s="13">
        <v>2818</v>
      </c>
      <c r="I634" s="55">
        <f t="shared" si="59"/>
        <v>1625.9859999999999</v>
      </c>
      <c r="J634" s="13">
        <v>3082</v>
      </c>
      <c r="K634" s="55">
        <f t="shared" si="60"/>
        <v>1778.3139999999999</v>
      </c>
      <c r="L634" s="13">
        <v>3088</v>
      </c>
      <c r="M634" s="95">
        <f t="shared" si="61"/>
        <v>1781.7759999999998</v>
      </c>
      <c r="N634" s="13"/>
      <c r="O634" s="55">
        <f t="shared" si="62"/>
        <v>0</v>
      </c>
    </row>
    <row r="635" spans="1:15" ht="12.75">
      <c r="A635" s="2">
        <v>25630</v>
      </c>
      <c r="B635" s="2"/>
      <c r="C635" s="47" t="s">
        <v>1021</v>
      </c>
      <c r="D635" s="2" t="s">
        <v>554</v>
      </c>
      <c r="E635" s="2" t="s">
        <v>1571</v>
      </c>
      <c r="F635" s="2" t="s">
        <v>536</v>
      </c>
      <c r="G635" s="2"/>
      <c r="H635" s="13">
        <v>34900</v>
      </c>
      <c r="I635" s="55">
        <f t="shared" si="59"/>
        <v>20137.3</v>
      </c>
      <c r="J635" s="13">
        <v>33100</v>
      </c>
      <c r="K635" s="55">
        <f t="shared" si="60"/>
        <v>19098.699999999997</v>
      </c>
      <c r="L635" s="13">
        <v>34150</v>
      </c>
      <c r="M635" s="95">
        <f t="shared" si="61"/>
        <v>19704.55</v>
      </c>
      <c r="N635" s="13"/>
      <c r="O635" s="55">
        <f t="shared" si="62"/>
        <v>0</v>
      </c>
    </row>
    <row r="636" spans="1:15" ht="12.75">
      <c r="A636" s="2">
        <v>25631</v>
      </c>
      <c r="B636" s="2" t="s">
        <v>432</v>
      </c>
      <c r="C636" s="47" t="s">
        <v>1021</v>
      </c>
      <c r="D636" s="2" t="s">
        <v>827</v>
      </c>
      <c r="E636" s="2" t="s">
        <v>1572</v>
      </c>
      <c r="F636" s="2" t="s">
        <v>536</v>
      </c>
      <c r="G636" s="2" t="s">
        <v>439</v>
      </c>
      <c r="H636" s="13">
        <v>670</v>
      </c>
      <c r="I636" s="55">
        <f t="shared" si="59"/>
        <v>386.59</v>
      </c>
      <c r="J636" s="13">
        <v>180</v>
      </c>
      <c r="K636" s="55">
        <f t="shared" si="60"/>
        <v>103.85999999999999</v>
      </c>
      <c r="L636" s="13">
        <v>179</v>
      </c>
      <c r="M636" s="95">
        <f t="shared" si="61"/>
        <v>103.28299999999999</v>
      </c>
      <c r="N636" s="13"/>
      <c r="O636" s="55">
        <f t="shared" si="62"/>
        <v>0</v>
      </c>
    </row>
    <row r="637" spans="1:15" ht="12.75">
      <c r="A637" s="2">
        <v>25658</v>
      </c>
      <c r="B637" s="2" t="s">
        <v>432</v>
      </c>
      <c r="C637" s="47" t="s">
        <v>1021</v>
      </c>
      <c r="D637" s="2" t="s">
        <v>447</v>
      </c>
      <c r="E637" s="2" t="s">
        <v>1573</v>
      </c>
      <c r="F637" s="2" t="s">
        <v>650</v>
      </c>
      <c r="G637" s="2" t="s">
        <v>439</v>
      </c>
      <c r="H637" s="13">
        <v>1860</v>
      </c>
      <c r="I637" s="55">
        <f t="shared" si="59"/>
        <v>1073.22</v>
      </c>
      <c r="J637" s="13">
        <v>3666</v>
      </c>
      <c r="K637" s="55">
        <f t="shared" si="60"/>
        <v>2115.2819999999997</v>
      </c>
      <c r="L637" s="13">
        <v>1723</v>
      </c>
      <c r="M637" s="95">
        <f t="shared" si="61"/>
        <v>994.1709999999999</v>
      </c>
      <c r="N637" s="13"/>
      <c r="O637" s="55">
        <f t="shared" si="62"/>
        <v>0</v>
      </c>
    </row>
    <row r="638" spans="1:15" ht="12.75">
      <c r="A638" s="2">
        <v>25704</v>
      </c>
      <c r="B638" s="2" t="s">
        <v>432</v>
      </c>
      <c r="C638" s="47" t="s">
        <v>1021</v>
      </c>
      <c r="D638" s="2" t="s">
        <v>828</v>
      </c>
      <c r="E638" s="2" t="s">
        <v>1574</v>
      </c>
      <c r="F638" s="2" t="s">
        <v>536</v>
      </c>
      <c r="G638" s="2" t="s">
        <v>439</v>
      </c>
      <c r="H638" s="13">
        <v>303</v>
      </c>
      <c r="I638" s="55">
        <f t="shared" si="59"/>
        <v>174.831</v>
      </c>
      <c r="J638" s="13">
        <v>441</v>
      </c>
      <c r="K638" s="55">
        <f t="shared" si="60"/>
        <v>254.457</v>
      </c>
      <c r="L638" s="13">
        <v>441</v>
      </c>
      <c r="M638" s="95">
        <f t="shared" si="61"/>
        <v>254.457</v>
      </c>
      <c r="N638" s="13"/>
      <c r="O638" s="55">
        <f t="shared" si="62"/>
        <v>0</v>
      </c>
    </row>
    <row r="639" spans="1:15" ht="12.75">
      <c r="A639" s="2">
        <v>25708</v>
      </c>
      <c r="B639" s="2" t="s">
        <v>432</v>
      </c>
      <c r="C639" s="47" t="s">
        <v>1021</v>
      </c>
      <c r="D639" s="2" t="s">
        <v>617</v>
      </c>
      <c r="E639" s="2" t="s">
        <v>1576</v>
      </c>
      <c r="F639" s="2" t="s">
        <v>740</v>
      </c>
      <c r="G639" s="2" t="s">
        <v>86</v>
      </c>
      <c r="H639" s="13"/>
      <c r="I639" s="55">
        <f t="shared" si="59"/>
        <v>0</v>
      </c>
      <c r="J639" s="13"/>
      <c r="K639" s="55">
        <f t="shared" si="60"/>
        <v>0</v>
      </c>
      <c r="L639" s="13"/>
      <c r="M639" s="95">
        <f t="shared" si="61"/>
        <v>0</v>
      </c>
      <c r="N639" s="13"/>
      <c r="O639" s="55">
        <f t="shared" si="62"/>
        <v>0</v>
      </c>
    </row>
    <row r="640" spans="1:15" ht="12.75">
      <c r="A640" s="2">
        <v>25716</v>
      </c>
      <c r="B640" s="2" t="s">
        <v>432</v>
      </c>
      <c r="C640" s="47" t="s">
        <v>1021</v>
      </c>
      <c r="D640" s="2" t="s">
        <v>591</v>
      </c>
      <c r="E640" s="2" t="s">
        <v>1577</v>
      </c>
      <c r="F640" s="2" t="s">
        <v>587</v>
      </c>
      <c r="G640" s="2"/>
      <c r="H640" s="13">
        <v>6788</v>
      </c>
      <c r="I640" s="55">
        <f t="shared" si="59"/>
        <v>3916.676</v>
      </c>
      <c r="J640" s="13">
        <v>6643</v>
      </c>
      <c r="K640" s="55">
        <f t="shared" si="60"/>
        <v>3833.0109999999995</v>
      </c>
      <c r="L640" s="13">
        <v>6079</v>
      </c>
      <c r="M640" s="95">
        <f t="shared" si="61"/>
        <v>3507.5829999999996</v>
      </c>
      <c r="N640" s="13"/>
      <c r="O640" s="55">
        <f t="shared" si="62"/>
        <v>0</v>
      </c>
    </row>
    <row r="641" spans="1:15" ht="12.75">
      <c r="A641" s="2">
        <v>25718</v>
      </c>
      <c r="B641" s="2" t="s">
        <v>432</v>
      </c>
      <c r="C641" s="47" t="s">
        <v>1021</v>
      </c>
      <c r="D641" s="2" t="s">
        <v>831</v>
      </c>
      <c r="E641" s="2" t="s">
        <v>1579</v>
      </c>
      <c r="F641" s="2" t="s">
        <v>619</v>
      </c>
      <c r="G641" s="2" t="s">
        <v>20</v>
      </c>
      <c r="H641" s="13">
        <v>1416</v>
      </c>
      <c r="I641" s="55">
        <f t="shared" si="59"/>
        <v>817.0319999999999</v>
      </c>
      <c r="J641" s="13">
        <v>1430</v>
      </c>
      <c r="K641" s="55">
        <f t="shared" si="60"/>
        <v>825.1099999999999</v>
      </c>
      <c r="L641" s="13">
        <v>1366</v>
      </c>
      <c r="M641" s="95">
        <f t="shared" si="61"/>
        <v>788.1819999999999</v>
      </c>
      <c r="N641" s="13"/>
      <c r="O641" s="55">
        <f t="shared" si="62"/>
        <v>0</v>
      </c>
    </row>
    <row r="642" spans="1:15" ht="12.75">
      <c r="A642" s="2">
        <v>25719</v>
      </c>
      <c r="B642" s="2" t="s">
        <v>432</v>
      </c>
      <c r="C642" s="47" t="s">
        <v>1021</v>
      </c>
      <c r="D642" s="2" t="s">
        <v>484</v>
      </c>
      <c r="E642" s="2" t="s">
        <v>1580</v>
      </c>
      <c r="F642" s="2" t="s">
        <v>434</v>
      </c>
      <c r="G642" s="2"/>
      <c r="H642" s="13">
        <v>2818</v>
      </c>
      <c r="I642" s="55">
        <f t="shared" si="59"/>
        <v>1625.9859999999999</v>
      </c>
      <c r="J642" s="13">
        <v>2719</v>
      </c>
      <c r="K642" s="55">
        <f t="shared" si="60"/>
        <v>1568.8629999999998</v>
      </c>
      <c r="L642" s="13">
        <v>2625</v>
      </c>
      <c r="M642" s="95">
        <f t="shared" si="61"/>
        <v>1514.625</v>
      </c>
      <c r="N642" s="13"/>
      <c r="O642" s="55">
        <f t="shared" si="62"/>
        <v>0</v>
      </c>
    </row>
    <row r="643" spans="1:15" ht="12.75">
      <c r="A643" s="2">
        <v>25735</v>
      </c>
      <c r="B643" s="2" t="s">
        <v>438</v>
      </c>
      <c r="C643" s="47" t="s">
        <v>1021</v>
      </c>
      <c r="D643" s="2" t="s">
        <v>834</v>
      </c>
      <c r="E643" s="2" t="s">
        <v>1582</v>
      </c>
      <c r="F643" s="2" t="s">
        <v>640</v>
      </c>
      <c r="G643" s="2" t="s">
        <v>439</v>
      </c>
      <c r="H643" s="13">
        <v>821</v>
      </c>
      <c r="I643" s="55">
        <f t="shared" si="59"/>
        <v>473.717</v>
      </c>
      <c r="J643" s="13">
        <v>665</v>
      </c>
      <c r="K643" s="55">
        <f t="shared" si="60"/>
        <v>383.705</v>
      </c>
      <c r="L643" s="13">
        <v>931</v>
      </c>
      <c r="M643" s="95">
        <f t="shared" si="61"/>
        <v>537.187</v>
      </c>
      <c r="N643" s="13"/>
      <c r="O643" s="55">
        <f t="shared" si="62"/>
        <v>0</v>
      </c>
    </row>
    <row r="644" spans="1:15" ht="12.75">
      <c r="A644" s="2">
        <v>25736</v>
      </c>
      <c r="B644" s="2" t="s">
        <v>438</v>
      </c>
      <c r="C644" s="47" t="s">
        <v>1021</v>
      </c>
      <c r="D644" s="2" t="s">
        <v>1705</v>
      </c>
      <c r="E644" s="2" t="s">
        <v>1583</v>
      </c>
      <c r="F644" s="2" t="s">
        <v>640</v>
      </c>
      <c r="G644" s="2" t="s">
        <v>439</v>
      </c>
      <c r="H644" s="13">
        <v>123</v>
      </c>
      <c r="I644" s="55">
        <f t="shared" si="59"/>
        <v>70.97099999999999</v>
      </c>
      <c r="J644" s="13">
        <v>90</v>
      </c>
      <c r="K644" s="55">
        <f t="shared" si="60"/>
        <v>51.92999999999999</v>
      </c>
      <c r="L644" s="13">
        <v>115</v>
      </c>
      <c r="M644" s="95">
        <f t="shared" si="61"/>
        <v>66.35499999999999</v>
      </c>
      <c r="N644" s="13"/>
      <c r="O644" s="55">
        <f t="shared" si="62"/>
        <v>0</v>
      </c>
    </row>
    <row r="645" spans="1:15" ht="12.75">
      <c r="A645" s="2">
        <v>25782</v>
      </c>
      <c r="B645" s="2" t="s">
        <v>438</v>
      </c>
      <c r="C645" s="47" t="s">
        <v>1021</v>
      </c>
      <c r="D645" s="2" t="s">
        <v>835</v>
      </c>
      <c r="E645" s="2" t="s">
        <v>1584</v>
      </c>
      <c r="F645" s="2" t="s">
        <v>434</v>
      </c>
      <c r="G645" s="2" t="s">
        <v>439</v>
      </c>
      <c r="H645" s="13">
        <v>235</v>
      </c>
      <c r="I645" s="55">
        <f t="shared" si="59"/>
        <v>135.595</v>
      </c>
      <c r="J645" s="13">
        <v>243</v>
      </c>
      <c r="K645" s="55">
        <f t="shared" si="60"/>
        <v>140.21099999999998</v>
      </c>
      <c r="L645" s="13">
        <v>206</v>
      </c>
      <c r="M645" s="95">
        <f t="shared" si="61"/>
        <v>118.862</v>
      </c>
      <c r="N645" s="13"/>
      <c r="O645" s="55">
        <f t="shared" si="62"/>
        <v>0</v>
      </c>
    </row>
    <row r="646" spans="1:15" ht="12.75">
      <c r="A646" s="2">
        <v>25815</v>
      </c>
      <c r="B646" s="2" t="s">
        <v>432</v>
      </c>
      <c r="C646" s="47" t="s">
        <v>1021</v>
      </c>
      <c r="D646" s="2" t="s">
        <v>836</v>
      </c>
      <c r="E646" s="2" t="s">
        <v>1585</v>
      </c>
      <c r="F646" s="2" t="s">
        <v>510</v>
      </c>
      <c r="G646" s="2" t="s">
        <v>20</v>
      </c>
      <c r="H646" s="13">
        <v>351</v>
      </c>
      <c r="I646" s="55">
        <f t="shared" si="59"/>
        <v>202.527</v>
      </c>
      <c r="J646" s="13">
        <v>356</v>
      </c>
      <c r="K646" s="55">
        <f t="shared" si="60"/>
        <v>205.41199999999998</v>
      </c>
      <c r="L646" s="13">
        <v>-79</v>
      </c>
      <c r="M646" s="95">
        <f t="shared" si="61"/>
        <v>-45.583</v>
      </c>
      <c r="N646" s="13"/>
      <c r="O646" s="55">
        <f t="shared" si="62"/>
        <v>0</v>
      </c>
    </row>
    <row r="647" spans="1:15" ht="12.75">
      <c r="A647" s="2">
        <v>25819</v>
      </c>
      <c r="B647" s="2" t="s">
        <v>432</v>
      </c>
      <c r="C647" s="47" t="s">
        <v>1021</v>
      </c>
      <c r="D647" s="2" t="s">
        <v>823</v>
      </c>
      <c r="E647" s="2" t="s">
        <v>1586</v>
      </c>
      <c r="F647" s="2" t="s">
        <v>650</v>
      </c>
      <c r="G647" s="2" t="s">
        <v>439</v>
      </c>
      <c r="H647" s="13"/>
      <c r="I647" s="55">
        <f t="shared" si="59"/>
        <v>0</v>
      </c>
      <c r="J647" s="13"/>
      <c r="K647" s="55">
        <f t="shared" si="60"/>
        <v>0</v>
      </c>
      <c r="L647" s="13"/>
      <c r="M647" s="95">
        <f t="shared" si="61"/>
        <v>0</v>
      </c>
      <c r="N647" s="13"/>
      <c r="O647" s="55">
        <f t="shared" si="62"/>
        <v>0</v>
      </c>
    </row>
    <row r="648" spans="1:15" ht="12.75">
      <c r="A648" s="2">
        <v>25834</v>
      </c>
      <c r="B648" s="2" t="s">
        <v>432</v>
      </c>
      <c r="C648" s="47" t="s">
        <v>1021</v>
      </c>
      <c r="D648" s="2" t="s">
        <v>514</v>
      </c>
      <c r="E648" s="2" t="s">
        <v>1587</v>
      </c>
      <c r="F648" s="2" t="s">
        <v>619</v>
      </c>
      <c r="G648" s="2"/>
      <c r="H648" s="13">
        <v>9806</v>
      </c>
      <c r="I648" s="55">
        <f t="shared" si="59"/>
        <v>5658.062</v>
      </c>
      <c r="J648" s="13">
        <v>9952</v>
      </c>
      <c r="K648" s="55">
        <f t="shared" si="60"/>
        <v>5742.303999999999</v>
      </c>
      <c r="L648" s="13">
        <v>9761</v>
      </c>
      <c r="M648" s="95">
        <f t="shared" si="61"/>
        <v>5632.097</v>
      </c>
      <c r="N648" s="13"/>
      <c r="O648" s="55">
        <f t="shared" si="62"/>
        <v>0</v>
      </c>
    </row>
    <row r="649" spans="1:15" ht="12.75">
      <c r="A649" s="2">
        <v>25948</v>
      </c>
      <c r="B649" s="2" t="s">
        <v>432</v>
      </c>
      <c r="C649" s="47" t="s">
        <v>1021</v>
      </c>
      <c r="D649" s="2" t="s">
        <v>514</v>
      </c>
      <c r="E649" s="2" t="s">
        <v>1588</v>
      </c>
      <c r="F649" s="2" t="s">
        <v>587</v>
      </c>
      <c r="G649" s="2"/>
      <c r="H649" s="13">
        <v>4793</v>
      </c>
      <c r="I649" s="55">
        <f t="shared" si="59"/>
        <v>2765.5609999999997</v>
      </c>
      <c r="J649" s="13">
        <v>4338</v>
      </c>
      <c r="K649" s="55">
        <f t="shared" si="60"/>
        <v>2503.026</v>
      </c>
      <c r="L649" s="13">
        <v>3756</v>
      </c>
      <c r="M649" s="95">
        <f t="shared" si="61"/>
        <v>2167.212</v>
      </c>
      <c r="N649" s="13"/>
      <c r="O649" s="55">
        <f t="shared" si="62"/>
        <v>0</v>
      </c>
    </row>
    <row r="650" spans="1:15" ht="12.75">
      <c r="A650" s="2">
        <v>25950</v>
      </c>
      <c r="B650" s="2" t="s">
        <v>432</v>
      </c>
      <c r="C650" s="47" t="s">
        <v>1021</v>
      </c>
      <c r="D650" s="2" t="s">
        <v>837</v>
      </c>
      <c r="E650" s="2" t="s">
        <v>1589</v>
      </c>
      <c r="F650" s="2" t="s">
        <v>536</v>
      </c>
      <c r="G650" s="2" t="s">
        <v>439</v>
      </c>
      <c r="H650" s="13">
        <v>7</v>
      </c>
      <c r="I650" s="55">
        <f t="shared" si="59"/>
        <v>4.039</v>
      </c>
      <c r="J650" s="13">
        <v>6</v>
      </c>
      <c r="K650" s="55">
        <f t="shared" si="60"/>
        <v>3.4619999999999997</v>
      </c>
      <c r="L650" s="13">
        <v>6</v>
      </c>
      <c r="M650" s="95">
        <f t="shared" si="61"/>
        <v>3.4619999999999997</v>
      </c>
      <c r="N650" s="13"/>
      <c r="O650" s="55">
        <f t="shared" si="62"/>
        <v>0</v>
      </c>
    </row>
    <row r="651" spans="1:15" ht="12.75">
      <c r="A651" s="2">
        <v>25954</v>
      </c>
      <c r="B651" s="2" t="s">
        <v>432</v>
      </c>
      <c r="C651" s="47" t="s">
        <v>1021</v>
      </c>
      <c r="D651" s="2" t="s">
        <v>514</v>
      </c>
      <c r="E651" s="2" t="s">
        <v>1590</v>
      </c>
      <c r="F651" s="2" t="s">
        <v>650</v>
      </c>
      <c r="G651" s="2"/>
      <c r="H651" s="13">
        <v>6563</v>
      </c>
      <c r="I651" s="55">
        <f t="shared" si="59"/>
        <v>3786.8509999999997</v>
      </c>
      <c r="J651" s="13">
        <v>5596</v>
      </c>
      <c r="K651" s="55">
        <f t="shared" si="60"/>
        <v>3228.892</v>
      </c>
      <c r="L651" s="13">
        <v>6000</v>
      </c>
      <c r="M651" s="95">
        <f t="shared" si="61"/>
        <v>3461.9999999999995</v>
      </c>
      <c r="N651" s="13"/>
      <c r="O651" s="55">
        <f t="shared" si="62"/>
        <v>0</v>
      </c>
    </row>
    <row r="652" spans="1:15" ht="12.75">
      <c r="A652" s="2">
        <v>25976</v>
      </c>
      <c r="B652" s="2" t="s">
        <v>438</v>
      </c>
      <c r="C652" s="47" t="s">
        <v>1021</v>
      </c>
      <c r="D652" s="2" t="s">
        <v>838</v>
      </c>
      <c r="E652" s="2" t="s">
        <v>1591</v>
      </c>
      <c r="F652" s="2" t="s">
        <v>434</v>
      </c>
      <c r="G652" s="2" t="s">
        <v>439</v>
      </c>
      <c r="H652" s="13">
        <v>1377</v>
      </c>
      <c r="I652" s="55">
        <f t="shared" si="59"/>
        <v>794.529</v>
      </c>
      <c r="J652" s="13">
        <v>1785</v>
      </c>
      <c r="K652" s="55">
        <f t="shared" si="60"/>
        <v>1029.945</v>
      </c>
      <c r="L652" s="13">
        <v>1579</v>
      </c>
      <c r="M652" s="95">
        <f t="shared" si="61"/>
        <v>911.083</v>
      </c>
      <c r="N652" s="13"/>
      <c r="O652" s="55">
        <f t="shared" si="62"/>
        <v>0</v>
      </c>
    </row>
    <row r="653" spans="1:15" ht="12.75">
      <c r="A653" s="2">
        <v>25980</v>
      </c>
      <c r="B653" s="2" t="s">
        <v>432</v>
      </c>
      <c r="C653" s="47" t="s">
        <v>1021</v>
      </c>
      <c r="D653" s="2" t="s">
        <v>514</v>
      </c>
      <c r="E653" s="2" t="s">
        <v>1592</v>
      </c>
      <c r="F653" s="2" t="s">
        <v>510</v>
      </c>
      <c r="G653" s="2"/>
      <c r="H653" s="13">
        <v>11265</v>
      </c>
      <c r="I653" s="55">
        <f t="shared" si="59"/>
        <v>6499.905</v>
      </c>
      <c r="J653" s="13">
        <v>9717</v>
      </c>
      <c r="K653" s="55">
        <f t="shared" si="60"/>
        <v>5606.709</v>
      </c>
      <c r="L653" s="13">
        <v>10990</v>
      </c>
      <c r="M653" s="95">
        <f t="shared" si="61"/>
        <v>6341.23</v>
      </c>
      <c r="N653" s="13"/>
      <c r="O653" s="55">
        <f t="shared" si="62"/>
        <v>0</v>
      </c>
    </row>
    <row r="654" spans="1:15" ht="12.75">
      <c r="A654" s="2">
        <v>25982</v>
      </c>
      <c r="B654" s="2" t="s">
        <v>438</v>
      </c>
      <c r="C654" s="47" t="s">
        <v>1021</v>
      </c>
      <c r="D654" s="2" t="s">
        <v>839</v>
      </c>
      <c r="E654" s="2" t="s">
        <v>1593</v>
      </c>
      <c r="F654" s="2" t="s">
        <v>619</v>
      </c>
      <c r="G654" s="2" t="s">
        <v>439</v>
      </c>
      <c r="H654" s="13">
        <v>3618</v>
      </c>
      <c r="I654" s="55">
        <f t="shared" si="59"/>
        <v>2087.586</v>
      </c>
      <c r="J654" s="13">
        <v>2576</v>
      </c>
      <c r="K654" s="55">
        <f t="shared" si="60"/>
        <v>1486.3519999999999</v>
      </c>
      <c r="L654" s="13">
        <v>4022</v>
      </c>
      <c r="M654" s="95">
        <f t="shared" si="61"/>
        <v>2320.694</v>
      </c>
      <c r="N654" s="13"/>
      <c r="O654" s="55">
        <f t="shared" si="62"/>
        <v>0</v>
      </c>
    </row>
    <row r="655" spans="1:15" ht="12.75">
      <c r="A655" s="2">
        <v>25997</v>
      </c>
      <c r="B655" s="2" t="s">
        <v>432</v>
      </c>
      <c r="C655" s="47" t="s">
        <v>1021</v>
      </c>
      <c r="D655" s="2" t="s">
        <v>840</v>
      </c>
      <c r="E655" s="2" t="s">
        <v>1359</v>
      </c>
      <c r="F655" s="2" t="s">
        <v>510</v>
      </c>
      <c r="G655" s="2" t="s">
        <v>9</v>
      </c>
      <c r="H655" s="13">
        <v>6987</v>
      </c>
      <c r="I655" s="55">
        <f t="shared" si="59"/>
        <v>4031.499</v>
      </c>
      <c r="J655" s="13">
        <v>6919</v>
      </c>
      <c r="K655" s="55">
        <f t="shared" si="60"/>
        <v>3992.263</v>
      </c>
      <c r="L655" s="13">
        <v>7663</v>
      </c>
      <c r="M655" s="95">
        <f t="shared" si="61"/>
        <v>4421.5509999999995</v>
      </c>
      <c r="N655" s="13"/>
      <c r="O655" s="55">
        <f t="shared" si="62"/>
        <v>0</v>
      </c>
    </row>
    <row r="656" spans="1:15" ht="12.75">
      <c r="A656" s="2">
        <v>26000</v>
      </c>
      <c r="B656" s="2" t="s">
        <v>841</v>
      </c>
      <c r="C656" s="47" t="s">
        <v>1021</v>
      </c>
      <c r="D656" s="2" t="s">
        <v>842</v>
      </c>
      <c r="E656" s="2" t="s">
        <v>1359</v>
      </c>
      <c r="F656" s="2" t="s">
        <v>510</v>
      </c>
      <c r="G656" s="2" t="s">
        <v>20</v>
      </c>
      <c r="H656" s="13">
        <v>8389</v>
      </c>
      <c r="I656" s="55">
        <f t="shared" si="59"/>
        <v>4840.4529999999995</v>
      </c>
      <c r="J656" s="13">
        <v>7692</v>
      </c>
      <c r="K656" s="55">
        <f t="shared" si="60"/>
        <v>4438.284</v>
      </c>
      <c r="L656" s="13">
        <v>7808</v>
      </c>
      <c r="M656" s="95">
        <f t="shared" si="61"/>
        <v>4505.215999999999</v>
      </c>
      <c r="N656" s="13"/>
      <c r="O656" s="55">
        <f t="shared" si="62"/>
        <v>0</v>
      </c>
    </row>
    <row r="657" spans="1:15" ht="12.75">
      <c r="A657" s="2">
        <v>26004</v>
      </c>
      <c r="B657" s="2" t="s">
        <v>432</v>
      </c>
      <c r="C657" s="47" t="s">
        <v>1021</v>
      </c>
      <c r="D657" s="2" t="s">
        <v>514</v>
      </c>
      <c r="E657" s="2" t="s">
        <v>1594</v>
      </c>
      <c r="F657" s="2" t="s">
        <v>663</v>
      </c>
      <c r="G657" s="2"/>
      <c r="H657" s="13">
        <v>6642</v>
      </c>
      <c r="I657" s="55">
        <f t="shared" si="59"/>
        <v>3832.4339999999997</v>
      </c>
      <c r="J657" s="13">
        <v>6602</v>
      </c>
      <c r="K657" s="55">
        <f t="shared" si="60"/>
        <v>3809.354</v>
      </c>
      <c r="L657" s="13">
        <v>7308</v>
      </c>
      <c r="M657" s="95">
        <f t="shared" si="61"/>
        <v>4216.715999999999</v>
      </c>
      <c r="N657" s="13"/>
      <c r="O657" s="55">
        <f t="shared" si="62"/>
        <v>0</v>
      </c>
    </row>
    <row r="658" spans="1:15" ht="12.75">
      <c r="A658" s="2">
        <v>26005</v>
      </c>
      <c r="B658" s="2" t="s">
        <v>432</v>
      </c>
      <c r="C658" s="47" t="s">
        <v>1021</v>
      </c>
      <c r="D658" s="2" t="s">
        <v>620</v>
      </c>
      <c r="E658" s="2" t="s">
        <v>1595</v>
      </c>
      <c r="F658" s="2" t="s">
        <v>650</v>
      </c>
      <c r="G658" s="2" t="s">
        <v>439</v>
      </c>
      <c r="H658" s="13">
        <v>531</v>
      </c>
      <c r="I658" s="55">
        <f t="shared" si="59"/>
        <v>306.387</v>
      </c>
      <c r="J658" s="13">
        <v>576</v>
      </c>
      <c r="K658" s="55">
        <f t="shared" si="60"/>
        <v>332.352</v>
      </c>
      <c r="L658" s="13">
        <v>470</v>
      </c>
      <c r="M658" s="95">
        <f t="shared" si="61"/>
        <v>271.19</v>
      </c>
      <c r="N658" s="13"/>
      <c r="O658" s="55">
        <f t="shared" si="62"/>
        <v>0</v>
      </c>
    </row>
    <row r="659" spans="1:15" ht="12.75">
      <c r="A659" s="2">
        <v>26007</v>
      </c>
      <c r="B659" s="2" t="s">
        <v>843</v>
      </c>
      <c r="C659" s="47" t="s">
        <v>1021</v>
      </c>
      <c r="D659" s="2" t="s">
        <v>844</v>
      </c>
      <c r="E659" s="2" t="s">
        <v>1596</v>
      </c>
      <c r="F659" s="2" t="s">
        <v>536</v>
      </c>
      <c r="G659" s="2"/>
      <c r="H659" s="13">
        <v>7064</v>
      </c>
      <c r="I659" s="55">
        <f t="shared" si="59"/>
        <v>4075.928</v>
      </c>
      <c r="J659" s="13">
        <v>7060</v>
      </c>
      <c r="K659" s="55">
        <f t="shared" si="60"/>
        <v>4073.62</v>
      </c>
      <c r="L659" s="13">
        <v>6691</v>
      </c>
      <c r="M659" s="95">
        <f t="shared" si="61"/>
        <v>3860.707</v>
      </c>
      <c r="N659" s="13"/>
      <c r="O659" s="55">
        <f t="shared" si="62"/>
        <v>0</v>
      </c>
    </row>
    <row r="660" spans="1:15" ht="12.75">
      <c r="A660" s="2">
        <v>26024</v>
      </c>
      <c r="B660" s="2" t="s">
        <v>432</v>
      </c>
      <c r="C660" s="47" t="s">
        <v>1021</v>
      </c>
      <c r="D660" s="2" t="s">
        <v>847</v>
      </c>
      <c r="E660" s="2" t="s">
        <v>1598</v>
      </c>
      <c r="F660" s="2" t="s">
        <v>434</v>
      </c>
      <c r="G660" s="2" t="s">
        <v>527</v>
      </c>
      <c r="H660" s="13">
        <v>3334</v>
      </c>
      <c r="I660" s="55">
        <f t="shared" si="59"/>
        <v>1923.7179999999998</v>
      </c>
      <c r="J660" s="13">
        <v>3054</v>
      </c>
      <c r="K660" s="55">
        <f t="shared" si="60"/>
        <v>1762.158</v>
      </c>
      <c r="L660" s="13">
        <v>3169</v>
      </c>
      <c r="M660" s="95">
        <f t="shared" si="61"/>
        <v>1828.513</v>
      </c>
      <c r="N660" s="13"/>
      <c r="O660" s="55">
        <f t="shared" si="62"/>
        <v>0</v>
      </c>
    </row>
    <row r="661" spans="1:15" ht="12.75">
      <c r="A661" s="2">
        <v>26079</v>
      </c>
      <c r="B661" s="2" t="s">
        <v>432</v>
      </c>
      <c r="C661" s="47" t="s">
        <v>1021</v>
      </c>
      <c r="D661" s="2" t="s">
        <v>589</v>
      </c>
      <c r="E661" s="2" t="s">
        <v>1599</v>
      </c>
      <c r="F661" s="2" t="s">
        <v>587</v>
      </c>
      <c r="G661" s="2" t="s">
        <v>439</v>
      </c>
      <c r="H661" s="13">
        <v>158</v>
      </c>
      <c r="I661" s="55">
        <f t="shared" si="59"/>
        <v>91.166</v>
      </c>
      <c r="J661" s="13">
        <v>144</v>
      </c>
      <c r="K661" s="55">
        <f t="shared" si="60"/>
        <v>83.088</v>
      </c>
      <c r="L661" s="13">
        <v>141</v>
      </c>
      <c r="M661" s="95">
        <f t="shared" si="61"/>
        <v>81.357</v>
      </c>
      <c r="N661" s="13"/>
      <c r="O661" s="55">
        <f t="shared" si="62"/>
        <v>0</v>
      </c>
    </row>
    <row r="662" spans="1:15" ht="12.75">
      <c r="A662" s="2">
        <v>26107</v>
      </c>
      <c r="B662" s="2" t="s">
        <v>432</v>
      </c>
      <c r="C662" s="47" t="s">
        <v>1021</v>
      </c>
      <c r="D662" s="2" t="s">
        <v>514</v>
      </c>
      <c r="E662" s="2" t="s">
        <v>1600</v>
      </c>
      <c r="F662" s="2" t="s">
        <v>619</v>
      </c>
      <c r="G662" s="2"/>
      <c r="H662" s="13">
        <v>7601</v>
      </c>
      <c r="I662" s="55">
        <f t="shared" si="59"/>
        <v>4385.777</v>
      </c>
      <c r="J662" s="13">
        <v>6311</v>
      </c>
      <c r="K662" s="55">
        <f t="shared" si="60"/>
        <v>3641.4469999999997</v>
      </c>
      <c r="L662" s="13">
        <v>4455</v>
      </c>
      <c r="M662" s="95">
        <f t="shared" si="61"/>
        <v>2570.535</v>
      </c>
      <c r="N662" s="13"/>
      <c r="O662" s="55">
        <f t="shared" si="62"/>
        <v>0</v>
      </c>
    </row>
    <row r="663" spans="1:15" ht="12.75">
      <c r="A663" s="2">
        <v>26156</v>
      </c>
      <c r="B663" s="2" t="s">
        <v>432</v>
      </c>
      <c r="C663" s="47" t="s">
        <v>1021</v>
      </c>
      <c r="D663" s="2" t="s">
        <v>613</v>
      </c>
      <c r="E663" s="2" t="s">
        <v>1601</v>
      </c>
      <c r="F663" s="2" t="s">
        <v>663</v>
      </c>
      <c r="G663" s="2"/>
      <c r="H663" s="13">
        <v>2646</v>
      </c>
      <c r="I663" s="55">
        <f t="shared" si="59"/>
        <v>1526.742</v>
      </c>
      <c r="J663" s="13">
        <v>2684</v>
      </c>
      <c r="K663" s="55">
        <f t="shared" si="60"/>
        <v>1548.668</v>
      </c>
      <c r="L663" s="13">
        <v>2705</v>
      </c>
      <c r="M663" s="95">
        <f t="shared" si="61"/>
        <v>1560.7849999999999</v>
      </c>
      <c r="N663" s="13"/>
      <c r="O663" s="55">
        <f t="shared" si="62"/>
        <v>0</v>
      </c>
    </row>
    <row r="664" spans="1:15" ht="12.75">
      <c r="A664" s="2">
        <v>26157</v>
      </c>
      <c r="B664" s="2"/>
      <c r="C664" s="47" t="s">
        <v>1021</v>
      </c>
      <c r="D664" s="2" t="s">
        <v>432</v>
      </c>
      <c r="E664" s="2" t="s">
        <v>1602</v>
      </c>
      <c r="F664" s="2" t="s">
        <v>434</v>
      </c>
      <c r="G664" s="2" t="s">
        <v>472</v>
      </c>
      <c r="H664" s="13">
        <v>403</v>
      </c>
      <c r="I664" s="55">
        <f aca="true" t="shared" si="63" ref="I664:I727">H664*$I$3</f>
        <v>232.53099999999998</v>
      </c>
      <c r="J664" s="13">
        <v>94</v>
      </c>
      <c r="K664" s="55">
        <f aca="true" t="shared" si="64" ref="K664:K727">J664*$I$3</f>
        <v>54.238</v>
      </c>
      <c r="L664" s="13"/>
      <c r="M664" s="95">
        <f aca="true" t="shared" si="65" ref="M664:M727">L664*$I$3</f>
        <v>0</v>
      </c>
      <c r="N664" s="13"/>
      <c r="O664" s="55">
        <f aca="true" t="shared" si="66" ref="O664:O727">N664*$I$3</f>
        <v>0</v>
      </c>
    </row>
    <row r="665" spans="1:15" ht="12.75">
      <c r="A665" s="2">
        <v>26180</v>
      </c>
      <c r="B665" s="2" t="s">
        <v>432</v>
      </c>
      <c r="C665" s="47" t="s">
        <v>1021</v>
      </c>
      <c r="D665" s="2" t="s">
        <v>589</v>
      </c>
      <c r="E665" s="2" t="s">
        <v>1227</v>
      </c>
      <c r="F665" s="2" t="s">
        <v>587</v>
      </c>
      <c r="G665" s="2" t="s">
        <v>439</v>
      </c>
      <c r="H665" s="13"/>
      <c r="I665" s="55">
        <f t="shared" si="63"/>
        <v>0</v>
      </c>
      <c r="J665" s="13"/>
      <c r="K665" s="55">
        <f t="shared" si="64"/>
        <v>0</v>
      </c>
      <c r="L665" s="13"/>
      <c r="M665" s="95">
        <f t="shared" si="65"/>
        <v>0</v>
      </c>
      <c r="N665" s="13"/>
      <c r="O665" s="55">
        <f t="shared" si="66"/>
        <v>0</v>
      </c>
    </row>
    <row r="666" spans="1:15" ht="12.75">
      <c r="A666" s="2">
        <v>26181</v>
      </c>
      <c r="B666" s="2" t="s">
        <v>432</v>
      </c>
      <c r="C666" s="47" t="s">
        <v>1021</v>
      </c>
      <c r="D666" s="2" t="s">
        <v>572</v>
      </c>
      <c r="E666" s="2" t="s">
        <v>1603</v>
      </c>
      <c r="F666" s="2" t="s">
        <v>536</v>
      </c>
      <c r="G666" s="2"/>
      <c r="H666" s="13">
        <v>7341</v>
      </c>
      <c r="I666" s="55">
        <f t="shared" si="63"/>
        <v>4235.757</v>
      </c>
      <c r="J666" s="13">
        <v>6959</v>
      </c>
      <c r="K666" s="55">
        <f t="shared" si="64"/>
        <v>4015.343</v>
      </c>
      <c r="L666" s="13">
        <v>7814</v>
      </c>
      <c r="M666" s="95">
        <f t="shared" si="65"/>
        <v>4508.678</v>
      </c>
      <c r="N666" s="13"/>
      <c r="O666" s="55">
        <f t="shared" si="66"/>
        <v>0</v>
      </c>
    </row>
    <row r="667" spans="1:15" ht="12.75">
      <c r="A667" s="2">
        <v>26193</v>
      </c>
      <c r="B667" s="2" t="s">
        <v>432</v>
      </c>
      <c r="C667" s="47" t="s">
        <v>1021</v>
      </c>
      <c r="D667" s="2" t="s">
        <v>589</v>
      </c>
      <c r="E667" s="2" t="s">
        <v>1604</v>
      </c>
      <c r="F667" s="2" t="s">
        <v>587</v>
      </c>
      <c r="G667" s="2" t="s">
        <v>439</v>
      </c>
      <c r="H667" s="13"/>
      <c r="I667" s="55">
        <f t="shared" si="63"/>
        <v>0</v>
      </c>
      <c r="J667" s="13">
        <v>17</v>
      </c>
      <c r="K667" s="55">
        <f t="shared" si="64"/>
        <v>9.809</v>
      </c>
      <c r="L667" s="13">
        <v>17</v>
      </c>
      <c r="M667" s="95">
        <f t="shared" si="65"/>
        <v>9.809</v>
      </c>
      <c r="N667" s="13"/>
      <c r="O667" s="55">
        <f t="shared" si="66"/>
        <v>0</v>
      </c>
    </row>
    <row r="668" spans="1:15" ht="12.75">
      <c r="A668" s="2">
        <v>26206</v>
      </c>
      <c r="B668" s="2" t="s">
        <v>432</v>
      </c>
      <c r="C668" s="47" t="s">
        <v>1021</v>
      </c>
      <c r="D668" s="2" t="s">
        <v>850</v>
      </c>
      <c r="E668" s="2" t="s">
        <v>1606</v>
      </c>
      <c r="F668" s="2" t="s">
        <v>587</v>
      </c>
      <c r="G668" s="2" t="s">
        <v>439</v>
      </c>
      <c r="H668" s="13">
        <v>108</v>
      </c>
      <c r="I668" s="55">
        <f t="shared" si="63"/>
        <v>62.315999999999995</v>
      </c>
      <c r="J668" s="13">
        <v>89</v>
      </c>
      <c r="K668" s="55">
        <f t="shared" si="64"/>
        <v>51.352999999999994</v>
      </c>
      <c r="L668" s="13">
        <v>87</v>
      </c>
      <c r="M668" s="95">
        <f t="shared" si="65"/>
        <v>50.199</v>
      </c>
      <c r="N668" s="13"/>
      <c r="O668" s="55">
        <f t="shared" si="66"/>
        <v>0</v>
      </c>
    </row>
    <row r="669" spans="1:15" ht="12.75">
      <c r="A669" s="2">
        <v>26222</v>
      </c>
      <c r="B669" s="2" t="s">
        <v>432</v>
      </c>
      <c r="C669" s="47" t="s">
        <v>1021</v>
      </c>
      <c r="D669" s="2" t="s">
        <v>851</v>
      </c>
      <c r="E669" s="2" t="s">
        <v>1607</v>
      </c>
      <c r="F669" s="2" t="s">
        <v>536</v>
      </c>
      <c r="G669" s="2" t="s">
        <v>9</v>
      </c>
      <c r="H669" s="13">
        <v>827</v>
      </c>
      <c r="I669" s="55">
        <f t="shared" si="63"/>
        <v>477.179</v>
      </c>
      <c r="J669" s="13">
        <v>895</v>
      </c>
      <c r="K669" s="55">
        <f t="shared" si="64"/>
        <v>516.415</v>
      </c>
      <c r="L669" s="13">
        <v>532</v>
      </c>
      <c r="M669" s="95">
        <f t="shared" si="65"/>
        <v>306.964</v>
      </c>
      <c r="N669" s="13"/>
      <c r="O669" s="55">
        <f t="shared" si="66"/>
        <v>0</v>
      </c>
    </row>
    <row r="670" spans="1:15" ht="12.75">
      <c r="A670" s="2">
        <v>26223</v>
      </c>
      <c r="B670" s="2"/>
      <c r="C670" s="47" t="s">
        <v>1021</v>
      </c>
      <c r="D670" s="2" t="s">
        <v>852</v>
      </c>
      <c r="E670" s="2" t="s">
        <v>1607</v>
      </c>
      <c r="F670" s="2" t="s">
        <v>536</v>
      </c>
      <c r="G670" s="2"/>
      <c r="H670" s="13">
        <v>705</v>
      </c>
      <c r="I670" s="55">
        <f t="shared" si="63"/>
        <v>406.78499999999997</v>
      </c>
      <c r="J670" s="13">
        <v>654</v>
      </c>
      <c r="K670" s="55">
        <f t="shared" si="64"/>
        <v>377.35799999999995</v>
      </c>
      <c r="L670" s="13">
        <v>599</v>
      </c>
      <c r="M670" s="95">
        <f t="shared" si="65"/>
        <v>345.623</v>
      </c>
      <c r="N670" s="13"/>
      <c r="O670" s="55">
        <f t="shared" si="66"/>
        <v>0</v>
      </c>
    </row>
    <row r="671" spans="1:15" ht="12.75">
      <c r="A671" s="2">
        <v>26228</v>
      </c>
      <c r="B671" s="2" t="s">
        <v>432</v>
      </c>
      <c r="C671" s="47" t="s">
        <v>1021</v>
      </c>
      <c r="D671" s="2" t="s">
        <v>851</v>
      </c>
      <c r="E671" s="2" t="s">
        <v>1607</v>
      </c>
      <c r="F671" s="2" t="s">
        <v>536</v>
      </c>
      <c r="G671" s="2" t="s">
        <v>9</v>
      </c>
      <c r="H671" s="13">
        <v>777</v>
      </c>
      <c r="I671" s="55">
        <f t="shared" si="63"/>
        <v>448.32899999999995</v>
      </c>
      <c r="J671" s="13">
        <v>658</v>
      </c>
      <c r="K671" s="55">
        <f t="shared" si="64"/>
        <v>379.666</v>
      </c>
      <c r="L671" s="13">
        <v>591</v>
      </c>
      <c r="M671" s="95">
        <f t="shared" si="65"/>
        <v>341.00699999999995</v>
      </c>
      <c r="N671" s="13"/>
      <c r="O671" s="55">
        <f t="shared" si="66"/>
        <v>0</v>
      </c>
    </row>
    <row r="672" spans="1:15" ht="12.75">
      <c r="A672" s="2">
        <v>26229</v>
      </c>
      <c r="B672" s="2" t="s">
        <v>432</v>
      </c>
      <c r="C672" s="47" t="s">
        <v>1021</v>
      </c>
      <c r="D672" s="2" t="s">
        <v>851</v>
      </c>
      <c r="E672" s="2" t="s">
        <v>1607</v>
      </c>
      <c r="F672" s="2" t="s">
        <v>536</v>
      </c>
      <c r="G672" s="2" t="s">
        <v>9</v>
      </c>
      <c r="H672" s="13">
        <v>1275</v>
      </c>
      <c r="I672" s="55">
        <f t="shared" si="63"/>
        <v>735.675</v>
      </c>
      <c r="J672" s="13">
        <v>1078</v>
      </c>
      <c r="K672" s="55">
        <f t="shared" si="64"/>
        <v>622.006</v>
      </c>
      <c r="L672" s="13">
        <v>736</v>
      </c>
      <c r="M672" s="95">
        <f t="shared" si="65"/>
        <v>424.67199999999997</v>
      </c>
      <c r="N672" s="13"/>
      <c r="O672" s="55">
        <f t="shared" si="66"/>
        <v>0</v>
      </c>
    </row>
    <row r="673" spans="1:15" ht="12.75">
      <c r="A673" s="2">
        <v>26246</v>
      </c>
      <c r="B673" s="2" t="s">
        <v>432</v>
      </c>
      <c r="C673" s="47" t="s">
        <v>1021</v>
      </c>
      <c r="D673" s="2" t="s">
        <v>447</v>
      </c>
      <c r="E673" s="2" t="s">
        <v>1608</v>
      </c>
      <c r="F673" s="2" t="s">
        <v>619</v>
      </c>
      <c r="G673" s="2" t="s">
        <v>439</v>
      </c>
      <c r="H673" s="13">
        <v>8807</v>
      </c>
      <c r="I673" s="55">
        <f t="shared" si="63"/>
        <v>5081.638999999999</v>
      </c>
      <c r="J673" s="13">
        <v>8420</v>
      </c>
      <c r="K673" s="55">
        <f t="shared" si="64"/>
        <v>4858.339999999999</v>
      </c>
      <c r="L673" s="13">
        <v>6985</v>
      </c>
      <c r="M673" s="95">
        <f t="shared" si="65"/>
        <v>4030.345</v>
      </c>
      <c r="N673" s="13"/>
      <c r="O673" s="55">
        <f t="shared" si="66"/>
        <v>0</v>
      </c>
    </row>
    <row r="674" spans="1:15" ht="12.75">
      <c r="A674" s="2">
        <v>26247</v>
      </c>
      <c r="B674" s="2" t="s">
        <v>432</v>
      </c>
      <c r="C674" s="47" t="s">
        <v>1021</v>
      </c>
      <c r="D674" s="2" t="s">
        <v>447</v>
      </c>
      <c r="E674" s="2" t="s">
        <v>1609</v>
      </c>
      <c r="F674" s="2" t="s">
        <v>619</v>
      </c>
      <c r="G674" s="2" t="s">
        <v>439</v>
      </c>
      <c r="H674" s="13">
        <v>9623</v>
      </c>
      <c r="I674" s="55">
        <f t="shared" si="63"/>
        <v>5552.471</v>
      </c>
      <c r="J674" s="13">
        <v>10372</v>
      </c>
      <c r="K674" s="55">
        <f t="shared" si="64"/>
        <v>5984.643999999999</v>
      </c>
      <c r="L674" s="13">
        <v>6865</v>
      </c>
      <c r="M674" s="95">
        <f t="shared" si="65"/>
        <v>3961.1049999999996</v>
      </c>
      <c r="N674" s="13"/>
      <c r="O674" s="55">
        <f t="shared" si="66"/>
        <v>0</v>
      </c>
    </row>
    <row r="675" spans="1:15" ht="12.75">
      <c r="A675" s="2">
        <v>26265</v>
      </c>
      <c r="B675" s="2" t="s">
        <v>432</v>
      </c>
      <c r="C675" s="47" t="s">
        <v>1021</v>
      </c>
      <c r="D675" s="2" t="s">
        <v>514</v>
      </c>
      <c r="E675" s="2" t="s">
        <v>1610</v>
      </c>
      <c r="F675" s="2" t="s">
        <v>587</v>
      </c>
      <c r="G675" s="2"/>
      <c r="H675" s="13">
        <v>30711</v>
      </c>
      <c r="I675" s="55">
        <f t="shared" si="63"/>
        <v>17720.247</v>
      </c>
      <c r="J675" s="13">
        <v>19490</v>
      </c>
      <c r="K675" s="55">
        <f t="shared" si="64"/>
        <v>11245.73</v>
      </c>
      <c r="L675" s="13">
        <v>38456</v>
      </c>
      <c r="M675" s="95">
        <f t="shared" si="65"/>
        <v>22189.111999999997</v>
      </c>
      <c r="N675" s="13"/>
      <c r="O675" s="55">
        <f t="shared" si="66"/>
        <v>0</v>
      </c>
    </row>
    <row r="676" spans="1:15" ht="12.75">
      <c r="A676" s="2">
        <v>26274</v>
      </c>
      <c r="B676" s="2" t="s">
        <v>432</v>
      </c>
      <c r="C676" s="47" t="s">
        <v>1021</v>
      </c>
      <c r="D676" s="2" t="s">
        <v>853</v>
      </c>
      <c r="E676" s="2" t="s">
        <v>1611</v>
      </c>
      <c r="F676" s="2" t="s">
        <v>434</v>
      </c>
      <c r="G676" s="2"/>
      <c r="H676" s="13">
        <v>19543</v>
      </c>
      <c r="I676" s="55">
        <f t="shared" si="63"/>
        <v>11276.311</v>
      </c>
      <c r="J676" s="13">
        <v>21443</v>
      </c>
      <c r="K676" s="55">
        <f t="shared" si="64"/>
        <v>12372.610999999999</v>
      </c>
      <c r="L676" s="13">
        <v>21760</v>
      </c>
      <c r="M676" s="95">
        <f t="shared" si="65"/>
        <v>12555.519999999999</v>
      </c>
      <c r="N676" s="13"/>
      <c r="O676" s="55">
        <f t="shared" si="66"/>
        <v>0</v>
      </c>
    </row>
    <row r="677" spans="1:15" ht="12.75">
      <c r="A677" s="2">
        <v>26275</v>
      </c>
      <c r="B677" s="2"/>
      <c r="C677" s="47" t="s">
        <v>1021</v>
      </c>
      <c r="D677" s="2" t="s">
        <v>854</v>
      </c>
      <c r="E677" s="2" t="s">
        <v>1612</v>
      </c>
      <c r="F677" s="2" t="s">
        <v>663</v>
      </c>
      <c r="G677" s="2"/>
      <c r="H677" s="13">
        <v>3267</v>
      </c>
      <c r="I677" s="55">
        <f t="shared" si="63"/>
        <v>1885.059</v>
      </c>
      <c r="J677" s="13">
        <v>3822</v>
      </c>
      <c r="K677" s="55">
        <f t="shared" si="64"/>
        <v>2205.294</v>
      </c>
      <c r="L677" s="13">
        <v>3973</v>
      </c>
      <c r="M677" s="95">
        <f t="shared" si="65"/>
        <v>2292.421</v>
      </c>
      <c r="N677" s="13"/>
      <c r="O677" s="55">
        <f t="shared" si="66"/>
        <v>0</v>
      </c>
    </row>
    <row r="678" spans="1:15" ht="12.75">
      <c r="A678" s="2">
        <v>26277</v>
      </c>
      <c r="B678" s="2" t="s">
        <v>432</v>
      </c>
      <c r="C678" s="47" t="s">
        <v>1021</v>
      </c>
      <c r="D678" s="2" t="s">
        <v>835</v>
      </c>
      <c r="E678" s="2" t="s">
        <v>1613</v>
      </c>
      <c r="F678" s="2" t="s">
        <v>434</v>
      </c>
      <c r="G678" s="2" t="s">
        <v>439</v>
      </c>
      <c r="H678" s="13">
        <v>263</v>
      </c>
      <c r="I678" s="55">
        <f t="shared" si="63"/>
        <v>151.75099999999998</v>
      </c>
      <c r="J678" s="13">
        <v>278</v>
      </c>
      <c r="K678" s="55">
        <f t="shared" si="64"/>
        <v>160.40599999999998</v>
      </c>
      <c r="L678" s="13">
        <v>265</v>
      </c>
      <c r="M678" s="95">
        <f t="shared" si="65"/>
        <v>152.905</v>
      </c>
      <c r="N678" s="13"/>
      <c r="O678" s="55">
        <f t="shared" si="66"/>
        <v>0</v>
      </c>
    </row>
    <row r="679" spans="1:15" ht="12.75">
      <c r="A679" s="2">
        <v>26278</v>
      </c>
      <c r="B679" s="2" t="s">
        <v>438</v>
      </c>
      <c r="C679" s="47" t="s">
        <v>1021</v>
      </c>
      <c r="D679" s="2" t="s">
        <v>835</v>
      </c>
      <c r="E679" s="2" t="s">
        <v>1509</v>
      </c>
      <c r="F679" s="2" t="s">
        <v>434</v>
      </c>
      <c r="G679" s="2" t="s">
        <v>439</v>
      </c>
      <c r="H679" s="13">
        <v>332</v>
      </c>
      <c r="I679" s="55">
        <f t="shared" si="63"/>
        <v>191.564</v>
      </c>
      <c r="J679" s="13">
        <v>342</v>
      </c>
      <c r="K679" s="55">
        <f t="shared" si="64"/>
        <v>197.33399999999997</v>
      </c>
      <c r="L679" s="13">
        <v>311</v>
      </c>
      <c r="M679" s="95">
        <f t="shared" si="65"/>
        <v>179.44699999999997</v>
      </c>
      <c r="N679" s="13"/>
      <c r="O679" s="55">
        <f t="shared" si="66"/>
        <v>0</v>
      </c>
    </row>
    <row r="680" spans="1:15" ht="12.75">
      <c r="A680" s="2">
        <v>26280</v>
      </c>
      <c r="B680" s="2" t="s">
        <v>438</v>
      </c>
      <c r="C680" s="47" t="s">
        <v>1021</v>
      </c>
      <c r="D680" s="2" t="s">
        <v>855</v>
      </c>
      <c r="E680" s="2" t="s">
        <v>1614</v>
      </c>
      <c r="F680" s="2" t="s">
        <v>434</v>
      </c>
      <c r="G680" s="2" t="s">
        <v>439</v>
      </c>
      <c r="H680" s="13">
        <v>557</v>
      </c>
      <c r="I680" s="55">
        <f t="shared" si="63"/>
        <v>321.38899999999995</v>
      </c>
      <c r="J680" s="13">
        <v>648</v>
      </c>
      <c r="K680" s="55">
        <f t="shared" si="64"/>
        <v>373.89599999999996</v>
      </c>
      <c r="L680" s="13">
        <v>612</v>
      </c>
      <c r="M680" s="95">
        <f t="shared" si="65"/>
        <v>353.12399999999997</v>
      </c>
      <c r="N680" s="13"/>
      <c r="O680" s="55">
        <f t="shared" si="66"/>
        <v>0</v>
      </c>
    </row>
    <row r="681" spans="1:15" ht="12.75">
      <c r="A681" s="2">
        <v>26313</v>
      </c>
      <c r="B681" s="2" t="s">
        <v>432</v>
      </c>
      <c r="C681" s="47" t="s">
        <v>1021</v>
      </c>
      <c r="D681" s="2" t="s">
        <v>856</v>
      </c>
      <c r="E681" s="2" t="s">
        <v>1616</v>
      </c>
      <c r="F681" s="2" t="s">
        <v>434</v>
      </c>
      <c r="G681" s="2" t="s">
        <v>527</v>
      </c>
      <c r="H681" s="13">
        <v>12278</v>
      </c>
      <c r="I681" s="55">
        <f t="shared" si="63"/>
        <v>7084.405999999999</v>
      </c>
      <c r="J681" s="13">
        <v>10680</v>
      </c>
      <c r="K681" s="55">
        <f t="shared" si="64"/>
        <v>6162.36</v>
      </c>
      <c r="L681" s="13">
        <v>10561</v>
      </c>
      <c r="M681" s="95">
        <f t="shared" si="65"/>
        <v>6093.696999999999</v>
      </c>
      <c r="N681" s="13"/>
      <c r="O681" s="55">
        <f t="shared" si="66"/>
        <v>0</v>
      </c>
    </row>
    <row r="682" spans="1:15" ht="12.75">
      <c r="A682" s="2">
        <v>26345</v>
      </c>
      <c r="B682" s="2" t="s">
        <v>606</v>
      </c>
      <c r="C682" s="47" t="s">
        <v>1021</v>
      </c>
      <c r="D682" s="2" t="s">
        <v>858</v>
      </c>
      <c r="E682" s="2" t="s">
        <v>1618</v>
      </c>
      <c r="F682" s="2" t="s">
        <v>619</v>
      </c>
      <c r="G682" s="2" t="s">
        <v>527</v>
      </c>
      <c r="H682" s="13">
        <v>3604</v>
      </c>
      <c r="I682" s="55">
        <f t="shared" si="63"/>
        <v>2079.508</v>
      </c>
      <c r="J682" s="13">
        <v>3799</v>
      </c>
      <c r="K682" s="55">
        <f t="shared" si="64"/>
        <v>2192.0229999999997</v>
      </c>
      <c r="L682" s="13">
        <v>3816</v>
      </c>
      <c r="M682" s="95">
        <f t="shared" si="65"/>
        <v>2201.832</v>
      </c>
      <c r="N682" s="13"/>
      <c r="O682" s="55">
        <f t="shared" si="66"/>
        <v>0</v>
      </c>
    </row>
    <row r="683" spans="1:15" ht="12.75">
      <c r="A683" s="2">
        <v>26355</v>
      </c>
      <c r="B683" s="2" t="s">
        <v>432</v>
      </c>
      <c r="C683" s="47" t="s">
        <v>1021</v>
      </c>
      <c r="D683" s="2" t="s">
        <v>514</v>
      </c>
      <c r="E683" s="2" t="s">
        <v>1619</v>
      </c>
      <c r="F683" s="2" t="s">
        <v>587</v>
      </c>
      <c r="G683" s="2"/>
      <c r="H683" s="13">
        <v>1619</v>
      </c>
      <c r="I683" s="55">
        <f t="shared" si="63"/>
        <v>934.1629999999999</v>
      </c>
      <c r="J683" s="13">
        <v>1580</v>
      </c>
      <c r="K683" s="55">
        <f t="shared" si="64"/>
        <v>911.66</v>
      </c>
      <c r="L683" s="13">
        <v>1529</v>
      </c>
      <c r="M683" s="95">
        <f t="shared" si="65"/>
        <v>882.233</v>
      </c>
      <c r="N683" s="13"/>
      <c r="O683" s="55">
        <f t="shared" si="66"/>
        <v>0</v>
      </c>
    </row>
    <row r="684" spans="1:15" ht="12.75">
      <c r="A684" s="2">
        <v>26364</v>
      </c>
      <c r="B684" s="2" t="s">
        <v>432</v>
      </c>
      <c r="C684" s="47" t="s">
        <v>1021</v>
      </c>
      <c r="D684" s="2" t="s">
        <v>514</v>
      </c>
      <c r="E684" s="2" t="s">
        <v>1620</v>
      </c>
      <c r="F684" s="2" t="s">
        <v>640</v>
      </c>
      <c r="G684" s="2"/>
      <c r="H684" s="13">
        <v>3157</v>
      </c>
      <c r="I684" s="55">
        <f t="shared" si="63"/>
        <v>1821.589</v>
      </c>
      <c r="J684" s="13">
        <v>4005</v>
      </c>
      <c r="K684" s="55">
        <f t="shared" si="64"/>
        <v>2310.8849999999998</v>
      </c>
      <c r="L684" s="13">
        <v>2778</v>
      </c>
      <c r="M684" s="95">
        <f t="shared" si="65"/>
        <v>1602.906</v>
      </c>
      <c r="N684" s="13"/>
      <c r="O684" s="55">
        <f t="shared" si="66"/>
        <v>0</v>
      </c>
    </row>
    <row r="685" spans="1:15" ht="12.75">
      <c r="A685" s="2">
        <v>26371</v>
      </c>
      <c r="B685" s="2" t="s">
        <v>432</v>
      </c>
      <c r="C685" s="47" t="s">
        <v>1021</v>
      </c>
      <c r="D685" s="2" t="s">
        <v>823</v>
      </c>
      <c r="E685" s="2" t="s">
        <v>1621</v>
      </c>
      <c r="F685" s="2" t="s">
        <v>650</v>
      </c>
      <c r="G685" s="2" t="s">
        <v>439</v>
      </c>
      <c r="H685" s="13">
        <v>1770</v>
      </c>
      <c r="I685" s="55">
        <f t="shared" si="63"/>
        <v>1021.29</v>
      </c>
      <c r="J685" s="13">
        <v>1078</v>
      </c>
      <c r="K685" s="55">
        <f t="shared" si="64"/>
        <v>622.006</v>
      </c>
      <c r="L685" s="13">
        <v>981</v>
      </c>
      <c r="M685" s="95">
        <f t="shared" si="65"/>
        <v>566.0369999999999</v>
      </c>
      <c r="N685" s="13"/>
      <c r="O685" s="55">
        <f t="shared" si="66"/>
        <v>0</v>
      </c>
    </row>
    <row r="686" spans="1:15" ht="12.75">
      <c r="A686" s="2">
        <v>26372</v>
      </c>
      <c r="B686" s="2" t="s">
        <v>432</v>
      </c>
      <c r="C686" s="47" t="s">
        <v>1021</v>
      </c>
      <c r="D686" s="2" t="s">
        <v>823</v>
      </c>
      <c r="E686" s="2" t="s">
        <v>1622</v>
      </c>
      <c r="F686" s="2" t="s">
        <v>650</v>
      </c>
      <c r="G686" s="2" t="s">
        <v>439</v>
      </c>
      <c r="H686" s="13">
        <v>1019</v>
      </c>
      <c r="I686" s="55">
        <f t="shared" si="63"/>
        <v>587.963</v>
      </c>
      <c r="J686" s="13">
        <v>1100</v>
      </c>
      <c r="K686" s="55">
        <f t="shared" si="64"/>
        <v>634.6999999999999</v>
      </c>
      <c r="L686" s="13">
        <v>786</v>
      </c>
      <c r="M686" s="95">
        <f t="shared" si="65"/>
        <v>453.522</v>
      </c>
      <c r="N686" s="13"/>
      <c r="O686" s="55">
        <f t="shared" si="66"/>
        <v>0</v>
      </c>
    </row>
    <row r="687" spans="1:15" ht="12.75">
      <c r="A687" s="2">
        <v>26373</v>
      </c>
      <c r="B687" s="2" t="s">
        <v>432</v>
      </c>
      <c r="C687" s="47" t="s">
        <v>1021</v>
      </c>
      <c r="D687" s="2" t="s">
        <v>859</v>
      </c>
      <c r="E687" s="2" t="s">
        <v>1623</v>
      </c>
      <c r="F687" s="2" t="s">
        <v>650</v>
      </c>
      <c r="G687" s="2" t="s">
        <v>439</v>
      </c>
      <c r="H687" s="13">
        <v>1389</v>
      </c>
      <c r="I687" s="55">
        <f t="shared" si="63"/>
        <v>801.453</v>
      </c>
      <c r="J687" s="13">
        <v>1095</v>
      </c>
      <c r="K687" s="55">
        <f t="shared" si="64"/>
        <v>631.8149999999999</v>
      </c>
      <c r="L687" s="13">
        <v>948</v>
      </c>
      <c r="M687" s="95">
        <f t="shared" si="65"/>
        <v>546.996</v>
      </c>
      <c r="N687" s="13"/>
      <c r="O687" s="55">
        <f t="shared" si="66"/>
        <v>0</v>
      </c>
    </row>
    <row r="688" spans="1:15" ht="12.75">
      <c r="A688" s="2">
        <v>26386</v>
      </c>
      <c r="B688" s="2" t="s">
        <v>432</v>
      </c>
      <c r="C688" s="47" t="s">
        <v>1021</v>
      </c>
      <c r="D688" s="2" t="s">
        <v>860</v>
      </c>
      <c r="E688" s="2" t="s">
        <v>1624</v>
      </c>
      <c r="F688" s="2" t="s">
        <v>619</v>
      </c>
      <c r="G688" s="2" t="s">
        <v>439</v>
      </c>
      <c r="H688" s="13">
        <v>67014</v>
      </c>
      <c r="I688" s="55">
        <f t="shared" si="63"/>
        <v>38667.077999999994</v>
      </c>
      <c r="J688" s="13">
        <v>66070</v>
      </c>
      <c r="K688" s="55">
        <f t="shared" si="64"/>
        <v>38122.39</v>
      </c>
      <c r="L688" s="13">
        <v>55411</v>
      </c>
      <c r="M688" s="95">
        <f t="shared" si="65"/>
        <v>31972.146999999997</v>
      </c>
      <c r="N688" s="13"/>
      <c r="O688" s="55">
        <f t="shared" si="66"/>
        <v>0</v>
      </c>
    </row>
    <row r="689" spans="1:15" ht="12.75">
      <c r="A689" s="2">
        <v>26452</v>
      </c>
      <c r="B689" s="2" t="s">
        <v>432</v>
      </c>
      <c r="C689" s="47" t="s">
        <v>1021</v>
      </c>
      <c r="D689" s="2" t="s">
        <v>514</v>
      </c>
      <c r="E689" s="2" t="s">
        <v>1628</v>
      </c>
      <c r="F689" s="2" t="s">
        <v>640</v>
      </c>
      <c r="G689" s="2"/>
      <c r="H689" s="13">
        <v>22803</v>
      </c>
      <c r="I689" s="55">
        <f t="shared" si="63"/>
        <v>13157.330999999998</v>
      </c>
      <c r="J689" s="13">
        <v>16479</v>
      </c>
      <c r="K689" s="55">
        <f t="shared" si="64"/>
        <v>9508.383</v>
      </c>
      <c r="L689" s="13">
        <v>8352</v>
      </c>
      <c r="M689" s="95">
        <f t="shared" si="65"/>
        <v>4819.103999999999</v>
      </c>
      <c r="N689" s="13"/>
      <c r="O689" s="55">
        <f t="shared" si="66"/>
        <v>0</v>
      </c>
    </row>
    <row r="690" spans="1:15" ht="12.75">
      <c r="A690" s="2">
        <v>26455</v>
      </c>
      <c r="B690" s="2" t="s">
        <v>432</v>
      </c>
      <c r="C690" s="47" t="s">
        <v>1021</v>
      </c>
      <c r="D690" s="2" t="s">
        <v>835</v>
      </c>
      <c r="E690" s="2" t="s">
        <v>1629</v>
      </c>
      <c r="F690" s="2" t="s">
        <v>434</v>
      </c>
      <c r="G690" s="2" t="s">
        <v>439</v>
      </c>
      <c r="H690" s="13">
        <v>629</v>
      </c>
      <c r="I690" s="55">
        <f t="shared" si="63"/>
        <v>362.933</v>
      </c>
      <c r="J690" s="13">
        <v>1083</v>
      </c>
      <c r="K690" s="55">
        <f t="shared" si="64"/>
        <v>624.891</v>
      </c>
      <c r="L690" s="13">
        <v>128</v>
      </c>
      <c r="M690" s="95">
        <f t="shared" si="65"/>
        <v>73.856</v>
      </c>
      <c r="N690" s="13"/>
      <c r="O690" s="55">
        <f t="shared" si="66"/>
        <v>0</v>
      </c>
    </row>
    <row r="691" spans="1:15" ht="12.75">
      <c r="A691" s="2">
        <v>26475</v>
      </c>
      <c r="B691" s="2" t="s">
        <v>432</v>
      </c>
      <c r="C691" s="47" t="s">
        <v>1021</v>
      </c>
      <c r="D691" s="2" t="s">
        <v>514</v>
      </c>
      <c r="E691" s="2" t="s">
        <v>1630</v>
      </c>
      <c r="F691" s="2" t="s">
        <v>640</v>
      </c>
      <c r="G691" s="2"/>
      <c r="H691" s="13">
        <v>10766</v>
      </c>
      <c r="I691" s="55">
        <f t="shared" si="63"/>
        <v>6211.982</v>
      </c>
      <c r="J691" s="13">
        <v>13610</v>
      </c>
      <c r="K691" s="55">
        <f t="shared" si="64"/>
        <v>7852.969999999999</v>
      </c>
      <c r="L691" s="13">
        <v>9825</v>
      </c>
      <c r="M691" s="95">
        <f t="shared" si="65"/>
        <v>5669.025</v>
      </c>
      <c r="N691" s="13"/>
      <c r="O691" s="55">
        <f t="shared" si="66"/>
        <v>0</v>
      </c>
    </row>
    <row r="692" spans="1:15" ht="12.75">
      <c r="A692" s="2">
        <v>26495</v>
      </c>
      <c r="B692" s="2" t="s">
        <v>432</v>
      </c>
      <c r="C692" s="47" t="s">
        <v>1021</v>
      </c>
      <c r="D692" s="2" t="s">
        <v>514</v>
      </c>
      <c r="E692" s="2" t="s">
        <v>1632</v>
      </c>
      <c r="F692" s="2" t="s">
        <v>619</v>
      </c>
      <c r="G692" s="2"/>
      <c r="H692" s="13">
        <v>13111</v>
      </c>
      <c r="I692" s="55">
        <f t="shared" si="63"/>
        <v>7565.047</v>
      </c>
      <c r="J692" s="13">
        <v>12640</v>
      </c>
      <c r="K692" s="55">
        <f t="shared" si="64"/>
        <v>7293.28</v>
      </c>
      <c r="L692" s="13">
        <v>12694</v>
      </c>
      <c r="M692" s="95">
        <f t="shared" si="65"/>
        <v>7324.437999999999</v>
      </c>
      <c r="N692" s="13"/>
      <c r="O692" s="55">
        <f t="shared" si="66"/>
        <v>0</v>
      </c>
    </row>
    <row r="693" spans="1:15" ht="12.75">
      <c r="A693" s="2">
        <v>26503</v>
      </c>
      <c r="B693" s="2" t="s">
        <v>432</v>
      </c>
      <c r="C693" s="47" t="s">
        <v>1021</v>
      </c>
      <c r="D693" s="2" t="s">
        <v>864</v>
      </c>
      <c r="E693" s="2" t="s">
        <v>1262</v>
      </c>
      <c r="F693" s="2" t="s">
        <v>619</v>
      </c>
      <c r="G693" s="2" t="s">
        <v>439</v>
      </c>
      <c r="H693" s="13">
        <v>1937</v>
      </c>
      <c r="I693" s="55">
        <f t="shared" si="63"/>
        <v>1117.649</v>
      </c>
      <c r="J693" s="13">
        <v>1603</v>
      </c>
      <c r="K693" s="55">
        <f t="shared" si="64"/>
        <v>924.9309999999999</v>
      </c>
      <c r="L693" s="13">
        <v>1727</v>
      </c>
      <c r="M693" s="95">
        <f t="shared" si="65"/>
        <v>996.4789999999999</v>
      </c>
      <c r="N693" s="13"/>
      <c r="O693" s="55">
        <f t="shared" si="66"/>
        <v>0</v>
      </c>
    </row>
    <row r="694" spans="1:15" ht="12.75">
      <c r="A694" s="2">
        <v>26516</v>
      </c>
      <c r="B694" s="2" t="s">
        <v>438</v>
      </c>
      <c r="C694" s="47" t="s">
        <v>1021</v>
      </c>
      <c r="D694" s="2" t="s">
        <v>865</v>
      </c>
      <c r="E694" s="2" t="s">
        <v>1633</v>
      </c>
      <c r="F694" s="2" t="s">
        <v>619</v>
      </c>
      <c r="G694" s="2" t="s">
        <v>439</v>
      </c>
      <c r="H694" s="13">
        <v>5564</v>
      </c>
      <c r="I694" s="55">
        <f t="shared" si="63"/>
        <v>3210.428</v>
      </c>
      <c r="J694" s="13">
        <v>6366</v>
      </c>
      <c r="K694" s="55">
        <f t="shared" si="64"/>
        <v>3673.182</v>
      </c>
      <c r="L694" s="13">
        <v>4551</v>
      </c>
      <c r="M694" s="95">
        <f t="shared" si="65"/>
        <v>2625.9269999999997</v>
      </c>
      <c r="N694" s="13"/>
      <c r="O694" s="55">
        <f t="shared" si="66"/>
        <v>0</v>
      </c>
    </row>
    <row r="695" spans="1:15" ht="12.75">
      <c r="A695" s="2">
        <v>26568</v>
      </c>
      <c r="B695" s="2" t="s">
        <v>432</v>
      </c>
      <c r="C695" s="47" t="s">
        <v>1021</v>
      </c>
      <c r="D695" s="2" t="s">
        <v>514</v>
      </c>
      <c r="E695" s="2" t="s">
        <v>1634</v>
      </c>
      <c r="F695" s="2" t="s">
        <v>434</v>
      </c>
      <c r="G695" s="2"/>
      <c r="H695" s="13">
        <v>14186</v>
      </c>
      <c r="I695" s="55">
        <f t="shared" si="63"/>
        <v>8185.321999999999</v>
      </c>
      <c r="J695" s="13">
        <v>14042</v>
      </c>
      <c r="K695" s="55">
        <f t="shared" si="64"/>
        <v>8102.2339999999995</v>
      </c>
      <c r="L695" s="13">
        <v>13691</v>
      </c>
      <c r="M695" s="95">
        <f t="shared" si="65"/>
        <v>7899.706999999999</v>
      </c>
      <c r="N695" s="13"/>
      <c r="O695" s="55">
        <f t="shared" si="66"/>
        <v>0</v>
      </c>
    </row>
    <row r="696" spans="1:15" ht="12.75">
      <c r="A696" s="2">
        <v>26569</v>
      </c>
      <c r="B696" s="2" t="s">
        <v>760</v>
      </c>
      <c r="C696" s="47" t="s">
        <v>1021</v>
      </c>
      <c r="D696" s="2" t="s">
        <v>867</v>
      </c>
      <c r="E696" s="2" t="s">
        <v>1635</v>
      </c>
      <c r="F696" s="2" t="s">
        <v>587</v>
      </c>
      <c r="G696" s="2"/>
      <c r="H696" s="13">
        <v>5071</v>
      </c>
      <c r="I696" s="55">
        <f t="shared" si="63"/>
        <v>2925.9669999999996</v>
      </c>
      <c r="J696" s="13">
        <v>5552</v>
      </c>
      <c r="K696" s="55">
        <f t="shared" si="64"/>
        <v>3203.504</v>
      </c>
      <c r="L696" s="13">
        <v>6055</v>
      </c>
      <c r="M696" s="95">
        <f t="shared" si="65"/>
        <v>3493.7349999999997</v>
      </c>
      <c r="N696" s="13"/>
      <c r="O696" s="55">
        <f t="shared" si="66"/>
        <v>0</v>
      </c>
    </row>
    <row r="697" spans="1:15" ht="12.75">
      <c r="A697" s="2">
        <v>26572</v>
      </c>
      <c r="B697" s="2"/>
      <c r="C697" s="47" t="s">
        <v>1021</v>
      </c>
      <c r="D697" s="2" t="s">
        <v>868</v>
      </c>
      <c r="E697" s="2" t="s">
        <v>1636</v>
      </c>
      <c r="F697" s="2" t="s">
        <v>536</v>
      </c>
      <c r="G697" s="2"/>
      <c r="H697" s="13">
        <v>578</v>
      </c>
      <c r="I697" s="55">
        <f t="shared" si="63"/>
        <v>333.506</v>
      </c>
      <c r="J697" s="13">
        <v>311</v>
      </c>
      <c r="K697" s="55">
        <f t="shared" si="64"/>
        <v>179.44699999999997</v>
      </c>
      <c r="L697" s="13">
        <v>243</v>
      </c>
      <c r="M697" s="95">
        <f t="shared" si="65"/>
        <v>140.21099999999998</v>
      </c>
      <c r="N697" s="13"/>
      <c r="O697" s="55">
        <f t="shared" si="66"/>
        <v>0</v>
      </c>
    </row>
    <row r="698" spans="1:15" ht="12.75">
      <c r="A698" s="2">
        <v>26575</v>
      </c>
      <c r="B698" s="2" t="s">
        <v>432</v>
      </c>
      <c r="C698" s="47" t="s">
        <v>1021</v>
      </c>
      <c r="D698" s="2" t="s">
        <v>869</v>
      </c>
      <c r="E698" s="2" t="s">
        <v>1621</v>
      </c>
      <c r="F698" s="2" t="s">
        <v>650</v>
      </c>
      <c r="G698" s="2" t="s">
        <v>20</v>
      </c>
      <c r="H698" s="13">
        <v>6813</v>
      </c>
      <c r="I698" s="55">
        <f t="shared" si="63"/>
        <v>3931.1009999999997</v>
      </c>
      <c r="J698" s="13">
        <v>7396</v>
      </c>
      <c r="K698" s="55">
        <f t="shared" si="64"/>
        <v>4267.491999999999</v>
      </c>
      <c r="L698" s="13">
        <v>8916</v>
      </c>
      <c r="M698" s="95">
        <f t="shared" si="65"/>
        <v>5144.531999999999</v>
      </c>
      <c r="N698" s="13"/>
      <c r="O698" s="55">
        <f t="shared" si="66"/>
        <v>0</v>
      </c>
    </row>
    <row r="699" spans="1:15" ht="12.75">
      <c r="A699" s="2">
        <v>26579</v>
      </c>
      <c r="B699" s="2" t="s">
        <v>438</v>
      </c>
      <c r="C699" s="47" t="s">
        <v>1021</v>
      </c>
      <c r="D699" s="2" t="s">
        <v>870</v>
      </c>
      <c r="E699" s="2" t="s">
        <v>1637</v>
      </c>
      <c r="F699" s="2" t="s">
        <v>619</v>
      </c>
      <c r="G699" s="2" t="s">
        <v>439</v>
      </c>
      <c r="H699" s="13">
        <v>76830</v>
      </c>
      <c r="I699" s="55">
        <f t="shared" si="63"/>
        <v>44330.909999999996</v>
      </c>
      <c r="J699" s="13">
        <v>98550</v>
      </c>
      <c r="K699" s="55">
        <f t="shared" si="64"/>
        <v>56863.35</v>
      </c>
      <c r="L699" s="13">
        <v>70400</v>
      </c>
      <c r="M699" s="95">
        <f t="shared" si="65"/>
        <v>40620.799999999996</v>
      </c>
      <c r="N699" s="13"/>
      <c r="O699" s="55">
        <f t="shared" si="66"/>
        <v>0</v>
      </c>
    </row>
    <row r="700" spans="1:15" ht="12.75">
      <c r="A700" s="2">
        <v>26608</v>
      </c>
      <c r="B700" s="2" t="s">
        <v>432</v>
      </c>
      <c r="C700" s="47" t="s">
        <v>1021</v>
      </c>
      <c r="D700" s="2" t="s">
        <v>872</v>
      </c>
      <c r="E700" s="2" t="s">
        <v>1639</v>
      </c>
      <c r="F700" s="2" t="s">
        <v>536</v>
      </c>
      <c r="G700" s="2" t="s">
        <v>439</v>
      </c>
      <c r="H700" s="13">
        <v>5</v>
      </c>
      <c r="I700" s="55">
        <f t="shared" si="63"/>
        <v>2.885</v>
      </c>
      <c r="J700" s="13">
        <v>4</v>
      </c>
      <c r="K700" s="55">
        <f t="shared" si="64"/>
        <v>2.308</v>
      </c>
      <c r="L700" s="13">
        <v>4</v>
      </c>
      <c r="M700" s="95">
        <f t="shared" si="65"/>
        <v>2.308</v>
      </c>
      <c r="N700" s="13"/>
      <c r="O700" s="55">
        <f t="shared" si="66"/>
        <v>0</v>
      </c>
    </row>
    <row r="701" spans="1:15" ht="12.75">
      <c r="A701" s="2">
        <v>26612</v>
      </c>
      <c r="B701" s="2" t="s">
        <v>432</v>
      </c>
      <c r="C701" s="47" t="s">
        <v>1021</v>
      </c>
      <c r="D701" s="2" t="s">
        <v>873</v>
      </c>
      <c r="E701" s="2" t="s">
        <v>1640</v>
      </c>
      <c r="F701" s="2" t="s">
        <v>536</v>
      </c>
      <c r="G701" s="2" t="s">
        <v>527</v>
      </c>
      <c r="H701" s="13">
        <v>3374</v>
      </c>
      <c r="I701" s="55">
        <f t="shared" si="63"/>
        <v>1946.7979999999998</v>
      </c>
      <c r="J701" s="13">
        <v>2761</v>
      </c>
      <c r="K701" s="55">
        <f t="shared" si="64"/>
        <v>1593.097</v>
      </c>
      <c r="L701" s="13">
        <v>3365</v>
      </c>
      <c r="M701" s="95">
        <f t="shared" si="65"/>
        <v>1941.6049999999998</v>
      </c>
      <c r="N701" s="13"/>
      <c r="O701" s="55">
        <f t="shared" si="66"/>
        <v>0</v>
      </c>
    </row>
    <row r="702" spans="1:15" ht="12.75">
      <c r="A702" s="2">
        <v>26621</v>
      </c>
      <c r="B702" s="2" t="s">
        <v>432</v>
      </c>
      <c r="C702" s="47" t="s">
        <v>1021</v>
      </c>
      <c r="D702" s="2" t="s">
        <v>514</v>
      </c>
      <c r="E702" s="2" t="s">
        <v>1641</v>
      </c>
      <c r="F702" s="2" t="s">
        <v>434</v>
      </c>
      <c r="G702" s="2"/>
      <c r="H702" s="13">
        <v>12251</v>
      </c>
      <c r="I702" s="55">
        <f t="shared" si="63"/>
        <v>7068.826999999999</v>
      </c>
      <c r="J702" s="13">
        <v>14484</v>
      </c>
      <c r="K702" s="55">
        <f t="shared" si="64"/>
        <v>8357.268</v>
      </c>
      <c r="L702" s="13">
        <v>14899</v>
      </c>
      <c r="M702" s="95">
        <f t="shared" si="65"/>
        <v>8596.723</v>
      </c>
      <c r="N702" s="13"/>
      <c r="O702" s="55">
        <f t="shared" si="66"/>
        <v>0</v>
      </c>
    </row>
    <row r="703" spans="1:15" ht="12.75">
      <c r="A703" s="2">
        <v>26630</v>
      </c>
      <c r="B703" s="2" t="s">
        <v>432</v>
      </c>
      <c r="C703" s="47" t="s">
        <v>1021</v>
      </c>
      <c r="D703" s="2" t="s">
        <v>550</v>
      </c>
      <c r="E703" s="2" t="s">
        <v>1643</v>
      </c>
      <c r="F703" s="2" t="s">
        <v>536</v>
      </c>
      <c r="G703" s="2" t="s">
        <v>20</v>
      </c>
      <c r="H703" s="13">
        <v>425</v>
      </c>
      <c r="I703" s="55">
        <f t="shared" si="63"/>
        <v>245.225</v>
      </c>
      <c r="J703" s="13">
        <v>602</v>
      </c>
      <c r="K703" s="55">
        <f t="shared" si="64"/>
        <v>347.354</v>
      </c>
      <c r="L703" s="13">
        <v>3223</v>
      </c>
      <c r="M703" s="95">
        <f t="shared" si="65"/>
        <v>1859.6709999999998</v>
      </c>
      <c r="N703" s="13"/>
      <c r="O703" s="55">
        <f t="shared" si="66"/>
        <v>0</v>
      </c>
    </row>
    <row r="704" spans="1:15" ht="12.75">
      <c r="A704" s="2">
        <v>26632</v>
      </c>
      <c r="B704" s="2" t="s">
        <v>432</v>
      </c>
      <c r="C704" s="47" t="s">
        <v>1021</v>
      </c>
      <c r="D704" s="2" t="s">
        <v>745</v>
      </c>
      <c r="E704" s="2" t="s">
        <v>1644</v>
      </c>
      <c r="F704" s="2" t="s">
        <v>587</v>
      </c>
      <c r="G704" s="2" t="s">
        <v>57</v>
      </c>
      <c r="H704" s="13">
        <v>27921</v>
      </c>
      <c r="I704" s="55">
        <f t="shared" si="63"/>
        <v>16110.417</v>
      </c>
      <c r="J704" s="13">
        <v>27851</v>
      </c>
      <c r="K704" s="55">
        <f t="shared" si="64"/>
        <v>16070.026999999998</v>
      </c>
      <c r="L704" s="13">
        <v>46916</v>
      </c>
      <c r="M704" s="95">
        <f t="shared" si="65"/>
        <v>27070.532</v>
      </c>
      <c r="N704" s="13"/>
      <c r="O704" s="55">
        <f t="shared" si="66"/>
        <v>0</v>
      </c>
    </row>
    <row r="705" spans="1:15" ht="12.75">
      <c r="A705" s="2">
        <v>26634</v>
      </c>
      <c r="B705" s="2" t="s">
        <v>432</v>
      </c>
      <c r="C705" s="47" t="s">
        <v>1021</v>
      </c>
      <c r="D705" s="2" t="s">
        <v>874</v>
      </c>
      <c r="E705" s="2" t="s">
        <v>1645</v>
      </c>
      <c r="F705" s="2" t="s">
        <v>510</v>
      </c>
      <c r="G705" s="2" t="s">
        <v>439</v>
      </c>
      <c r="H705" s="13">
        <v>33870</v>
      </c>
      <c r="I705" s="55">
        <f t="shared" si="63"/>
        <v>19542.989999999998</v>
      </c>
      <c r="J705" s="13">
        <v>36820</v>
      </c>
      <c r="K705" s="55">
        <f t="shared" si="64"/>
        <v>21245.14</v>
      </c>
      <c r="L705" s="13">
        <v>36422</v>
      </c>
      <c r="M705" s="95">
        <f t="shared" si="65"/>
        <v>21015.494</v>
      </c>
      <c r="N705" s="13"/>
      <c r="O705" s="55">
        <f t="shared" si="66"/>
        <v>0</v>
      </c>
    </row>
    <row r="706" spans="1:15" ht="12.75">
      <c r="A706" s="2">
        <v>26642</v>
      </c>
      <c r="B706" s="2" t="s">
        <v>432</v>
      </c>
      <c r="C706" s="47" t="s">
        <v>1021</v>
      </c>
      <c r="D706" s="2" t="s">
        <v>550</v>
      </c>
      <c r="E706" s="2" t="s">
        <v>1646</v>
      </c>
      <c r="F706" s="2" t="s">
        <v>536</v>
      </c>
      <c r="G706" s="2" t="s">
        <v>20</v>
      </c>
      <c r="H706" s="13">
        <v>24</v>
      </c>
      <c r="I706" s="55">
        <f t="shared" si="63"/>
        <v>13.847999999999999</v>
      </c>
      <c r="J706" s="13">
        <v>12</v>
      </c>
      <c r="K706" s="55">
        <f t="shared" si="64"/>
        <v>6.9239999999999995</v>
      </c>
      <c r="L706" s="13">
        <v>25</v>
      </c>
      <c r="M706" s="95">
        <f t="shared" si="65"/>
        <v>14.424999999999999</v>
      </c>
      <c r="N706" s="13"/>
      <c r="O706" s="55">
        <f t="shared" si="66"/>
        <v>0</v>
      </c>
    </row>
    <row r="707" spans="1:15" ht="12.75">
      <c r="A707" s="2">
        <v>26665</v>
      </c>
      <c r="B707" s="2" t="s">
        <v>432</v>
      </c>
      <c r="C707" s="47" t="s">
        <v>1021</v>
      </c>
      <c r="D707" s="2" t="s">
        <v>875</v>
      </c>
      <c r="E707" s="2" t="s">
        <v>1648</v>
      </c>
      <c r="F707" s="2" t="s">
        <v>510</v>
      </c>
      <c r="G707" s="2" t="s">
        <v>439</v>
      </c>
      <c r="H707" s="13">
        <v>7827</v>
      </c>
      <c r="I707" s="55">
        <f t="shared" si="63"/>
        <v>4516.179</v>
      </c>
      <c r="J707" s="13">
        <v>8311</v>
      </c>
      <c r="K707" s="55">
        <f t="shared" si="64"/>
        <v>4795.446999999999</v>
      </c>
      <c r="L707" s="13">
        <v>8222</v>
      </c>
      <c r="M707" s="95">
        <f t="shared" si="65"/>
        <v>4744.094</v>
      </c>
      <c r="N707" s="13"/>
      <c r="O707" s="55">
        <f t="shared" si="66"/>
        <v>0</v>
      </c>
    </row>
    <row r="708" spans="1:15" ht="12.75">
      <c r="A708" s="2">
        <v>26680</v>
      </c>
      <c r="B708" s="2" t="s">
        <v>432</v>
      </c>
      <c r="C708" s="47" t="s">
        <v>1021</v>
      </c>
      <c r="D708" s="2" t="s">
        <v>876</v>
      </c>
      <c r="E708" s="2" t="s">
        <v>1649</v>
      </c>
      <c r="F708" s="2" t="s">
        <v>510</v>
      </c>
      <c r="G708" s="2" t="s">
        <v>439</v>
      </c>
      <c r="H708" s="13">
        <v>6661</v>
      </c>
      <c r="I708" s="55">
        <f t="shared" si="63"/>
        <v>3843.397</v>
      </c>
      <c r="J708" s="13">
        <v>7376</v>
      </c>
      <c r="K708" s="55">
        <f t="shared" si="64"/>
        <v>4255.951999999999</v>
      </c>
      <c r="L708" s="13">
        <v>7527</v>
      </c>
      <c r="M708" s="95">
        <f t="shared" si="65"/>
        <v>4343.079</v>
      </c>
      <c r="N708" s="13"/>
      <c r="O708" s="55">
        <f t="shared" si="66"/>
        <v>0</v>
      </c>
    </row>
    <row r="709" spans="1:15" ht="12.75">
      <c r="A709" s="2">
        <v>26681</v>
      </c>
      <c r="B709" s="2" t="s">
        <v>432</v>
      </c>
      <c r="C709" s="47" t="s">
        <v>1021</v>
      </c>
      <c r="D709" s="2" t="s">
        <v>877</v>
      </c>
      <c r="E709" s="2" t="s">
        <v>1650</v>
      </c>
      <c r="F709" s="2" t="s">
        <v>510</v>
      </c>
      <c r="G709" s="2" t="s">
        <v>439</v>
      </c>
      <c r="H709" s="13">
        <v>6846</v>
      </c>
      <c r="I709" s="55">
        <f t="shared" si="63"/>
        <v>3950.142</v>
      </c>
      <c r="J709" s="13">
        <v>7276</v>
      </c>
      <c r="K709" s="55">
        <f t="shared" si="64"/>
        <v>4198.2519999999995</v>
      </c>
      <c r="L709" s="13">
        <v>7425</v>
      </c>
      <c r="M709" s="95">
        <f t="shared" si="65"/>
        <v>4284.224999999999</v>
      </c>
      <c r="N709" s="13"/>
      <c r="O709" s="55">
        <f t="shared" si="66"/>
        <v>0</v>
      </c>
    </row>
    <row r="710" spans="1:15" ht="12.75">
      <c r="A710" s="2">
        <v>26682</v>
      </c>
      <c r="B710" s="2" t="s">
        <v>438</v>
      </c>
      <c r="C710" s="47" t="s">
        <v>1021</v>
      </c>
      <c r="D710" s="2" t="s">
        <v>878</v>
      </c>
      <c r="E710" s="2" t="s">
        <v>1651</v>
      </c>
      <c r="F710" s="2" t="s">
        <v>510</v>
      </c>
      <c r="G710" s="2" t="s">
        <v>439</v>
      </c>
      <c r="H710" s="13">
        <v>740</v>
      </c>
      <c r="I710" s="55">
        <f t="shared" si="63"/>
        <v>426.97999999999996</v>
      </c>
      <c r="J710" s="13">
        <v>712</v>
      </c>
      <c r="K710" s="55">
        <f t="shared" si="64"/>
        <v>410.82399999999996</v>
      </c>
      <c r="L710" s="13">
        <v>727</v>
      </c>
      <c r="M710" s="95">
        <f t="shared" si="65"/>
        <v>419.479</v>
      </c>
      <c r="N710" s="13"/>
      <c r="O710" s="55">
        <f t="shared" si="66"/>
        <v>0</v>
      </c>
    </row>
    <row r="711" spans="1:15" ht="12.75">
      <c r="A711" s="2">
        <v>26689</v>
      </c>
      <c r="B711" s="2" t="s">
        <v>432</v>
      </c>
      <c r="C711" s="47" t="s">
        <v>1021</v>
      </c>
      <c r="D711" s="2" t="s">
        <v>879</v>
      </c>
      <c r="E711" s="2" t="s">
        <v>1652</v>
      </c>
      <c r="F711" s="2" t="s">
        <v>434</v>
      </c>
      <c r="G711" s="2" t="s">
        <v>508</v>
      </c>
      <c r="H711" s="13">
        <v>471</v>
      </c>
      <c r="I711" s="55">
        <f t="shared" si="63"/>
        <v>271.767</v>
      </c>
      <c r="J711" s="13">
        <v>561</v>
      </c>
      <c r="K711" s="55">
        <f t="shared" si="64"/>
        <v>323.697</v>
      </c>
      <c r="L711" s="13">
        <v>566</v>
      </c>
      <c r="M711" s="95">
        <f t="shared" si="65"/>
        <v>326.582</v>
      </c>
      <c r="N711" s="13"/>
      <c r="O711" s="55">
        <f t="shared" si="66"/>
        <v>0</v>
      </c>
    </row>
    <row r="712" spans="1:15" ht="12.75">
      <c r="A712" s="2">
        <v>26712</v>
      </c>
      <c r="B712" s="2" t="s">
        <v>432</v>
      </c>
      <c r="C712" s="47" t="s">
        <v>1021</v>
      </c>
      <c r="D712" s="2" t="s">
        <v>514</v>
      </c>
      <c r="E712" s="2" t="s">
        <v>1655</v>
      </c>
      <c r="F712" s="2" t="s">
        <v>619</v>
      </c>
      <c r="G712" s="2"/>
      <c r="H712" s="13">
        <v>18274</v>
      </c>
      <c r="I712" s="55">
        <f t="shared" si="63"/>
        <v>10544.098</v>
      </c>
      <c r="J712" s="13">
        <v>17434</v>
      </c>
      <c r="K712" s="55">
        <f t="shared" si="64"/>
        <v>10059.418</v>
      </c>
      <c r="L712" s="13">
        <v>19363</v>
      </c>
      <c r="M712" s="95">
        <f t="shared" si="65"/>
        <v>11172.451</v>
      </c>
      <c r="N712" s="13"/>
      <c r="O712" s="55">
        <f t="shared" si="66"/>
        <v>0</v>
      </c>
    </row>
    <row r="713" spans="1:15" ht="12.75">
      <c r="A713" s="2">
        <v>26720</v>
      </c>
      <c r="B713" s="2" t="s">
        <v>438</v>
      </c>
      <c r="C713" s="47" t="s">
        <v>1021</v>
      </c>
      <c r="D713" s="2" t="s">
        <v>881</v>
      </c>
      <c r="E713" s="2" t="s">
        <v>1656</v>
      </c>
      <c r="F713" s="2" t="s">
        <v>510</v>
      </c>
      <c r="G713" s="2" t="s">
        <v>439</v>
      </c>
      <c r="H713" s="13">
        <v>2243</v>
      </c>
      <c r="I713" s="55">
        <f t="shared" si="63"/>
        <v>1294.211</v>
      </c>
      <c r="J713" s="13">
        <v>1559</v>
      </c>
      <c r="K713" s="55">
        <f t="shared" si="64"/>
        <v>899.5429999999999</v>
      </c>
      <c r="L713" s="13">
        <v>1591</v>
      </c>
      <c r="M713" s="95">
        <f t="shared" si="65"/>
        <v>918.007</v>
      </c>
      <c r="N713" s="13"/>
      <c r="O713" s="55">
        <f t="shared" si="66"/>
        <v>0</v>
      </c>
    </row>
    <row r="714" spans="1:15" ht="12.75">
      <c r="A714" s="2">
        <v>26728</v>
      </c>
      <c r="B714" s="2" t="s">
        <v>432</v>
      </c>
      <c r="C714" s="47" t="s">
        <v>1021</v>
      </c>
      <c r="D714" s="2" t="s">
        <v>882</v>
      </c>
      <c r="E714" s="2" t="s">
        <v>1657</v>
      </c>
      <c r="F714" s="2" t="s">
        <v>510</v>
      </c>
      <c r="G714" s="2" t="s">
        <v>439</v>
      </c>
      <c r="H714" s="13">
        <v>250</v>
      </c>
      <c r="I714" s="55">
        <f t="shared" si="63"/>
        <v>144.25</v>
      </c>
      <c r="J714" s="13">
        <v>305</v>
      </c>
      <c r="K714" s="55">
        <f t="shared" si="64"/>
        <v>175.98499999999999</v>
      </c>
      <c r="L714" s="13">
        <v>301</v>
      </c>
      <c r="M714" s="95">
        <f t="shared" si="65"/>
        <v>173.677</v>
      </c>
      <c r="N714" s="13"/>
      <c r="O714" s="55">
        <f t="shared" si="66"/>
        <v>0</v>
      </c>
    </row>
    <row r="715" spans="1:15" ht="12.75">
      <c r="A715" s="2">
        <v>26730</v>
      </c>
      <c r="B715" s="2" t="s">
        <v>432</v>
      </c>
      <c r="C715" s="47" t="s">
        <v>1021</v>
      </c>
      <c r="D715" s="2" t="s">
        <v>883</v>
      </c>
      <c r="E715" s="2" t="s">
        <v>1658</v>
      </c>
      <c r="F715" s="2" t="s">
        <v>510</v>
      </c>
      <c r="G715" s="2" t="s">
        <v>439</v>
      </c>
      <c r="H715" s="13">
        <v>6354</v>
      </c>
      <c r="I715" s="55">
        <f t="shared" si="63"/>
        <v>3666.258</v>
      </c>
      <c r="J715" s="13">
        <v>7902</v>
      </c>
      <c r="K715" s="55">
        <f t="shared" si="64"/>
        <v>4559.454</v>
      </c>
      <c r="L715" s="13">
        <v>7817</v>
      </c>
      <c r="M715" s="95">
        <f t="shared" si="65"/>
        <v>4510.409</v>
      </c>
      <c r="N715" s="13"/>
      <c r="O715" s="55">
        <f t="shared" si="66"/>
        <v>0</v>
      </c>
    </row>
    <row r="716" spans="1:15" ht="12.75">
      <c r="A716" s="2">
        <v>26732</v>
      </c>
      <c r="B716" s="2" t="s">
        <v>432</v>
      </c>
      <c r="C716" s="47" t="s">
        <v>1021</v>
      </c>
      <c r="D716" s="2" t="s">
        <v>884</v>
      </c>
      <c r="E716" s="2" t="s">
        <v>1659</v>
      </c>
      <c r="F716" s="2" t="s">
        <v>587</v>
      </c>
      <c r="G716" s="2" t="s">
        <v>439</v>
      </c>
      <c r="H716" s="13"/>
      <c r="I716" s="55">
        <f t="shared" si="63"/>
        <v>0</v>
      </c>
      <c r="J716" s="13">
        <v>8</v>
      </c>
      <c r="K716" s="55">
        <f t="shared" si="64"/>
        <v>4.616</v>
      </c>
      <c r="L716" s="13">
        <v>8</v>
      </c>
      <c r="M716" s="95">
        <f t="shared" si="65"/>
        <v>4.616</v>
      </c>
      <c r="N716" s="13"/>
      <c r="O716" s="55">
        <f t="shared" si="66"/>
        <v>0</v>
      </c>
    </row>
    <row r="717" spans="1:15" ht="12.75">
      <c r="A717" s="2">
        <v>26734</v>
      </c>
      <c r="B717" s="2" t="s">
        <v>606</v>
      </c>
      <c r="C717" s="47" t="s">
        <v>1021</v>
      </c>
      <c r="D717" s="2" t="s">
        <v>885</v>
      </c>
      <c r="E717" s="2" t="s">
        <v>1660</v>
      </c>
      <c r="F717" s="2" t="s">
        <v>640</v>
      </c>
      <c r="G717" s="2" t="s">
        <v>527</v>
      </c>
      <c r="H717" s="13">
        <v>1303</v>
      </c>
      <c r="I717" s="55">
        <f t="shared" si="63"/>
        <v>751.8309999999999</v>
      </c>
      <c r="J717" s="13">
        <v>167</v>
      </c>
      <c r="K717" s="55">
        <f t="shared" si="64"/>
        <v>96.359</v>
      </c>
      <c r="L717" s="13">
        <v>48</v>
      </c>
      <c r="M717" s="95">
        <f t="shared" si="65"/>
        <v>27.695999999999998</v>
      </c>
      <c r="N717" s="13"/>
      <c r="O717" s="55">
        <f t="shared" si="66"/>
        <v>0</v>
      </c>
    </row>
    <row r="718" spans="1:15" ht="12.75">
      <c r="A718" s="2">
        <v>26747</v>
      </c>
      <c r="B718" s="2" t="s">
        <v>432</v>
      </c>
      <c r="C718" s="47" t="s">
        <v>1021</v>
      </c>
      <c r="D718" s="2" t="s">
        <v>514</v>
      </c>
      <c r="E718" s="2" t="s">
        <v>1661</v>
      </c>
      <c r="F718" s="2" t="s">
        <v>434</v>
      </c>
      <c r="G718" s="2"/>
      <c r="H718" s="13">
        <v>12897</v>
      </c>
      <c r="I718" s="55">
        <f t="shared" si="63"/>
        <v>7441.5689999999995</v>
      </c>
      <c r="J718" s="13">
        <v>13719</v>
      </c>
      <c r="K718" s="55">
        <f t="shared" si="64"/>
        <v>7915.862999999999</v>
      </c>
      <c r="L718" s="13">
        <v>14843</v>
      </c>
      <c r="M718" s="95">
        <f t="shared" si="65"/>
        <v>8564.411</v>
      </c>
      <c r="N718" s="13"/>
      <c r="O718" s="55">
        <f t="shared" si="66"/>
        <v>0</v>
      </c>
    </row>
    <row r="719" spans="1:15" ht="12.75">
      <c r="A719" s="2">
        <v>26755</v>
      </c>
      <c r="B719" s="2" t="s">
        <v>432</v>
      </c>
      <c r="C719" s="47" t="s">
        <v>1021</v>
      </c>
      <c r="D719" s="2" t="s">
        <v>886</v>
      </c>
      <c r="E719" s="2" t="s">
        <v>1662</v>
      </c>
      <c r="F719" s="2" t="s">
        <v>434</v>
      </c>
      <c r="G719" s="2" t="s">
        <v>89</v>
      </c>
      <c r="H719" s="13">
        <v>6001</v>
      </c>
      <c r="I719" s="55">
        <f t="shared" si="63"/>
        <v>3462.5769999999998</v>
      </c>
      <c r="J719" s="13">
        <v>9346</v>
      </c>
      <c r="K719" s="55">
        <f t="shared" si="64"/>
        <v>5392.642</v>
      </c>
      <c r="L719" s="13">
        <v>8620</v>
      </c>
      <c r="M719" s="95">
        <f t="shared" si="65"/>
        <v>4973.74</v>
      </c>
      <c r="N719" s="13"/>
      <c r="O719" s="55">
        <f t="shared" si="66"/>
        <v>0</v>
      </c>
    </row>
    <row r="720" spans="1:15" ht="12.75">
      <c r="A720" s="2">
        <v>26778</v>
      </c>
      <c r="B720" s="2" t="s">
        <v>432</v>
      </c>
      <c r="C720" s="47" t="s">
        <v>1021</v>
      </c>
      <c r="D720" s="2" t="s">
        <v>887</v>
      </c>
      <c r="E720" s="2" t="s">
        <v>1663</v>
      </c>
      <c r="F720" s="2" t="s">
        <v>536</v>
      </c>
      <c r="G720" s="2" t="s">
        <v>472</v>
      </c>
      <c r="H720" s="13">
        <v>2763</v>
      </c>
      <c r="I720" s="55">
        <f t="shared" si="63"/>
        <v>1594.251</v>
      </c>
      <c r="J720" s="13">
        <v>3255</v>
      </c>
      <c r="K720" s="55">
        <f t="shared" si="64"/>
        <v>1878.1349999999998</v>
      </c>
      <c r="L720" s="13">
        <v>2309</v>
      </c>
      <c r="M720" s="95">
        <f t="shared" si="65"/>
        <v>1332.293</v>
      </c>
      <c r="N720" s="13"/>
      <c r="O720" s="55">
        <f t="shared" si="66"/>
        <v>0</v>
      </c>
    </row>
    <row r="721" spans="1:15" ht="12.75">
      <c r="A721" s="2">
        <v>26780</v>
      </c>
      <c r="B721" s="2" t="s">
        <v>432</v>
      </c>
      <c r="C721" s="47" t="s">
        <v>1021</v>
      </c>
      <c r="D721" s="2" t="s">
        <v>888</v>
      </c>
      <c r="E721" s="2" t="s">
        <v>1664</v>
      </c>
      <c r="F721" s="2" t="s">
        <v>510</v>
      </c>
      <c r="G721" s="2" t="s">
        <v>439</v>
      </c>
      <c r="H721" s="13">
        <v>2746</v>
      </c>
      <c r="I721" s="55">
        <f t="shared" si="63"/>
        <v>1584.4419999999998</v>
      </c>
      <c r="J721" s="13">
        <v>5144</v>
      </c>
      <c r="K721" s="55">
        <f t="shared" si="64"/>
        <v>2968.0879999999997</v>
      </c>
      <c r="L721" s="13">
        <v>5249</v>
      </c>
      <c r="M721" s="95">
        <f t="shared" si="65"/>
        <v>3028.673</v>
      </c>
      <c r="N721" s="13"/>
      <c r="O721" s="55">
        <f t="shared" si="66"/>
        <v>0</v>
      </c>
    </row>
    <row r="722" spans="1:15" ht="12.75">
      <c r="A722" s="2">
        <v>26781</v>
      </c>
      <c r="B722" s="2" t="s">
        <v>432</v>
      </c>
      <c r="C722" s="47" t="s">
        <v>1021</v>
      </c>
      <c r="D722" s="2" t="s">
        <v>889</v>
      </c>
      <c r="E722" s="2" t="s">
        <v>1665</v>
      </c>
      <c r="F722" s="2" t="s">
        <v>510</v>
      </c>
      <c r="G722" s="2" t="s">
        <v>439</v>
      </c>
      <c r="H722" s="13">
        <v>4278</v>
      </c>
      <c r="I722" s="55">
        <f t="shared" si="63"/>
        <v>2468.406</v>
      </c>
      <c r="J722" s="13">
        <v>5802</v>
      </c>
      <c r="K722" s="55">
        <f t="shared" si="64"/>
        <v>3347.754</v>
      </c>
      <c r="L722" s="13">
        <v>5921</v>
      </c>
      <c r="M722" s="95">
        <f t="shared" si="65"/>
        <v>3416.417</v>
      </c>
      <c r="N722" s="13"/>
      <c r="O722" s="55">
        <f t="shared" si="66"/>
        <v>0</v>
      </c>
    </row>
    <row r="723" spans="1:15" ht="12.75">
      <c r="A723" s="2">
        <v>26785</v>
      </c>
      <c r="B723" s="2" t="s">
        <v>432</v>
      </c>
      <c r="C723" s="47" t="s">
        <v>1021</v>
      </c>
      <c r="D723" s="2" t="s">
        <v>890</v>
      </c>
      <c r="E723" s="2" t="s">
        <v>1666</v>
      </c>
      <c r="F723" s="2" t="s">
        <v>510</v>
      </c>
      <c r="G723" s="2" t="s">
        <v>439</v>
      </c>
      <c r="H723" s="13">
        <v>393</v>
      </c>
      <c r="I723" s="55">
        <f t="shared" si="63"/>
        <v>226.761</v>
      </c>
      <c r="J723" s="13">
        <v>360</v>
      </c>
      <c r="K723" s="55">
        <f t="shared" si="64"/>
        <v>207.71999999999997</v>
      </c>
      <c r="L723" s="13">
        <v>367</v>
      </c>
      <c r="M723" s="95">
        <f t="shared" si="65"/>
        <v>211.759</v>
      </c>
      <c r="N723" s="13"/>
      <c r="O723" s="55">
        <f t="shared" si="66"/>
        <v>0</v>
      </c>
    </row>
    <row r="724" spans="1:15" ht="12.75">
      <c r="A724" s="2">
        <v>26786</v>
      </c>
      <c r="B724" s="2" t="s">
        <v>432</v>
      </c>
      <c r="C724" s="47" t="s">
        <v>1021</v>
      </c>
      <c r="D724" s="2" t="s">
        <v>891</v>
      </c>
      <c r="E724" s="2" t="s">
        <v>1667</v>
      </c>
      <c r="F724" s="2" t="s">
        <v>510</v>
      </c>
      <c r="G724" s="2" t="s">
        <v>439</v>
      </c>
      <c r="H724" s="13">
        <v>246</v>
      </c>
      <c r="I724" s="55">
        <f t="shared" si="63"/>
        <v>141.94199999999998</v>
      </c>
      <c r="J724" s="13">
        <v>177</v>
      </c>
      <c r="K724" s="55">
        <f t="shared" si="64"/>
        <v>102.12899999999999</v>
      </c>
      <c r="L724" s="13">
        <v>181</v>
      </c>
      <c r="M724" s="95">
        <f t="shared" si="65"/>
        <v>104.437</v>
      </c>
      <c r="N724" s="13"/>
      <c r="O724" s="55">
        <f t="shared" si="66"/>
        <v>0</v>
      </c>
    </row>
    <row r="725" spans="1:15" ht="12.75">
      <c r="A725" s="2">
        <v>26814</v>
      </c>
      <c r="B725" s="2" t="s">
        <v>432</v>
      </c>
      <c r="C725" s="47" t="s">
        <v>1021</v>
      </c>
      <c r="D725" s="2" t="s">
        <v>572</v>
      </c>
      <c r="E725" s="2" t="s">
        <v>1668</v>
      </c>
      <c r="F725" s="2" t="s">
        <v>536</v>
      </c>
      <c r="G725" s="2"/>
      <c r="H725" s="13">
        <v>26240</v>
      </c>
      <c r="I725" s="55">
        <f t="shared" si="63"/>
        <v>15140.48</v>
      </c>
      <c r="J725" s="13">
        <v>14793</v>
      </c>
      <c r="K725" s="55">
        <f t="shared" si="64"/>
        <v>8535.561</v>
      </c>
      <c r="L725" s="13">
        <v>28278</v>
      </c>
      <c r="M725" s="95">
        <f t="shared" si="65"/>
        <v>16316.405999999999</v>
      </c>
      <c r="N725" s="13"/>
      <c r="O725" s="55">
        <f t="shared" si="66"/>
        <v>0</v>
      </c>
    </row>
    <row r="726" spans="1:15" ht="12.75">
      <c r="A726" s="2">
        <v>26817</v>
      </c>
      <c r="B726" s="2" t="s">
        <v>432</v>
      </c>
      <c r="C726" s="47" t="s">
        <v>1021</v>
      </c>
      <c r="D726" s="2" t="s">
        <v>514</v>
      </c>
      <c r="E726" s="2" t="s">
        <v>1669</v>
      </c>
      <c r="F726" s="2" t="s">
        <v>536</v>
      </c>
      <c r="G726" s="2"/>
      <c r="H726" s="13">
        <v>3403</v>
      </c>
      <c r="I726" s="55">
        <f t="shared" si="63"/>
        <v>1963.531</v>
      </c>
      <c r="J726" s="13">
        <v>3120</v>
      </c>
      <c r="K726" s="55">
        <f t="shared" si="64"/>
        <v>1800.2399999999998</v>
      </c>
      <c r="L726" s="13">
        <v>3580</v>
      </c>
      <c r="M726" s="95">
        <f t="shared" si="65"/>
        <v>2065.66</v>
      </c>
      <c r="N726" s="13"/>
      <c r="O726" s="55">
        <f t="shared" si="66"/>
        <v>0</v>
      </c>
    </row>
    <row r="727" spans="1:15" ht="12.75">
      <c r="A727" s="2">
        <v>26865</v>
      </c>
      <c r="B727" s="2" t="s">
        <v>432</v>
      </c>
      <c r="C727" s="47" t="s">
        <v>1021</v>
      </c>
      <c r="D727" s="2" t="s">
        <v>894</v>
      </c>
      <c r="E727" s="2" t="s">
        <v>1673</v>
      </c>
      <c r="F727" s="2" t="s">
        <v>650</v>
      </c>
      <c r="G727" s="2" t="s">
        <v>439</v>
      </c>
      <c r="H727" s="13">
        <v>81477</v>
      </c>
      <c r="I727" s="55">
        <f t="shared" si="63"/>
        <v>47012.229</v>
      </c>
      <c r="J727" s="13">
        <v>81896</v>
      </c>
      <c r="K727" s="55">
        <f t="shared" si="64"/>
        <v>47253.992</v>
      </c>
      <c r="L727" s="13">
        <v>30549</v>
      </c>
      <c r="M727" s="95">
        <f t="shared" si="65"/>
        <v>17626.772999999997</v>
      </c>
      <c r="N727" s="13"/>
      <c r="O727" s="55">
        <f t="shared" si="66"/>
        <v>0</v>
      </c>
    </row>
    <row r="728" spans="1:15" ht="12.75">
      <c r="A728" s="2">
        <v>26909</v>
      </c>
      <c r="B728" s="2" t="s">
        <v>606</v>
      </c>
      <c r="C728" s="47" t="s">
        <v>1021</v>
      </c>
      <c r="D728" s="2" t="s">
        <v>895</v>
      </c>
      <c r="E728" s="2" t="s">
        <v>1674</v>
      </c>
      <c r="F728" s="2" t="s">
        <v>434</v>
      </c>
      <c r="G728" s="2" t="s">
        <v>527</v>
      </c>
      <c r="H728" s="13">
        <v>9751</v>
      </c>
      <c r="I728" s="55">
        <f aca="true" t="shared" si="67" ref="I728:I791">H728*$I$3</f>
        <v>5626.326999999999</v>
      </c>
      <c r="J728" s="13">
        <v>9317</v>
      </c>
      <c r="K728" s="55">
        <f aca="true" t="shared" si="68" ref="K728:K791">J728*$I$3</f>
        <v>5375.909</v>
      </c>
      <c r="L728" s="13">
        <v>24254</v>
      </c>
      <c r="M728" s="95">
        <f aca="true" t="shared" si="69" ref="M728:M791">L728*$I$3</f>
        <v>13994.557999999999</v>
      </c>
      <c r="N728" s="13"/>
      <c r="O728" s="55">
        <f aca="true" t="shared" si="70" ref="O728:O791">N728*$I$3</f>
        <v>0</v>
      </c>
    </row>
    <row r="729" spans="1:15" ht="12.75">
      <c r="A729" s="2">
        <v>26929</v>
      </c>
      <c r="B729" s="2" t="s">
        <v>432</v>
      </c>
      <c r="C729" s="47" t="s">
        <v>1021</v>
      </c>
      <c r="D729" s="2" t="s">
        <v>897</v>
      </c>
      <c r="E729" s="2" t="s">
        <v>1675</v>
      </c>
      <c r="F729" s="2" t="s">
        <v>434</v>
      </c>
      <c r="G729" s="2" t="s">
        <v>25</v>
      </c>
      <c r="H729" s="13">
        <v>2639</v>
      </c>
      <c r="I729" s="55">
        <f t="shared" si="67"/>
        <v>1522.703</v>
      </c>
      <c r="J729" s="13">
        <v>2774</v>
      </c>
      <c r="K729" s="55">
        <f t="shared" si="68"/>
        <v>1600.598</v>
      </c>
      <c r="L729" s="13">
        <v>2433</v>
      </c>
      <c r="M729" s="95">
        <f t="shared" si="69"/>
        <v>1403.841</v>
      </c>
      <c r="N729" s="13"/>
      <c r="O729" s="55">
        <f t="shared" si="70"/>
        <v>0</v>
      </c>
    </row>
    <row r="730" spans="1:15" ht="12.75">
      <c r="A730" s="2">
        <v>26952</v>
      </c>
      <c r="B730" s="2" t="s">
        <v>432</v>
      </c>
      <c r="C730" s="47" t="s">
        <v>1021</v>
      </c>
      <c r="D730" s="2" t="s">
        <v>514</v>
      </c>
      <c r="E730" s="2" t="s">
        <v>1676</v>
      </c>
      <c r="F730" s="2" t="s">
        <v>536</v>
      </c>
      <c r="G730" s="2"/>
      <c r="H730" s="13">
        <v>12862</v>
      </c>
      <c r="I730" s="55">
        <f t="shared" si="67"/>
        <v>7421.374</v>
      </c>
      <c r="J730" s="13">
        <v>13343</v>
      </c>
      <c r="K730" s="55">
        <f t="shared" si="68"/>
        <v>7698.910999999999</v>
      </c>
      <c r="L730" s="13">
        <v>12986</v>
      </c>
      <c r="M730" s="95">
        <f t="shared" si="69"/>
        <v>7492.922</v>
      </c>
      <c r="N730" s="13"/>
      <c r="O730" s="55">
        <f t="shared" si="70"/>
        <v>0</v>
      </c>
    </row>
    <row r="731" spans="1:15" ht="12.75">
      <c r="A731" s="2">
        <v>26961</v>
      </c>
      <c r="B731" s="2" t="s">
        <v>432</v>
      </c>
      <c r="C731" s="47" t="s">
        <v>1021</v>
      </c>
      <c r="D731" s="2" t="s">
        <v>898</v>
      </c>
      <c r="E731" s="2" t="s">
        <v>1677</v>
      </c>
      <c r="F731" s="2" t="s">
        <v>587</v>
      </c>
      <c r="G731" s="2" t="s">
        <v>20</v>
      </c>
      <c r="H731" s="13"/>
      <c r="I731" s="55">
        <f t="shared" si="67"/>
        <v>0</v>
      </c>
      <c r="J731" s="13"/>
      <c r="K731" s="55">
        <f t="shared" si="68"/>
        <v>0</v>
      </c>
      <c r="L731" s="13"/>
      <c r="M731" s="95">
        <f t="shared" si="69"/>
        <v>0</v>
      </c>
      <c r="N731" s="13"/>
      <c r="O731" s="55">
        <f t="shared" si="70"/>
        <v>0</v>
      </c>
    </row>
    <row r="732" spans="1:15" ht="12.75">
      <c r="A732" s="2">
        <v>26962</v>
      </c>
      <c r="B732" s="2" t="s">
        <v>432</v>
      </c>
      <c r="C732" s="47" t="s">
        <v>1021</v>
      </c>
      <c r="D732" s="2" t="s">
        <v>1705</v>
      </c>
      <c r="E732" s="2" t="s">
        <v>1678</v>
      </c>
      <c r="F732" s="2" t="s">
        <v>536</v>
      </c>
      <c r="G732" s="2" t="s">
        <v>439</v>
      </c>
      <c r="H732" s="13">
        <v>4</v>
      </c>
      <c r="I732" s="55">
        <f t="shared" si="67"/>
        <v>2.308</v>
      </c>
      <c r="J732" s="13">
        <v>3</v>
      </c>
      <c r="K732" s="55">
        <f t="shared" si="68"/>
        <v>1.7309999999999999</v>
      </c>
      <c r="L732" s="13">
        <v>3</v>
      </c>
      <c r="M732" s="95">
        <f t="shared" si="69"/>
        <v>1.7309999999999999</v>
      </c>
      <c r="N732" s="13"/>
      <c r="O732" s="55">
        <f t="shared" si="70"/>
        <v>0</v>
      </c>
    </row>
    <row r="733" spans="1:15" ht="12.75">
      <c r="A733" s="2">
        <v>26968</v>
      </c>
      <c r="B733" s="2" t="s">
        <v>432</v>
      </c>
      <c r="C733" s="47" t="s">
        <v>1021</v>
      </c>
      <c r="D733" s="2" t="s">
        <v>899</v>
      </c>
      <c r="E733" s="2" t="s">
        <v>1178</v>
      </c>
      <c r="F733" s="2" t="s">
        <v>536</v>
      </c>
      <c r="G733" s="2" t="s">
        <v>20</v>
      </c>
      <c r="H733" s="13">
        <v>1296</v>
      </c>
      <c r="I733" s="55">
        <f t="shared" si="67"/>
        <v>747.7919999999999</v>
      </c>
      <c r="J733" s="13">
        <v>648</v>
      </c>
      <c r="K733" s="55">
        <f t="shared" si="68"/>
        <v>373.89599999999996</v>
      </c>
      <c r="L733" s="13">
        <v>653</v>
      </c>
      <c r="M733" s="95">
        <f t="shared" si="69"/>
        <v>376.78099999999995</v>
      </c>
      <c r="N733" s="13"/>
      <c r="O733" s="55">
        <f t="shared" si="70"/>
        <v>0</v>
      </c>
    </row>
    <row r="734" spans="1:15" ht="12.75">
      <c r="A734" s="2">
        <v>26975</v>
      </c>
      <c r="B734" s="2" t="s">
        <v>432</v>
      </c>
      <c r="C734" s="47" t="s">
        <v>1021</v>
      </c>
      <c r="D734" s="2" t="s">
        <v>484</v>
      </c>
      <c r="E734" s="2" t="s">
        <v>1679</v>
      </c>
      <c r="F734" s="2" t="s">
        <v>587</v>
      </c>
      <c r="G734" s="2"/>
      <c r="H734" s="13">
        <v>2461</v>
      </c>
      <c r="I734" s="55">
        <f t="shared" si="67"/>
        <v>1419.9969999999998</v>
      </c>
      <c r="J734" s="13">
        <v>1796</v>
      </c>
      <c r="K734" s="55">
        <f t="shared" si="68"/>
        <v>1036.292</v>
      </c>
      <c r="L734" s="13">
        <v>1939</v>
      </c>
      <c r="M734" s="95">
        <f t="shared" si="69"/>
        <v>1118.8029999999999</v>
      </c>
      <c r="N734" s="13"/>
      <c r="O734" s="55">
        <f t="shared" si="70"/>
        <v>0</v>
      </c>
    </row>
    <row r="735" spans="1:15" ht="12.75">
      <c r="A735" s="2">
        <v>26985</v>
      </c>
      <c r="B735" s="2" t="s">
        <v>432</v>
      </c>
      <c r="C735" s="47" t="s">
        <v>1021</v>
      </c>
      <c r="D735" s="2" t="s">
        <v>900</v>
      </c>
      <c r="E735" s="2" t="s">
        <v>1680</v>
      </c>
      <c r="F735" s="2" t="s">
        <v>510</v>
      </c>
      <c r="G735" s="2" t="s">
        <v>472</v>
      </c>
      <c r="H735" s="13">
        <v>974</v>
      </c>
      <c r="I735" s="55">
        <f t="shared" si="67"/>
        <v>561.9979999999999</v>
      </c>
      <c r="J735" s="13">
        <v>872</v>
      </c>
      <c r="K735" s="55">
        <f t="shared" si="68"/>
        <v>503.14399999999995</v>
      </c>
      <c r="L735" s="13">
        <v>873</v>
      </c>
      <c r="M735" s="95">
        <f t="shared" si="69"/>
        <v>503.72099999999995</v>
      </c>
      <c r="N735" s="13"/>
      <c r="O735" s="55">
        <f t="shared" si="70"/>
        <v>0</v>
      </c>
    </row>
    <row r="736" spans="1:15" ht="12.75">
      <c r="A736" s="2">
        <v>26992</v>
      </c>
      <c r="B736" s="2" t="s">
        <v>432</v>
      </c>
      <c r="C736" s="47" t="s">
        <v>1021</v>
      </c>
      <c r="D736" s="2" t="s">
        <v>901</v>
      </c>
      <c r="E736" s="2" t="s">
        <v>1681</v>
      </c>
      <c r="F736" s="2" t="s">
        <v>619</v>
      </c>
      <c r="G736" s="2" t="s">
        <v>439</v>
      </c>
      <c r="H736" s="13">
        <v>848</v>
      </c>
      <c r="I736" s="55">
        <f t="shared" si="67"/>
        <v>489.29599999999994</v>
      </c>
      <c r="J736" s="13">
        <v>1881</v>
      </c>
      <c r="K736" s="55">
        <f t="shared" si="68"/>
        <v>1085.337</v>
      </c>
      <c r="L736" s="13">
        <v>942</v>
      </c>
      <c r="M736" s="95">
        <f t="shared" si="69"/>
        <v>543.534</v>
      </c>
      <c r="N736" s="13"/>
      <c r="O736" s="55">
        <f t="shared" si="70"/>
        <v>0</v>
      </c>
    </row>
    <row r="737" spans="1:15" ht="12.75">
      <c r="A737" s="2">
        <v>27012</v>
      </c>
      <c r="B737" s="2" t="s">
        <v>438</v>
      </c>
      <c r="C737" s="47" t="s">
        <v>1021</v>
      </c>
      <c r="D737" s="2" t="s">
        <v>1705</v>
      </c>
      <c r="E737" s="2" t="s">
        <v>1682</v>
      </c>
      <c r="F737" s="2" t="s">
        <v>434</v>
      </c>
      <c r="G737" s="2" t="s">
        <v>439</v>
      </c>
      <c r="H737" s="13">
        <v>333</v>
      </c>
      <c r="I737" s="55">
        <f t="shared" si="67"/>
        <v>192.141</v>
      </c>
      <c r="J737" s="13">
        <v>317</v>
      </c>
      <c r="K737" s="55">
        <f t="shared" si="68"/>
        <v>182.909</v>
      </c>
      <c r="L737" s="13">
        <v>303</v>
      </c>
      <c r="M737" s="95">
        <f t="shared" si="69"/>
        <v>174.831</v>
      </c>
      <c r="N737" s="13"/>
      <c r="O737" s="55">
        <f t="shared" si="70"/>
        <v>0</v>
      </c>
    </row>
    <row r="738" spans="1:15" ht="12.75">
      <c r="A738" s="2">
        <v>27027</v>
      </c>
      <c r="B738" s="2" t="s">
        <v>432</v>
      </c>
      <c r="C738" s="47" t="s">
        <v>1021</v>
      </c>
      <c r="D738" s="2" t="s">
        <v>514</v>
      </c>
      <c r="E738" s="2" t="s">
        <v>1683</v>
      </c>
      <c r="F738" s="2" t="s">
        <v>619</v>
      </c>
      <c r="G738" s="2"/>
      <c r="H738" s="13">
        <v>1740</v>
      </c>
      <c r="I738" s="55">
        <f t="shared" si="67"/>
        <v>1003.9799999999999</v>
      </c>
      <c r="J738" s="13">
        <v>1731</v>
      </c>
      <c r="K738" s="55">
        <f t="shared" si="68"/>
        <v>998.7869999999999</v>
      </c>
      <c r="L738" s="13">
        <v>1801</v>
      </c>
      <c r="M738" s="95">
        <f t="shared" si="69"/>
        <v>1039.177</v>
      </c>
      <c r="N738" s="13"/>
      <c r="O738" s="55">
        <f t="shared" si="70"/>
        <v>0</v>
      </c>
    </row>
    <row r="739" spans="1:15" ht="12.75">
      <c r="A739" s="2">
        <v>27034</v>
      </c>
      <c r="B739" s="2" t="s">
        <v>438</v>
      </c>
      <c r="C739" s="47" t="s">
        <v>1021</v>
      </c>
      <c r="D739" s="2" t="s">
        <v>902</v>
      </c>
      <c r="E739" s="2" t="s">
        <v>1684</v>
      </c>
      <c r="F739" s="2" t="s">
        <v>619</v>
      </c>
      <c r="G739" s="2" t="s">
        <v>439</v>
      </c>
      <c r="H739" s="13">
        <v>2743</v>
      </c>
      <c r="I739" s="55">
        <f t="shared" si="67"/>
        <v>1582.7109999999998</v>
      </c>
      <c r="J739" s="13">
        <v>1819</v>
      </c>
      <c r="K739" s="55">
        <f t="shared" si="68"/>
        <v>1049.5629999999999</v>
      </c>
      <c r="L739" s="13">
        <v>1956</v>
      </c>
      <c r="M739" s="95">
        <f t="shared" si="69"/>
        <v>1128.6119999999999</v>
      </c>
      <c r="N739" s="13"/>
      <c r="O739" s="55">
        <f t="shared" si="70"/>
        <v>0</v>
      </c>
    </row>
    <row r="740" spans="1:15" ht="12.75">
      <c r="A740" s="2">
        <v>27104</v>
      </c>
      <c r="B740" s="2" t="s">
        <v>438</v>
      </c>
      <c r="C740" s="47" t="s">
        <v>1021</v>
      </c>
      <c r="D740" s="2" t="s">
        <v>904</v>
      </c>
      <c r="E740" s="2" t="s">
        <v>1686</v>
      </c>
      <c r="F740" s="2" t="s">
        <v>619</v>
      </c>
      <c r="G740" s="2" t="s">
        <v>439</v>
      </c>
      <c r="H740" s="13">
        <v>163</v>
      </c>
      <c r="I740" s="55">
        <f t="shared" si="67"/>
        <v>94.05099999999999</v>
      </c>
      <c r="J740" s="13">
        <v>109</v>
      </c>
      <c r="K740" s="55">
        <f t="shared" si="68"/>
        <v>62.892999999999994</v>
      </c>
      <c r="L740" s="13">
        <v>103</v>
      </c>
      <c r="M740" s="95">
        <f t="shared" si="69"/>
        <v>59.431</v>
      </c>
      <c r="N740" s="13"/>
      <c r="O740" s="55">
        <f t="shared" si="70"/>
        <v>0</v>
      </c>
    </row>
    <row r="741" spans="1:15" ht="12.75">
      <c r="A741" s="2">
        <v>27147</v>
      </c>
      <c r="B741" s="2" t="s">
        <v>438</v>
      </c>
      <c r="C741" s="47" t="s">
        <v>1021</v>
      </c>
      <c r="D741" s="2" t="s">
        <v>905</v>
      </c>
      <c r="E741" s="2" t="s">
        <v>1687</v>
      </c>
      <c r="F741" s="2" t="s">
        <v>619</v>
      </c>
      <c r="G741" s="2" t="s">
        <v>439</v>
      </c>
      <c r="H741" s="13">
        <v>1372</v>
      </c>
      <c r="I741" s="55">
        <f t="shared" si="67"/>
        <v>791.6439999999999</v>
      </c>
      <c r="J741" s="13">
        <v>1355</v>
      </c>
      <c r="K741" s="55">
        <f t="shared" si="68"/>
        <v>781.8349999999999</v>
      </c>
      <c r="L741" s="13">
        <v>1182</v>
      </c>
      <c r="M741" s="95">
        <f t="shared" si="69"/>
        <v>682.0139999999999</v>
      </c>
      <c r="N741" s="13"/>
      <c r="O741" s="55">
        <f t="shared" si="70"/>
        <v>0</v>
      </c>
    </row>
    <row r="742" spans="1:15" ht="12.75">
      <c r="A742" s="2">
        <v>27150</v>
      </c>
      <c r="B742" s="2" t="s">
        <v>432</v>
      </c>
      <c r="C742" s="47" t="s">
        <v>1021</v>
      </c>
      <c r="D742" s="2" t="s">
        <v>910</v>
      </c>
      <c r="E742" s="2" t="s">
        <v>1688</v>
      </c>
      <c r="F742" s="2" t="s">
        <v>434</v>
      </c>
      <c r="G742" s="2" t="s">
        <v>472</v>
      </c>
      <c r="H742" s="13">
        <v>7008</v>
      </c>
      <c r="I742" s="55">
        <f t="shared" si="67"/>
        <v>4043.6159999999995</v>
      </c>
      <c r="J742" s="13">
        <v>7008</v>
      </c>
      <c r="K742" s="55">
        <f t="shared" si="68"/>
        <v>4043.6159999999995</v>
      </c>
      <c r="L742" s="13">
        <v>7008</v>
      </c>
      <c r="M742" s="95">
        <f t="shared" si="69"/>
        <v>4043.6159999999995</v>
      </c>
      <c r="N742" s="13"/>
      <c r="O742" s="55">
        <f t="shared" si="70"/>
        <v>0</v>
      </c>
    </row>
    <row r="743" spans="1:15" ht="12.75">
      <c r="A743" s="2">
        <v>27157</v>
      </c>
      <c r="B743" s="2" t="s">
        <v>432</v>
      </c>
      <c r="C743" s="47" t="s">
        <v>1021</v>
      </c>
      <c r="D743" s="2" t="s">
        <v>514</v>
      </c>
      <c r="E743" s="2" t="s">
        <v>1689</v>
      </c>
      <c r="F743" s="2" t="s">
        <v>619</v>
      </c>
      <c r="G743" s="2"/>
      <c r="H743" s="13">
        <v>20592</v>
      </c>
      <c r="I743" s="55">
        <f t="shared" si="67"/>
        <v>11881.583999999999</v>
      </c>
      <c r="J743" s="13">
        <v>20258</v>
      </c>
      <c r="K743" s="55">
        <f t="shared" si="68"/>
        <v>11688.866</v>
      </c>
      <c r="L743" s="13">
        <v>21826</v>
      </c>
      <c r="M743" s="95">
        <f t="shared" si="69"/>
        <v>12593.601999999999</v>
      </c>
      <c r="N743" s="13"/>
      <c r="O743" s="55">
        <f t="shared" si="70"/>
        <v>0</v>
      </c>
    </row>
    <row r="744" spans="1:15" ht="12.75">
      <c r="A744" s="2">
        <v>27170</v>
      </c>
      <c r="B744" s="2" t="s">
        <v>438</v>
      </c>
      <c r="C744" s="47" t="s">
        <v>1021</v>
      </c>
      <c r="D744" s="2" t="s">
        <v>1705</v>
      </c>
      <c r="E744" s="2" t="s">
        <v>1690</v>
      </c>
      <c r="F744" s="2" t="s">
        <v>434</v>
      </c>
      <c r="G744" s="2" t="s">
        <v>439</v>
      </c>
      <c r="H744" s="13">
        <v>407</v>
      </c>
      <c r="I744" s="55">
        <f t="shared" si="67"/>
        <v>234.83899999999997</v>
      </c>
      <c r="J744" s="13">
        <v>406</v>
      </c>
      <c r="K744" s="55">
        <f t="shared" si="68"/>
        <v>234.26199999999997</v>
      </c>
      <c r="L744" s="13">
        <v>420</v>
      </c>
      <c r="M744" s="95">
        <f t="shared" si="69"/>
        <v>242.33999999999997</v>
      </c>
      <c r="N744" s="13"/>
      <c r="O744" s="55">
        <f t="shared" si="70"/>
        <v>0</v>
      </c>
    </row>
    <row r="745" spans="1:15" ht="12.75">
      <c r="A745" s="2">
        <v>27171</v>
      </c>
      <c r="B745" s="2" t="s">
        <v>438</v>
      </c>
      <c r="C745" s="47" t="s">
        <v>1021</v>
      </c>
      <c r="D745" s="2" t="s">
        <v>1705</v>
      </c>
      <c r="E745" s="2" t="s">
        <v>1691</v>
      </c>
      <c r="F745" s="2" t="s">
        <v>434</v>
      </c>
      <c r="G745" s="2" t="s">
        <v>439</v>
      </c>
      <c r="H745" s="13">
        <v>529</v>
      </c>
      <c r="I745" s="55">
        <f t="shared" si="67"/>
        <v>305.233</v>
      </c>
      <c r="J745" s="13">
        <v>528</v>
      </c>
      <c r="K745" s="55">
        <f t="shared" si="68"/>
        <v>304.65599999999995</v>
      </c>
      <c r="L745" s="13">
        <v>546</v>
      </c>
      <c r="M745" s="95">
        <f t="shared" si="69"/>
        <v>315.042</v>
      </c>
      <c r="N745" s="13"/>
      <c r="O745" s="55">
        <f t="shared" si="70"/>
        <v>0</v>
      </c>
    </row>
    <row r="746" spans="1:15" ht="12.75">
      <c r="A746" s="2">
        <v>27245</v>
      </c>
      <c r="B746" s="2" t="s">
        <v>432</v>
      </c>
      <c r="C746" s="47" t="s">
        <v>1021</v>
      </c>
      <c r="D746" s="2" t="s">
        <v>915</v>
      </c>
      <c r="E746" s="2" t="s">
        <v>1695</v>
      </c>
      <c r="F746" s="2" t="s">
        <v>510</v>
      </c>
      <c r="G746" s="2" t="s">
        <v>530</v>
      </c>
      <c r="H746" s="13">
        <v>26087</v>
      </c>
      <c r="I746" s="55">
        <f t="shared" si="67"/>
        <v>15052.198999999999</v>
      </c>
      <c r="J746" s="13">
        <v>25875</v>
      </c>
      <c r="K746" s="55">
        <f t="shared" si="68"/>
        <v>14929.874999999998</v>
      </c>
      <c r="L746" s="13">
        <v>26615</v>
      </c>
      <c r="M746" s="95">
        <f t="shared" si="69"/>
        <v>15356.855</v>
      </c>
      <c r="N746" s="13"/>
      <c r="O746" s="55">
        <f t="shared" si="70"/>
        <v>0</v>
      </c>
    </row>
    <row r="747" spans="1:15" ht="12.75">
      <c r="A747" s="2">
        <v>27260</v>
      </c>
      <c r="B747" s="2" t="s">
        <v>432</v>
      </c>
      <c r="C747" s="47" t="s">
        <v>1021</v>
      </c>
      <c r="D747" s="2" t="s">
        <v>916</v>
      </c>
      <c r="E747" s="2" t="s">
        <v>1696</v>
      </c>
      <c r="F747" s="2" t="s">
        <v>650</v>
      </c>
      <c r="G747" s="2" t="s">
        <v>439</v>
      </c>
      <c r="H747" s="13">
        <v>83830</v>
      </c>
      <c r="I747" s="55">
        <f t="shared" si="67"/>
        <v>48369.909999999996</v>
      </c>
      <c r="J747" s="13">
        <v>72071</v>
      </c>
      <c r="K747" s="55">
        <f t="shared" si="68"/>
        <v>41584.967</v>
      </c>
      <c r="L747" s="13">
        <v>61069</v>
      </c>
      <c r="M747" s="95">
        <f t="shared" si="69"/>
        <v>35236.812999999995</v>
      </c>
      <c r="N747" s="13"/>
      <c r="O747" s="55">
        <f t="shared" si="70"/>
        <v>0</v>
      </c>
    </row>
    <row r="748" spans="1:15" ht="12.75">
      <c r="A748" s="2">
        <v>27311</v>
      </c>
      <c r="B748" s="2" t="s">
        <v>432</v>
      </c>
      <c r="C748" s="47" t="s">
        <v>1021</v>
      </c>
      <c r="D748" s="2" t="s">
        <v>484</v>
      </c>
      <c r="E748" s="2" t="s">
        <v>1699</v>
      </c>
      <c r="F748" s="2" t="s">
        <v>587</v>
      </c>
      <c r="G748" s="2"/>
      <c r="H748" s="13">
        <v>2842</v>
      </c>
      <c r="I748" s="55">
        <f t="shared" si="67"/>
        <v>1639.8339999999998</v>
      </c>
      <c r="J748" s="13">
        <v>2677</v>
      </c>
      <c r="K748" s="55">
        <f t="shared" si="68"/>
        <v>1544.629</v>
      </c>
      <c r="L748" s="13">
        <v>2654</v>
      </c>
      <c r="M748" s="95">
        <f t="shared" si="69"/>
        <v>1531.358</v>
      </c>
      <c r="N748" s="13"/>
      <c r="O748" s="55">
        <f t="shared" si="70"/>
        <v>0</v>
      </c>
    </row>
    <row r="749" spans="1:15" ht="12.75">
      <c r="A749" s="2">
        <v>27328</v>
      </c>
      <c r="B749" s="2" t="s">
        <v>432</v>
      </c>
      <c r="C749" s="47" t="s">
        <v>1021</v>
      </c>
      <c r="D749" s="2" t="s">
        <v>919</v>
      </c>
      <c r="E749" s="2" t="s">
        <v>1700</v>
      </c>
      <c r="F749" s="2" t="s">
        <v>536</v>
      </c>
      <c r="G749" s="2"/>
      <c r="H749" s="13">
        <v>310</v>
      </c>
      <c r="I749" s="55">
        <f t="shared" si="67"/>
        <v>178.86999999999998</v>
      </c>
      <c r="J749" s="13">
        <v>574</v>
      </c>
      <c r="K749" s="55">
        <f t="shared" si="68"/>
        <v>331.198</v>
      </c>
      <c r="L749" s="13">
        <v>310</v>
      </c>
      <c r="M749" s="95">
        <f t="shared" si="69"/>
        <v>178.86999999999998</v>
      </c>
      <c r="N749" s="13"/>
      <c r="O749" s="55">
        <f t="shared" si="70"/>
        <v>0</v>
      </c>
    </row>
    <row r="750" spans="1:15" ht="12.75">
      <c r="A750" s="2">
        <v>27348</v>
      </c>
      <c r="B750" s="2" t="s">
        <v>432</v>
      </c>
      <c r="C750" s="47" t="s">
        <v>1021</v>
      </c>
      <c r="D750" s="2" t="s">
        <v>920</v>
      </c>
      <c r="E750" s="2" t="s">
        <v>1701</v>
      </c>
      <c r="F750" s="2" t="s">
        <v>650</v>
      </c>
      <c r="G750" s="2" t="s">
        <v>20</v>
      </c>
      <c r="H750" s="13">
        <v>54714</v>
      </c>
      <c r="I750" s="55">
        <f t="shared" si="67"/>
        <v>31569.978</v>
      </c>
      <c r="J750" s="13">
        <v>48094</v>
      </c>
      <c r="K750" s="55">
        <f t="shared" si="68"/>
        <v>27750.237999999998</v>
      </c>
      <c r="L750" s="13">
        <v>43767</v>
      </c>
      <c r="M750" s="95">
        <f t="shared" si="69"/>
        <v>25253.558999999997</v>
      </c>
      <c r="N750" s="13"/>
      <c r="O750" s="55">
        <f t="shared" si="70"/>
        <v>0</v>
      </c>
    </row>
    <row r="751" spans="1:15" ht="12.75">
      <c r="A751" s="2">
        <v>27353</v>
      </c>
      <c r="B751" s="2" t="s">
        <v>432</v>
      </c>
      <c r="C751" s="47" t="s">
        <v>1021</v>
      </c>
      <c r="D751" s="2" t="s">
        <v>921</v>
      </c>
      <c r="E751" s="2" t="s">
        <v>1702</v>
      </c>
      <c r="F751" s="2" t="s">
        <v>587</v>
      </c>
      <c r="G751" s="2" t="s">
        <v>20</v>
      </c>
      <c r="H751" s="13">
        <v>45327</v>
      </c>
      <c r="I751" s="55">
        <f t="shared" si="67"/>
        <v>26153.678999999996</v>
      </c>
      <c r="J751" s="13">
        <v>90567</v>
      </c>
      <c r="K751" s="55">
        <f t="shared" si="68"/>
        <v>52257.159</v>
      </c>
      <c r="L751" s="13">
        <v>73285</v>
      </c>
      <c r="M751" s="95">
        <f t="shared" si="69"/>
        <v>42285.445</v>
      </c>
      <c r="N751" s="13"/>
      <c r="O751" s="55">
        <f t="shared" si="70"/>
        <v>0</v>
      </c>
    </row>
    <row r="752" spans="1:15" ht="12.75">
      <c r="A752" s="2">
        <v>27375</v>
      </c>
      <c r="B752" s="2" t="s">
        <v>432</v>
      </c>
      <c r="C752" s="47" t="s">
        <v>1021</v>
      </c>
      <c r="D752" s="2" t="s">
        <v>823</v>
      </c>
      <c r="E752" s="2" t="s">
        <v>1703</v>
      </c>
      <c r="F752" s="2" t="s">
        <v>663</v>
      </c>
      <c r="G752" s="2" t="s">
        <v>439</v>
      </c>
      <c r="H752" s="13">
        <v>54</v>
      </c>
      <c r="I752" s="55">
        <f t="shared" si="67"/>
        <v>31.157999999999998</v>
      </c>
      <c r="J752" s="13">
        <v>49</v>
      </c>
      <c r="K752" s="55">
        <f t="shared" si="68"/>
        <v>28.272999999999996</v>
      </c>
      <c r="L752" s="13">
        <v>91</v>
      </c>
      <c r="M752" s="95">
        <f t="shared" si="69"/>
        <v>52.507</v>
      </c>
      <c r="N752" s="13"/>
      <c r="O752" s="55">
        <f t="shared" si="70"/>
        <v>0</v>
      </c>
    </row>
    <row r="753" spans="1:15" ht="12.75">
      <c r="A753" s="2">
        <v>27390</v>
      </c>
      <c r="B753" s="2"/>
      <c r="C753" s="47" t="s">
        <v>1021</v>
      </c>
      <c r="D753" s="2" t="s">
        <v>554</v>
      </c>
      <c r="E753" s="2" t="s">
        <v>1704</v>
      </c>
      <c r="F753" s="2" t="s">
        <v>536</v>
      </c>
      <c r="G753" s="2"/>
      <c r="H753" s="13">
        <v>13338</v>
      </c>
      <c r="I753" s="55">
        <f t="shared" si="67"/>
        <v>7696.026</v>
      </c>
      <c r="J753" s="13">
        <v>12997</v>
      </c>
      <c r="K753" s="55">
        <f t="shared" si="68"/>
        <v>7499.268999999999</v>
      </c>
      <c r="L753" s="13">
        <v>9098</v>
      </c>
      <c r="M753" s="95">
        <f t="shared" si="69"/>
        <v>5249.545999999999</v>
      </c>
      <c r="N753" s="13"/>
      <c r="O753" s="55">
        <f t="shared" si="70"/>
        <v>0</v>
      </c>
    </row>
    <row r="754" spans="1:15" ht="12.75">
      <c r="A754" s="2">
        <v>27400</v>
      </c>
      <c r="B754" s="2" t="s">
        <v>438</v>
      </c>
      <c r="C754" s="47" t="s">
        <v>1021</v>
      </c>
      <c r="D754" s="2" t="s">
        <v>923</v>
      </c>
      <c r="E754" s="2" t="s">
        <v>1705</v>
      </c>
      <c r="F754" s="2" t="s">
        <v>640</v>
      </c>
      <c r="G754" s="2" t="s">
        <v>439</v>
      </c>
      <c r="H754" s="13">
        <v>21</v>
      </c>
      <c r="I754" s="55">
        <f t="shared" si="67"/>
        <v>12.116999999999999</v>
      </c>
      <c r="J754" s="13">
        <v>-17</v>
      </c>
      <c r="K754" s="55">
        <f t="shared" si="68"/>
        <v>-9.809</v>
      </c>
      <c r="L754" s="13">
        <v>1</v>
      </c>
      <c r="M754" s="95">
        <f t="shared" si="69"/>
        <v>0.577</v>
      </c>
      <c r="N754" s="13"/>
      <c r="O754" s="55">
        <f t="shared" si="70"/>
        <v>0</v>
      </c>
    </row>
    <row r="755" spans="1:15" ht="12.75">
      <c r="A755" s="2">
        <v>27405</v>
      </c>
      <c r="B755" s="2" t="s">
        <v>432</v>
      </c>
      <c r="C755" s="47" t="s">
        <v>1021</v>
      </c>
      <c r="D755" s="2" t="s">
        <v>1705</v>
      </c>
      <c r="E755" s="2" t="s">
        <v>1706</v>
      </c>
      <c r="F755" s="2" t="s">
        <v>619</v>
      </c>
      <c r="G755" s="2" t="s">
        <v>439</v>
      </c>
      <c r="H755" s="13">
        <v>2217</v>
      </c>
      <c r="I755" s="55">
        <f t="shared" si="67"/>
        <v>1279.2089999999998</v>
      </c>
      <c r="J755" s="13">
        <v>1102</v>
      </c>
      <c r="K755" s="55">
        <f t="shared" si="68"/>
        <v>635.8539999999999</v>
      </c>
      <c r="L755" s="13">
        <v>1886</v>
      </c>
      <c r="M755" s="95">
        <f t="shared" si="69"/>
        <v>1088.222</v>
      </c>
      <c r="N755" s="13"/>
      <c r="O755" s="55">
        <f t="shared" si="70"/>
        <v>0</v>
      </c>
    </row>
    <row r="756" spans="1:15" ht="12.75">
      <c r="A756" s="2">
        <v>27430</v>
      </c>
      <c r="B756" s="2" t="s">
        <v>432</v>
      </c>
      <c r="C756" s="47" t="s">
        <v>1021</v>
      </c>
      <c r="D756" s="2" t="s">
        <v>1705</v>
      </c>
      <c r="E756" s="2" t="s">
        <v>1707</v>
      </c>
      <c r="F756" s="2" t="s">
        <v>619</v>
      </c>
      <c r="G756" s="2" t="s">
        <v>439</v>
      </c>
      <c r="H756" s="13">
        <v>35</v>
      </c>
      <c r="I756" s="55">
        <f t="shared" si="67"/>
        <v>20.195</v>
      </c>
      <c r="J756" s="13">
        <v>88</v>
      </c>
      <c r="K756" s="55">
        <f t="shared" si="68"/>
        <v>50.775999999999996</v>
      </c>
      <c r="L756" s="13">
        <v>17</v>
      </c>
      <c r="M756" s="95">
        <f t="shared" si="69"/>
        <v>9.809</v>
      </c>
      <c r="N756" s="13"/>
      <c r="O756" s="55">
        <f t="shared" si="70"/>
        <v>0</v>
      </c>
    </row>
    <row r="757" spans="1:15" ht="12.75">
      <c r="A757" s="2">
        <v>27478</v>
      </c>
      <c r="B757" s="2"/>
      <c r="C757" s="47" t="s">
        <v>1021</v>
      </c>
      <c r="D757" s="2" t="s">
        <v>924</v>
      </c>
      <c r="E757" s="2" t="s">
        <v>1708</v>
      </c>
      <c r="F757" s="2" t="s">
        <v>434</v>
      </c>
      <c r="G757" s="2"/>
      <c r="H757" s="13">
        <v>2330</v>
      </c>
      <c r="I757" s="55">
        <f t="shared" si="67"/>
        <v>1344.4099999999999</v>
      </c>
      <c r="J757" s="13">
        <v>4130</v>
      </c>
      <c r="K757" s="55">
        <f t="shared" si="68"/>
        <v>2383.0099999999998</v>
      </c>
      <c r="L757" s="13">
        <v>600</v>
      </c>
      <c r="M757" s="95">
        <f t="shared" si="69"/>
        <v>346.2</v>
      </c>
      <c r="N757" s="13"/>
      <c r="O757" s="55">
        <f t="shared" si="70"/>
        <v>0</v>
      </c>
    </row>
    <row r="758" spans="1:15" ht="12.75">
      <c r="A758" s="2">
        <v>27510</v>
      </c>
      <c r="B758" s="2" t="s">
        <v>432</v>
      </c>
      <c r="C758" s="47" t="s">
        <v>1021</v>
      </c>
      <c r="D758" s="2" t="s">
        <v>1705</v>
      </c>
      <c r="E758" s="2" t="s">
        <v>1369</v>
      </c>
      <c r="F758" s="2" t="s">
        <v>434</v>
      </c>
      <c r="G758" s="2" t="s">
        <v>439</v>
      </c>
      <c r="H758" s="13">
        <v>333</v>
      </c>
      <c r="I758" s="55">
        <f t="shared" si="67"/>
        <v>192.141</v>
      </c>
      <c r="J758" s="13">
        <v>319</v>
      </c>
      <c r="K758" s="55">
        <f t="shared" si="68"/>
        <v>184.063</v>
      </c>
      <c r="L758" s="13">
        <v>339</v>
      </c>
      <c r="M758" s="95">
        <f t="shared" si="69"/>
        <v>195.60299999999998</v>
      </c>
      <c r="N758" s="13"/>
      <c r="O758" s="55">
        <f t="shared" si="70"/>
        <v>0</v>
      </c>
    </row>
    <row r="759" spans="1:15" ht="12.75">
      <c r="A759" s="2">
        <v>27511</v>
      </c>
      <c r="B759" s="2" t="s">
        <v>432</v>
      </c>
      <c r="C759" s="47" t="s">
        <v>1021</v>
      </c>
      <c r="D759" s="2" t="s">
        <v>925</v>
      </c>
      <c r="E759" s="2" t="s">
        <v>1709</v>
      </c>
      <c r="F759" s="2" t="s">
        <v>536</v>
      </c>
      <c r="G759" s="2" t="s">
        <v>57</v>
      </c>
      <c r="H759" s="13">
        <v>6974</v>
      </c>
      <c r="I759" s="55">
        <f t="shared" si="67"/>
        <v>4023.9979999999996</v>
      </c>
      <c r="J759" s="13">
        <v>8186</v>
      </c>
      <c r="K759" s="55">
        <f t="shared" si="68"/>
        <v>4723.321999999999</v>
      </c>
      <c r="L759" s="13">
        <v>8470</v>
      </c>
      <c r="M759" s="95">
        <f t="shared" si="69"/>
        <v>4887.19</v>
      </c>
      <c r="N759" s="13"/>
      <c r="O759" s="55">
        <f t="shared" si="70"/>
        <v>0</v>
      </c>
    </row>
    <row r="760" spans="1:15" ht="12.75">
      <c r="A760" s="2">
        <v>27545</v>
      </c>
      <c r="B760" s="2" t="s">
        <v>438</v>
      </c>
      <c r="C760" s="47" t="s">
        <v>1021</v>
      </c>
      <c r="D760" s="2" t="s">
        <v>926</v>
      </c>
      <c r="E760" s="2" t="s">
        <v>1710</v>
      </c>
      <c r="F760" s="2" t="s">
        <v>640</v>
      </c>
      <c r="G760" s="2" t="s">
        <v>439</v>
      </c>
      <c r="H760" s="13">
        <v>32</v>
      </c>
      <c r="I760" s="55">
        <f t="shared" si="67"/>
        <v>18.464</v>
      </c>
      <c r="J760" s="13">
        <v>18</v>
      </c>
      <c r="K760" s="55">
        <f t="shared" si="68"/>
        <v>10.386</v>
      </c>
      <c r="L760" s="13">
        <v>25</v>
      </c>
      <c r="M760" s="95">
        <f t="shared" si="69"/>
        <v>14.424999999999999</v>
      </c>
      <c r="N760" s="13"/>
      <c r="O760" s="55">
        <f t="shared" si="70"/>
        <v>0</v>
      </c>
    </row>
    <row r="761" spans="1:15" ht="12.75">
      <c r="A761" s="2">
        <v>27595</v>
      </c>
      <c r="B761" s="2" t="s">
        <v>432</v>
      </c>
      <c r="C761" s="47" t="s">
        <v>1021</v>
      </c>
      <c r="D761" s="2" t="s">
        <v>514</v>
      </c>
      <c r="E761" s="2" t="s">
        <v>1711</v>
      </c>
      <c r="F761" s="2" t="s">
        <v>434</v>
      </c>
      <c r="G761" s="2"/>
      <c r="H761" s="13">
        <v>9558</v>
      </c>
      <c r="I761" s="55">
        <f t="shared" si="67"/>
        <v>5514.965999999999</v>
      </c>
      <c r="J761" s="13">
        <v>10408</v>
      </c>
      <c r="K761" s="55">
        <f t="shared" si="68"/>
        <v>6005.415999999999</v>
      </c>
      <c r="L761" s="13">
        <v>20229</v>
      </c>
      <c r="M761" s="95">
        <f t="shared" si="69"/>
        <v>11672.133</v>
      </c>
      <c r="N761" s="13"/>
      <c r="O761" s="55">
        <f t="shared" si="70"/>
        <v>0</v>
      </c>
    </row>
    <row r="762" spans="1:15" ht="12.75">
      <c r="A762" s="2">
        <v>27631</v>
      </c>
      <c r="B762" s="2" t="s">
        <v>432</v>
      </c>
      <c r="C762" s="47" t="s">
        <v>1021</v>
      </c>
      <c r="D762" s="2" t="s">
        <v>514</v>
      </c>
      <c r="E762" s="2" t="s">
        <v>1712</v>
      </c>
      <c r="F762" s="2" t="s">
        <v>536</v>
      </c>
      <c r="G762" s="2"/>
      <c r="H762" s="13">
        <v>9263</v>
      </c>
      <c r="I762" s="55">
        <f t="shared" si="67"/>
        <v>5344.750999999999</v>
      </c>
      <c r="J762" s="13">
        <v>12004</v>
      </c>
      <c r="K762" s="55">
        <f t="shared" si="68"/>
        <v>6926.307999999999</v>
      </c>
      <c r="L762" s="13">
        <v>9097</v>
      </c>
      <c r="M762" s="95">
        <f t="shared" si="69"/>
        <v>5248.969</v>
      </c>
      <c r="N762" s="13"/>
      <c r="O762" s="55">
        <f t="shared" si="70"/>
        <v>0</v>
      </c>
    </row>
    <row r="763" spans="1:15" ht="12.75">
      <c r="A763" s="2">
        <v>27671</v>
      </c>
      <c r="B763" s="2" t="s">
        <v>432</v>
      </c>
      <c r="C763" s="47" t="s">
        <v>1021</v>
      </c>
      <c r="D763" s="2" t="s">
        <v>927</v>
      </c>
      <c r="E763" s="2" t="s">
        <v>1714</v>
      </c>
      <c r="F763" s="2" t="s">
        <v>434</v>
      </c>
      <c r="G763" s="2"/>
      <c r="H763" s="13">
        <v>29458</v>
      </c>
      <c r="I763" s="55">
        <f t="shared" si="67"/>
        <v>16997.266</v>
      </c>
      <c r="J763" s="13">
        <v>28605</v>
      </c>
      <c r="K763" s="55">
        <f t="shared" si="68"/>
        <v>16505.085</v>
      </c>
      <c r="L763" s="13">
        <v>28315</v>
      </c>
      <c r="M763" s="95">
        <f t="shared" si="69"/>
        <v>16337.755</v>
      </c>
      <c r="N763" s="13"/>
      <c r="O763" s="55">
        <f t="shared" si="70"/>
        <v>0</v>
      </c>
    </row>
    <row r="764" spans="1:15" ht="12.75">
      <c r="A764" s="2">
        <v>27672</v>
      </c>
      <c r="B764" s="2" t="s">
        <v>432</v>
      </c>
      <c r="C764" s="47" t="s">
        <v>1021</v>
      </c>
      <c r="D764" s="2" t="s">
        <v>1705</v>
      </c>
      <c r="E764" s="2" t="s">
        <v>1715</v>
      </c>
      <c r="F764" s="2" t="s">
        <v>434</v>
      </c>
      <c r="G764" s="2" t="s">
        <v>439</v>
      </c>
      <c r="H764" s="13">
        <v>8684</v>
      </c>
      <c r="I764" s="55">
        <f t="shared" si="67"/>
        <v>5010.668</v>
      </c>
      <c r="J764" s="13">
        <v>7624</v>
      </c>
      <c r="K764" s="55">
        <f t="shared" si="68"/>
        <v>4399.048</v>
      </c>
      <c r="L764" s="13">
        <v>10931</v>
      </c>
      <c r="M764" s="95">
        <f t="shared" si="69"/>
        <v>6307.187</v>
      </c>
      <c r="N764" s="13"/>
      <c r="O764" s="55">
        <f t="shared" si="70"/>
        <v>0</v>
      </c>
    </row>
    <row r="765" spans="1:15" ht="12.75">
      <c r="A765" s="2">
        <v>27673</v>
      </c>
      <c r="B765" s="2" t="s">
        <v>432</v>
      </c>
      <c r="C765" s="47" t="s">
        <v>1021</v>
      </c>
      <c r="D765" s="2" t="s">
        <v>928</v>
      </c>
      <c r="E765" s="2" t="s">
        <v>1716</v>
      </c>
      <c r="F765" s="2" t="s">
        <v>640</v>
      </c>
      <c r="G765" s="2"/>
      <c r="H765" s="13">
        <v>3697</v>
      </c>
      <c r="I765" s="55">
        <f t="shared" si="67"/>
        <v>2133.169</v>
      </c>
      <c r="J765" s="13">
        <v>2937</v>
      </c>
      <c r="K765" s="55">
        <f t="shared" si="68"/>
        <v>1694.649</v>
      </c>
      <c r="L765" s="13">
        <v>4497</v>
      </c>
      <c r="M765" s="95">
        <f t="shared" si="69"/>
        <v>2594.769</v>
      </c>
      <c r="N765" s="13"/>
      <c r="O765" s="55">
        <f t="shared" si="70"/>
        <v>0</v>
      </c>
    </row>
    <row r="766" spans="1:15" ht="12.75">
      <c r="A766" s="2">
        <v>27800</v>
      </c>
      <c r="B766" s="2" t="s">
        <v>432</v>
      </c>
      <c r="C766" s="47" t="s">
        <v>1021</v>
      </c>
      <c r="D766" s="2" t="s">
        <v>929</v>
      </c>
      <c r="E766" s="2" t="s">
        <v>1717</v>
      </c>
      <c r="F766" s="2" t="s">
        <v>536</v>
      </c>
      <c r="G766" s="2" t="s">
        <v>527</v>
      </c>
      <c r="H766" s="13">
        <v>20342</v>
      </c>
      <c r="I766" s="55">
        <f t="shared" si="67"/>
        <v>11737.333999999999</v>
      </c>
      <c r="J766" s="13">
        <v>20197</v>
      </c>
      <c r="K766" s="55">
        <f t="shared" si="68"/>
        <v>11653.669</v>
      </c>
      <c r="L766" s="13">
        <v>17439</v>
      </c>
      <c r="M766" s="95">
        <f t="shared" si="69"/>
        <v>10062.303</v>
      </c>
      <c r="N766" s="13"/>
      <c r="O766" s="55">
        <f t="shared" si="70"/>
        <v>0</v>
      </c>
    </row>
    <row r="767" spans="1:15" ht="12.75">
      <c r="A767" s="2">
        <v>27804</v>
      </c>
      <c r="B767" s="2" t="s">
        <v>606</v>
      </c>
      <c r="C767" s="47" t="s">
        <v>1021</v>
      </c>
      <c r="D767" s="2" t="s">
        <v>930</v>
      </c>
      <c r="E767" s="2" t="s">
        <v>1718</v>
      </c>
      <c r="F767" s="2" t="s">
        <v>619</v>
      </c>
      <c r="G767" s="2" t="s">
        <v>527</v>
      </c>
      <c r="H767" s="13">
        <v>2051</v>
      </c>
      <c r="I767" s="55">
        <f t="shared" si="67"/>
        <v>1183.427</v>
      </c>
      <c r="J767" s="13">
        <v>1076</v>
      </c>
      <c r="K767" s="55">
        <f t="shared" si="68"/>
        <v>620.852</v>
      </c>
      <c r="L767" s="13">
        <v>1476</v>
      </c>
      <c r="M767" s="95">
        <f t="shared" si="69"/>
        <v>851.6519999999999</v>
      </c>
      <c r="N767" s="13"/>
      <c r="O767" s="55">
        <f t="shared" si="70"/>
        <v>0</v>
      </c>
    </row>
    <row r="768" spans="1:15" ht="12.75">
      <c r="A768" s="2">
        <v>27813</v>
      </c>
      <c r="B768" s="2" t="s">
        <v>432</v>
      </c>
      <c r="C768" s="47" t="s">
        <v>1021</v>
      </c>
      <c r="D768" s="2" t="s">
        <v>931</v>
      </c>
      <c r="E768" s="2" t="s">
        <v>1719</v>
      </c>
      <c r="F768" s="2" t="s">
        <v>434</v>
      </c>
      <c r="G768" s="2" t="s">
        <v>439</v>
      </c>
      <c r="H768" s="13">
        <v>366</v>
      </c>
      <c r="I768" s="55">
        <f t="shared" si="67"/>
        <v>211.182</v>
      </c>
      <c r="J768" s="13">
        <v>365</v>
      </c>
      <c r="K768" s="55">
        <f t="shared" si="68"/>
        <v>210.605</v>
      </c>
      <c r="L768" s="13">
        <v>377</v>
      </c>
      <c r="M768" s="95">
        <f t="shared" si="69"/>
        <v>217.529</v>
      </c>
      <c r="N768" s="13"/>
      <c r="O768" s="55">
        <f t="shared" si="70"/>
        <v>0</v>
      </c>
    </row>
    <row r="769" spans="1:15" ht="12.75">
      <c r="A769" s="2">
        <v>27814</v>
      </c>
      <c r="B769" s="2" t="s">
        <v>432</v>
      </c>
      <c r="C769" s="47" t="s">
        <v>1021</v>
      </c>
      <c r="D769" s="2" t="s">
        <v>932</v>
      </c>
      <c r="E769" s="2" t="s">
        <v>1720</v>
      </c>
      <c r="F769" s="2" t="s">
        <v>434</v>
      </c>
      <c r="G769" s="2" t="s">
        <v>439</v>
      </c>
      <c r="H769" s="13">
        <v>1090</v>
      </c>
      <c r="I769" s="55">
        <f t="shared" si="67"/>
        <v>628.93</v>
      </c>
      <c r="J769" s="13">
        <v>1086</v>
      </c>
      <c r="K769" s="55">
        <f t="shared" si="68"/>
        <v>626.622</v>
      </c>
      <c r="L769" s="13">
        <v>1123</v>
      </c>
      <c r="M769" s="95">
        <f t="shared" si="69"/>
        <v>647.971</v>
      </c>
      <c r="N769" s="13"/>
      <c r="O769" s="55">
        <f t="shared" si="70"/>
        <v>0</v>
      </c>
    </row>
    <row r="770" spans="1:15" ht="12.75">
      <c r="A770" s="2">
        <v>27815</v>
      </c>
      <c r="B770" s="2" t="s">
        <v>432</v>
      </c>
      <c r="C770" s="47" t="s">
        <v>1021</v>
      </c>
      <c r="D770" s="2" t="s">
        <v>933</v>
      </c>
      <c r="E770" s="2" t="s">
        <v>1721</v>
      </c>
      <c r="F770" s="2" t="s">
        <v>434</v>
      </c>
      <c r="G770" s="2" t="s">
        <v>439</v>
      </c>
      <c r="H770" s="13">
        <v>985</v>
      </c>
      <c r="I770" s="55">
        <f t="shared" si="67"/>
        <v>568.3449999999999</v>
      </c>
      <c r="J770" s="13">
        <v>982</v>
      </c>
      <c r="K770" s="55">
        <f t="shared" si="68"/>
        <v>566.6139999999999</v>
      </c>
      <c r="L770" s="13">
        <v>1015</v>
      </c>
      <c r="M770" s="95">
        <f t="shared" si="69"/>
        <v>585.655</v>
      </c>
      <c r="N770" s="13"/>
      <c r="O770" s="55">
        <f t="shared" si="70"/>
        <v>0</v>
      </c>
    </row>
    <row r="771" spans="1:15" ht="12.75">
      <c r="A771" s="2">
        <v>27827</v>
      </c>
      <c r="B771" s="2" t="s">
        <v>438</v>
      </c>
      <c r="C771" s="47" t="s">
        <v>1021</v>
      </c>
      <c r="D771" s="2" t="s">
        <v>934</v>
      </c>
      <c r="E771" s="2" t="s">
        <v>1723</v>
      </c>
      <c r="F771" s="2" t="s">
        <v>640</v>
      </c>
      <c r="G771" s="2" t="s">
        <v>439</v>
      </c>
      <c r="H771" s="13">
        <v>662</v>
      </c>
      <c r="I771" s="55">
        <f t="shared" si="67"/>
        <v>381.974</v>
      </c>
      <c r="J771" s="13">
        <v>658</v>
      </c>
      <c r="K771" s="55">
        <f t="shared" si="68"/>
        <v>379.666</v>
      </c>
      <c r="L771" s="13">
        <v>639</v>
      </c>
      <c r="M771" s="95">
        <f t="shared" si="69"/>
        <v>368.703</v>
      </c>
      <c r="N771" s="13"/>
      <c r="O771" s="55">
        <f t="shared" si="70"/>
        <v>0</v>
      </c>
    </row>
    <row r="772" spans="1:15" ht="12.75">
      <c r="A772" s="2">
        <v>27882</v>
      </c>
      <c r="B772" s="2" t="s">
        <v>432</v>
      </c>
      <c r="C772" s="47" t="s">
        <v>1021</v>
      </c>
      <c r="D772" s="2" t="s">
        <v>760</v>
      </c>
      <c r="E772" s="2" t="s">
        <v>1724</v>
      </c>
      <c r="F772" s="2" t="s">
        <v>640</v>
      </c>
      <c r="G772" s="2"/>
      <c r="H772" s="13">
        <v>4430</v>
      </c>
      <c r="I772" s="55">
        <f t="shared" si="67"/>
        <v>2556.1099999999997</v>
      </c>
      <c r="J772" s="13">
        <v>3864</v>
      </c>
      <c r="K772" s="55">
        <f t="shared" si="68"/>
        <v>2229.528</v>
      </c>
      <c r="L772" s="13">
        <v>3366</v>
      </c>
      <c r="M772" s="95">
        <f t="shared" si="69"/>
        <v>1942.1819999999998</v>
      </c>
      <c r="N772" s="13"/>
      <c r="O772" s="55">
        <f t="shared" si="70"/>
        <v>0</v>
      </c>
    </row>
    <row r="773" spans="1:15" ht="12.75">
      <c r="A773" s="2">
        <v>27962</v>
      </c>
      <c r="B773" s="2"/>
      <c r="C773" s="47" t="s">
        <v>1021</v>
      </c>
      <c r="D773" s="2" t="s">
        <v>937</v>
      </c>
      <c r="E773" s="2" t="s">
        <v>1725</v>
      </c>
      <c r="F773" s="2" t="s">
        <v>434</v>
      </c>
      <c r="G773" s="2" t="s">
        <v>439</v>
      </c>
      <c r="H773" s="13">
        <v>429</v>
      </c>
      <c r="I773" s="55">
        <f t="shared" si="67"/>
        <v>247.533</v>
      </c>
      <c r="J773" s="13">
        <v>428</v>
      </c>
      <c r="K773" s="55">
        <f t="shared" si="68"/>
        <v>246.956</v>
      </c>
      <c r="L773" s="13">
        <v>442</v>
      </c>
      <c r="M773" s="95">
        <f t="shared" si="69"/>
        <v>255.034</v>
      </c>
      <c r="N773" s="13"/>
      <c r="O773" s="55">
        <f t="shared" si="70"/>
        <v>0</v>
      </c>
    </row>
    <row r="774" spans="1:15" ht="12.75">
      <c r="A774" s="2">
        <v>27963</v>
      </c>
      <c r="B774" s="2"/>
      <c r="C774" s="47" t="s">
        <v>1021</v>
      </c>
      <c r="D774" s="2" t="s">
        <v>938</v>
      </c>
      <c r="E774" s="2" t="s">
        <v>1726</v>
      </c>
      <c r="F774" s="2" t="s">
        <v>434</v>
      </c>
      <c r="G774" s="2" t="s">
        <v>439</v>
      </c>
      <c r="H774" s="13">
        <v>42642</v>
      </c>
      <c r="I774" s="55">
        <f t="shared" si="67"/>
        <v>24604.433999999997</v>
      </c>
      <c r="J774" s="13">
        <v>42519</v>
      </c>
      <c r="K774" s="55">
        <f t="shared" si="68"/>
        <v>24533.463</v>
      </c>
      <c r="L774" s="13">
        <v>43972</v>
      </c>
      <c r="M774" s="95">
        <f t="shared" si="69"/>
        <v>25371.843999999997</v>
      </c>
      <c r="N774" s="13"/>
      <c r="O774" s="55">
        <f t="shared" si="70"/>
        <v>0</v>
      </c>
    </row>
    <row r="775" spans="1:15" ht="12.75">
      <c r="A775" s="2">
        <v>27964</v>
      </c>
      <c r="B775" s="2"/>
      <c r="C775" s="47" t="s">
        <v>1021</v>
      </c>
      <c r="D775" s="2" t="s">
        <v>939</v>
      </c>
      <c r="E775" s="2" t="s">
        <v>1727</v>
      </c>
      <c r="F775" s="2" t="s">
        <v>434</v>
      </c>
      <c r="G775" s="2" t="s">
        <v>439</v>
      </c>
      <c r="H775" s="13">
        <v>312</v>
      </c>
      <c r="I775" s="55">
        <f t="shared" si="67"/>
        <v>180.024</v>
      </c>
      <c r="J775" s="13">
        <v>311</v>
      </c>
      <c r="K775" s="55">
        <f t="shared" si="68"/>
        <v>179.44699999999997</v>
      </c>
      <c r="L775" s="13">
        <v>322</v>
      </c>
      <c r="M775" s="95">
        <f t="shared" si="69"/>
        <v>185.79399999999998</v>
      </c>
      <c r="N775" s="13"/>
      <c r="O775" s="55">
        <f t="shared" si="70"/>
        <v>0</v>
      </c>
    </row>
    <row r="776" spans="1:15" ht="12.75">
      <c r="A776" s="2">
        <v>27965</v>
      </c>
      <c r="B776" s="2"/>
      <c r="C776" s="47" t="s">
        <v>1021</v>
      </c>
      <c r="D776" s="2" t="s">
        <v>940</v>
      </c>
      <c r="E776" s="2" t="s">
        <v>1728</v>
      </c>
      <c r="F776" s="2" t="s">
        <v>434</v>
      </c>
      <c r="G776" s="2" t="s">
        <v>439</v>
      </c>
      <c r="H776" s="13">
        <v>380</v>
      </c>
      <c r="I776" s="55">
        <f t="shared" si="67"/>
        <v>219.26</v>
      </c>
      <c r="J776" s="13">
        <v>379</v>
      </c>
      <c r="K776" s="55">
        <f t="shared" si="68"/>
        <v>218.683</v>
      </c>
      <c r="L776" s="13">
        <v>392</v>
      </c>
      <c r="M776" s="95">
        <f t="shared" si="69"/>
        <v>226.18399999999997</v>
      </c>
      <c r="N776" s="13"/>
      <c r="O776" s="55">
        <f t="shared" si="70"/>
        <v>0</v>
      </c>
    </row>
    <row r="777" spans="1:15" ht="12.75">
      <c r="A777" s="2">
        <v>27975</v>
      </c>
      <c r="B777" s="2" t="s">
        <v>432</v>
      </c>
      <c r="C777" s="47" t="s">
        <v>1021</v>
      </c>
      <c r="D777" s="2" t="s">
        <v>484</v>
      </c>
      <c r="E777" s="2" t="s">
        <v>1729</v>
      </c>
      <c r="F777" s="2" t="s">
        <v>434</v>
      </c>
      <c r="G777" s="2"/>
      <c r="H777" s="13">
        <v>1205</v>
      </c>
      <c r="I777" s="55">
        <f t="shared" si="67"/>
        <v>695.285</v>
      </c>
      <c r="J777" s="13">
        <v>1450</v>
      </c>
      <c r="K777" s="55">
        <f t="shared" si="68"/>
        <v>836.65</v>
      </c>
      <c r="L777" s="13">
        <v>1478</v>
      </c>
      <c r="M777" s="95">
        <f t="shared" si="69"/>
        <v>852.8059999999999</v>
      </c>
      <c r="N777" s="13"/>
      <c r="O777" s="55">
        <f t="shared" si="70"/>
        <v>0</v>
      </c>
    </row>
    <row r="778" spans="1:15" ht="12.75">
      <c r="A778" s="2">
        <v>28030</v>
      </c>
      <c r="B778" s="2" t="s">
        <v>432</v>
      </c>
      <c r="C778" s="47" t="s">
        <v>1021</v>
      </c>
      <c r="D778" s="2" t="s">
        <v>941</v>
      </c>
      <c r="E778" s="2" t="s">
        <v>1730</v>
      </c>
      <c r="F778" s="2" t="s">
        <v>434</v>
      </c>
      <c r="G778" s="2" t="s">
        <v>527</v>
      </c>
      <c r="H778" s="13">
        <v>11216</v>
      </c>
      <c r="I778" s="55">
        <f t="shared" si="67"/>
        <v>6471.632</v>
      </c>
      <c r="J778" s="13">
        <v>10764</v>
      </c>
      <c r="K778" s="55">
        <f t="shared" si="68"/>
        <v>6210.8279999999995</v>
      </c>
      <c r="L778" s="13">
        <v>12116</v>
      </c>
      <c r="M778" s="95">
        <f t="shared" si="69"/>
        <v>6990.932</v>
      </c>
      <c r="N778" s="13"/>
      <c r="O778" s="55">
        <f t="shared" si="70"/>
        <v>0</v>
      </c>
    </row>
    <row r="779" spans="1:15" ht="12.75">
      <c r="A779" s="2">
        <v>28042</v>
      </c>
      <c r="B779" s="2" t="s">
        <v>432</v>
      </c>
      <c r="C779" s="47" t="s">
        <v>1021</v>
      </c>
      <c r="D779" s="2" t="s">
        <v>942</v>
      </c>
      <c r="E779" s="2" t="s">
        <v>1731</v>
      </c>
      <c r="F779" s="2" t="s">
        <v>536</v>
      </c>
      <c r="G779" s="2" t="s">
        <v>20</v>
      </c>
      <c r="H779" s="13">
        <v>40</v>
      </c>
      <c r="I779" s="55">
        <f t="shared" si="67"/>
        <v>23.08</v>
      </c>
      <c r="J779" s="13">
        <v>40</v>
      </c>
      <c r="K779" s="55">
        <f t="shared" si="68"/>
        <v>23.08</v>
      </c>
      <c r="L779" s="13">
        <v>38</v>
      </c>
      <c r="M779" s="95">
        <f t="shared" si="69"/>
        <v>21.926</v>
      </c>
      <c r="N779" s="13"/>
      <c r="O779" s="55">
        <f t="shared" si="70"/>
        <v>0</v>
      </c>
    </row>
    <row r="780" spans="1:15" ht="12.75">
      <c r="A780" s="2">
        <v>28043</v>
      </c>
      <c r="B780" s="2" t="s">
        <v>432</v>
      </c>
      <c r="C780" s="47" t="s">
        <v>1021</v>
      </c>
      <c r="D780" s="2" t="s">
        <v>484</v>
      </c>
      <c r="E780" s="2" t="s">
        <v>1732</v>
      </c>
      <c r="F780" s="2" t="s">
        <v>434</v>
      </c>
      <c r="G780" s="2"/>
      <c r="H780" s="13">
        <v>361</v>
      </c>
      <c r="I780" s="55">
        <f t="shared" si="67"/>
        <v>208.297</v>
      </c>
      <c r="J780" s="13">
        <v>370</v>
      </c>
      <c r="K780" s="55">
        <f t="shared" si="68"/>
        <v>213.48999999999998</v>
      </c>
      <c r="L780" s="13">
        <v>251</v>
      </c>
      <c r="M780" s="95">
        <f t="shared" si="69"/>
        <v>144.827</v>
      </c>
      <c r="N780" s="13"/>
      <c r="O780" s="55">
        <f t="shared" si="70"/>
        <v>0</v>
      </c>
    </row>
    <row r="781" spans="1:15" ht="12.75">
      <c r="A781" s="2">
        <v>28046</v>
      </c>
      <c r="B781" s="2" t="s">
        <v>432</v>
      </c>
      <c r="C781" s="47" t="s">
        <v>1021</v>
      </c>
      <c r="D781" s="2" t="s">
        <v>1705</v>
      </c>
      <c r="E781" s="2" t="s">
        <v>1734</v>
      </c>
      <c r="F781" s="2" t="s">
        <v>434</v>
      </c>
      <c r="G781" s="2" t="s">
        <v>439</v>
      </c>
      <c r="H781" s="13"/>
      <c r="I781" s="55">
        <f t="shared" si="67"/>
        <v>0</v>
      </c>
      <c r="J781" s="13">
        <v>1</v>
      </c>
      <c r="K781" s="55">
        <f t="shared" si="68"/>
        <v>0.577</v>
      </c>
      <c r="L781" s="13">
        <v>1</v>
      </c>
      <c r="M781" s="95">
        <f t="shared" si="69"/>
        <v>0.577</v>
      </c>
      <c r="N781" s="13"/>
      <c r="O781" s="55">
        <f t="shared" si="70"/>
        <v>0</v>
      </c>
    </row>
    <row r="782" spans="1:15" ht="12.75">
      <c r="A782" s="2">
        <v>28077</v>
      </c>
      <c r="B782" s="2" t="s">
        <v>438</v>
      </c>
      <c r="C782" s="47" t="s">
        <v>1021</v>
      </c>
      <c r="D782" s="2" t="s">
        <v>944</v>
      </c>
      <c r="E782" s="2" t="s">
        <v>1735</v>
      </c>
      <c r="F782" s="2" t="s">
        <v>619</v>
      </c>
      <c r="G782" s="2" t="s">
        <v>439</v>
      </c>
      <c r="H782" s="13"/>
      <c r="I782" s="55">
        <f t="shared" si="67"/>
        <v>0</v>
      </c>
      <c r="J782" s="13">
        <v>2</v>
      </c>
      <c r="K782" s="55">
        <f t="shared" si="68"/>
        <v>1.154</v>
      </c>
      <c r="L782" s="13">
        <v>1</v>
      </c>
      <c r="M782" s="95">
        <f t="shared" si="69"/>
        <v>0.577</v>
      </c>
      <c r="N782" s="13"/>
      <c r="O782" s="55">
        <f t="shared" si="70"/>
        <v>0</v>
      </c>
    </row>
    <row r="783" spans="1:15" ht="12.75">
      <c r="A783" s="2">
        <v>28082</v>
      </c>
      <c r="B783" s="2" t="s">
        <v>432</v>
      </c>
      <c r="C783" s="47" t="s">
        <v>1021</v>
      </c>
      <c r="D783" s="2" t="s">
        <v>945</v>
      </c>
      <c r="E783" s="2" t="s">
        <v>1067</v>
      </c>
      <c r="F783" s="2" t="s">
        <v>434</v>
      </c>
      <c r="G783" s="2" t="s">
        <v>57</v>
      </c>
      <c r="H783" s="13">
        <v>51842</v>
      </c>
      <c r="I783" s="55">
        <f t="shared" si="67"/>
        <v>29912.834</v>
      </c>
      <c r="J783" s="13">
        <v>45743</v>
      </c>
      <c r="K783" s="55">
        <f t="shared" si="68"/>
        <v>26393.711</v>
      </c>
      <c r="L783" s="13">
        <v>55146</v>
      </c>
      <c r="M783" s="95">
        <f t="shared" si="69"/>
        <v>31819.242</v>
      </c>
      <c r="N783" s="13"/>
      <c r="O783" s="55">
        <f t="shared" si="70"/>
        <v>0</v>
      </c>
    </row>
    <row r="784" spans="1:15" ht="12.75">
      <c r="A784" s="2">
        <v>28093</v>
      </c>
      <c r="B784" s="2" t="s">
        <v>438</v>
      </c>
      <c r="C784" s="47" t="s">
        <v>1021</v>
      </c>
      <c r="D784" s="2" t="s">
        <v>946</v>
      </c>
      <c r="E784" s="2" t="s">
        <v>1736</v>
      </c>
      <c r="F784" s="2" t="s">
        <v>640</v>
      </c>
      <c r="G784" s="2" t="s">
        <v>439</v>
      </c>
      <c r="H784" s="13">
        <v>58</v>
      </c>
      <c r="I784" s="55">
        <f t="shared" si="67"/>
        <v>33.465999999999994</v>
      </c>
      <c r="J784" s="13">
        <v>56</v>
      </c>
      <c r="K784" s="55">
        <f t="shared" si="68"/>
        <v>32.312</v>
      </c>
      <c r="L784" s="13">
        <v>54</v>
      </c>
      <c r="M784" s="95">
        <f t="shared" si="69"/>
        <v>31.157999999999998</v>
      </c>
      <c r="N784" s="13"/>
      <c r="O784" s="55">
        <f t="shared" si="70"/>
        <v>0</v>
      </c>
    </row>
    <row r="785" spans="1:15" ht="12.75">
      <c r="A785" s="2">
        <v>28114</v>
      </c>
      <c r="B785" s="2" t="s">
        <v>843</v>
      </c>
      <c r="C785" s="47" t="s">
        <v>1021</v>
      </c>
      <c r="D785" s="2" t="s">
        <v>949</v>
      </c>
      <c r="E785" s="2" t="s">
        <v>1739</v>
      </c>
      <c r="F785" s="2" t="s">
        <v>434</v>
      </c>
      <c r="G785" s="2"/>
      <c r="H785" s="13">
        <v>48320</v>
      </c>
      <c r="I785" s="55">
        <f t="shared" si="67"/>
        <v>27880.64</v>
      </c>
      <c r="J785" s="13">
        <v>50260</v>
      </c>
      <c r="K785" s="55">
        <f t="shared" si="68"/>
        <v>29000.019999999997</v>
      </c>
      <c r="L785" s="13">
        <v>47360</v>
      </c>
      <c r="M785" s="95">
        <f t="shared" si="69"/>
        <v>27326.719999999998</v>
      </c>
      <c r="N785" s="13"/>
      <c r="O785" s="55">
        <f t="shared" si="70"/>
        <v>0</v>
      </c>
    </row>
    <row r="786" spans="1:15" ht="12.75">
      <c r="A786" s="2">
        <v>28162</v>
      </c>
      <c r="B786" s="2" t="s">
        <v>432</v>
      </c>
      <c r="C786" s="47" t="s">
        <v>1021</v>
      </c>
      <c r="D786" s="2" t="s">
        <v>951</v>
      </c>
      <c r="E786" s="2" t="s">
        <v>1741</v>
      </c>
      <c r="F786" s="2" t="s">
        <v>434</v>
      </c>
      <c r="G786" s="2" t="s">
        <v>439</v>
      </c>
      <c r="H786" s="13">
        <v>197</v>
      </c>
      <c r="I786" s="55">
        <f t="shared" si="67"/>
        <v>113.669</v>
      </c>
      <c r="J786" s="13">
        <v>133</v>
      </c>
      <c r="K786" s="55">
        <f t="shared" si="68"/>
        <v>76.741</v>
      </c>
      <c r="L786" s="13">
        <v>138</v>
      </c>
      <c r="M786" s="95">
        <f t="shared" si="69"/>
        <v>79.62599999999999</v>
      </c>
      <c r="N786" s="13"/>
      <c r="O786" s="55">
        <f t="shared" si="70"/>
        <v>0</v>
      </c>
    </row>
    <row r="787" spans="1:15" ht="12.75">
      <c r="A787" s="2">
        <v>28164</v>
      </c>
      <c r="B787" s="2" t="s">
        <v>432</v>
      </c>
      <c r="C787" s="47" t="s">
        <v>1021</v>
      </c>
      <c r="D787" s="2" t="s">
        <v>591</v>
      </c>
      <c r="E787" s="2" t="s">
        <v>1437</v>
      </c>
      <c r="F787" s="2" t="s">
        <v>619</v>
      </c>
      <c r="G787" s="2"/>
      <c r="H787" s="13">
        <v>24783</v>
      </c>
      <c r="I787" s="55">
        <f t="shared" si="67"/>
        <v>14299.791</v>
      </c>
      <c r="J787" s="13">
        <v>23996</v>
      </c>
      <c r="K787" s="55">
        <f t="shared" si="68"/>
        <v>13845.692</v>
      </c>
      <c r="L787" s="13">
        <v>24191</v>
      </c>
      <c r="M787" s="95">
        <f t="shared" si="69"/>
        <v>13958.206999999999</v>
      </c>
      <c r="N787" s="13"/>
      <c r="O787" s="55">
        <f t="shared" si="70"/>
        <v>0</v>
      </c>
    </row>
    <row r="788" spans="1:15" ht="12.75">
      <c r="A788" s="2">
        <v>28167</v>
      </c>
      <c r="B788" s="2" t="s">
        <v>438</v>
      </c>
      <c r="C788" s="47" t="s">
        <v>1021</v>
      </c>
      <c r="D788" s="2" t="s">
        <v>952</v>
      </c>
      <c r="E788" s="2" t="s">
        <v>1742</v>
      </c>
      <c r="F788" s="2" t="s">
        <v>640</v>
      </c>
      <c r="G788" s="2" t="s">
        <v>439</v>
      </c>
      <c r="H788" s="13">
        <v>53</v>
      </c>
      <c r="I788" s="55">
        <f t="shared" si="67"/>
        <v>30.580999999999996</v>
      </c>
      <c r="J788" s="13">
        <v>88</v>
      </c>
      <c r="K788" s="55">
        <f t="shared" si="68"/>
        <v>50.775999999999996</v>
      </c>
      <c r="L788" s="13">
        <v>330</v>
      </c>
      <c r="M788" s="95">
        <f t="shared" si="69"/>
        <v>190.41</v>
      </c>
      <c r="N788" s="13"/>
      <c r="O788" s="55">
        <f t="shared" si="70"/>
        <v>0</v>
      </c>
    </row>
    <row r="789" spans="1:15" ht="12.75">
      <c r="A789" s="2">
        <v>28217</v>
      </c>
      <c r="B789" s="2" t="s">
        <v>432</v>
      </c>
      <c r="C789" s="47" t="s">
        <v>1021</v>
      </c>
      <c r="D789" s="2" t="s">
        <v>484</v>
      </c>
      <c r="E789" s="2" t="s">
        <v>1744</v>
      </c>
      <c r="F789" s="2" t="s">
        <v>650</v>
      </c>
      <c r="G789" s="2"/>
      <c r="H789" s="13">
        <v>369</v>
      </c>
      <c r="I789" s="55">
        <f t="shared" si="67"/>
        <v>212.91299999999998</v>
      </c>
      <c r="J789" s="13">
        <v>372</v>
      </c>
      <c r="K789" s="55">
        <f t="shared" si="68"/>
        <v>214.64399999999998</v>
      </c>
      <c r="L789" s="13">
        <v>372</v>
      </c>
      <c r="M789" s="95">
        <f t="shared" si="69"/>
        <v>214.64399999999998</v>
      </c>
      <c r="N789" s="13"/>
      <c r="O789" s="55">
        <f t="shared" si="70"/>
        <v>0</v>
      </c>
    </row>
    <row r="790" spans="1:15" ht="12.75">
      <c r="A790" s="2">
        <v>28262</v>
      </c>
      <c r="B790" s="2" t="s">
        <v>432</v>
      </c>
      <c r="C790" s="47" t="s">
        <v>1021</v>
      </c>
      <c r="D790" s="2" t="s">
        <v>484</v>
      </c>
      <c r="E790" s="2" t="s">
        <v>1746</v>
      </c>
      <c r="F790" s="2" t="s">
        <v>434</v>
      </c>
      <c r="G790" s="2"/>
      <c r="H790" s="13">
        <v>297</v>
      </c>
      <c r="I790" s="55">
        <f t="shared" si="67"/>
        <v>171.369</v>
      </c>
      <c r="J790" s="13">
        <v>242</v>
      </c>
      <c r="K790" s="55">
        <f t="shared" si="68"/>
        <v>139.634</v>
      </c>
      <c r="L790" s="13">
        <v>22</v>
      </c>
      <c r="M790" s="95">
        <f t="shared" si="69"/>
        <v>12.693999999999999</v>
      </c>
      <c r="N790" s="13"/>
      <c r="O790" s="55">
        <f t="shared" si="70"/>
        <v>0</v>
      </c>
    </row>
    <row r="791" spans="1:15" ht="12.75">
      <c r="A791" s="2">
        <v>28362</v>
      </c>
      <c r="B791" s="2" t="s">
        <v>432</v>
      </c>
      <c r="C791" s="47" t="s">
        <v>1021</v>
      </c>
      <c r="D791" s="2" t="s">
        <v>954</v>
      </c>
      <c r="E791" s="2" t="s">
        <v>1748</v>
      </c>
      <c r="F791" s="2" t="s">
        <v>640</v>
      </c>
      <c r="G791" s="2"/>
      <c r="H791" s="13">
        <v>9237</v>
      </c>
      <c r="I791" s="55">
        <f t="shared" si="67"/>
        <v>5329.749</v>
      </c>
      <c r="J791" s="13">
        <v>6787</v>
      </c>
      <c r="K791" s="55">
        <f t="shared" si="68"/>
        <v>3916.0989999999997</v>
      </c>
      <c r="L791" s="13">
        <v>7415</v>
      </c>
      <c r="M791" s="95">
        <f t="shared" si="69"/>
        <v>4278.455</v>
      </c>
      <c r="N791" s="13"/>
      <c r="O791" s="55">
        <f t="shared" si="70"/>
        <v>0</v>
      </c>
    </row>
    <row r="792" spans="1:15" ht="12.75">
      <c r="A792" s="2">
        <v>28422</v>
      </c>
      <c r="B792" s="2" t="s">
        <v>432</v>
      </c>
      <c r="C792" s="47" t="s">
        <v>1021</v>
      </c>
      <c r="D792" s="2" t="s">
        <v>484</v>
      </c>
      <c r="E792" s="2" t="s">
        <v>1750</v>
      </c>
      <c r="F792" s="2" t="s">
        <v>434</v>
      </c>
      <c r="G792" s="2"/>
      <c r="H792" s="13">
        <v>346</v>
      </c>
      <c r="I792" s="55">
        <f aca="true" t="shared" si="71" ref="I792:I832">H792*$I$3</f>
        <v>199.642</v>
      </c>
      <c r="J792" s="13">
        <v>380</v>
      </c>
      <c r="K792" s="55">
        <f aca="true" t="shared" si="72" ref="K792:K832">J792*$I$3</f>
        <v>219.26</v>
      </c>
      <c r="L792" s="13">
        <v>363</v>
      </c>
      <c r="M792" s="95">
        <f aca="true" t="shared" si="73" ref="M792:M832">L792*$I$3</f>
        <v>209.451</v>
      </c>
      <c r="N792" s="13"/>
      <c r="O792" s="55">
        <f aca="true" t="shared" si="74" ref="O792:O832">N792*$I$3</f>
        <v>0</v>
      </c>
    </row>
    <row r="793" spans="1:15" ht="12.75">
      <c r="A793" s="2">
        <v>28627</v>
      </c>
      <c r="B793" s="2" t="s">
        <v>956</v>
      </c>
      <c r="C793" s="47" t="s">
        <v>1021</v>
      </c>
      <c r="D793" s="2" t="s">
        <v>957</v>
      </c>
      <c r="E793" s="2" t="s">
        <v>1751</v>
      </c>
      <c r="F793" s="2" t="s">
        <v>650</v>
      </c>
      <c r="G793" s="2" t="s">
        <v>439</v>
      </c>
      <c r="H793" s="13">
        <v>4041</v>
      </c>
      <c r="I793" s="55">
        <f t="shared" si="71"/>
        <v>2331.6569999999997</v>
      </c>
      <c r="J793" s="13">
        <v>27245</v>
      </c>
      <c r="K793" s="55">
        <f t="shared" si="72"/>
        <v>15720.364999999998</v>
      </c>
      <c r="L793" s="13">
        <v>18723</v>
      </c>
      <c r="M793" s="95">
        <f t="shared" si="73"/>
        <v>10803.170999999998</v>
      </c>
      <c r="N793" s="13"/>
      <c r="O793" s="55">
        <f t="shared" si="74"/>
        <v>0</v>
      </c>
    </row>
    <row r="794" spans="1:15" ht="12.75">
      <c r="A794" s="2">
        <v>28644</v>
      </c>
      <c r="B794" s="2"/>
      <c r="C794" s="47" t="s">
        <v>1021</v>
      </c>
      <c r="D794" s="2" t="s">
        <v>958</v>
      </c>
      <c r="E794" s="2" t="s">
        <v>1752</v>
      </c>
      <c r="F794" s="2" t="s">
        <v>536</v>
      </c>
      <c r="G794" s="2"/>
      <c r="H794" s="13"/>
      <c r="I794" s="55">
        <f t="shared" si="71"/>
        <v>0</v>
      </c>
      <c r="J794" s="13">
        <v>2644</v>
      </c>
      <c r="K794" s="55">
        <f t="shared" si="72"/>
        <v>1525.588</v>
      </c>
      <c r="L794" s="13"/>
      <c r="M794" s="95">
        <f t="shared" si="73"/>
        <v>0</v>
      </c>
      <c r="N794" s="13"/>
      <c r="O794" s="55">
        <f t="shared" si="74"/>
        <v>0</v>
      </c>
    </row>
    <row r="795" spans="1:15" ht="12.75">
      <c r="A795" s="2">
        <v>28672</v>
      </c>
      <c r="B795" s="2" t="s">
        <v>432</v>
      </c>
      <c r="C795" s="47" t="s">
        <v>1021</v>
      </c>
      <c r="D795" s="2" t="s">
        <v>959</v>
      </c>
      <c r="E795" s="2" t="s">
        <v>1753</v>
      </c>
      <c r="F795" s="2" t="s">
        <v>587</v>
      </c>
      <c r="G795" s="2" t="s">
        <v>439</v>
      </c>
      <c r="H795" s="13"/>
      <c r="I795" s="55">
        <f t="shared" si="71"/>
        <v>0</v>
      </c>
      <c r="J795" s="13">
        <v>616</v>
      </c>
      <c r="K795" s="55">
        <f t="shared" si="72"/>
        <v>355.43199999999996</v>
      </c>
      <c r="L795" s="13">
        <v>616</v>
      </c>
      <c r="M795" s="95">
        <f t="shared" si="73"/>
        <v>355.43199999999996</v>
      </c>
      <c r="N795" s="13"/>
      <c r="O795" s="55">
        <f t="shared" si="74"/>
        <v>0</v>
      </c>
    </row>
    <row r="796" spans="1:15" ht="12.75">
      <c r="A796" s="2">
        <v>28744</v>
      </c>
      <c r="B796" s="2" t="s">
        <v>432</v>
      </c>
      <c r="C796" s="47" t="s">
        <v>1021</v>
      </c>
      <c r="D796" s="2" t="s">
        <v>960</v>
      </c>
      <c r="E796" s="2" t="s">
        <v>1754</v>
      </c>
      <c r="F796" s="2" t="s">
        <v>640</v>
      </c>
      <c r="G796" s="2" t="s">
        <v>79</v>
      </c>
      <c r="H796" s="13">
        <v>2262</v>
      </c>
      <c r="I796" s="55">
        <f t="shared" si="71"/>
        <v>1305.174</v>
      </c>
      <c r="J796" s="13">
        <v>1616</v>
      </c>
      <c r="K796" s="55">
        <f t="shared" si="72"/>
        <v>932.4319999999999</v>
      </c>
      <c r="L796" s="13">
        <v>1544</v>
      </c>
      <c r="M796" s="95">
        <f t="shared" si="73"/>
        <v>890.8879999999999</v>
      </c>
      <c r="N796" s="13"/>
      <c r="O796" s="55">
        <f t="shared" si="74"/>
        <v>0</v>
      </c>
    </row>
    <row r="797" spans="1:15" ht="12.75">
      <c r="A797" s="2">
        <v>28763</v>
      </c>
      <c r="B797" s="2"/>
      <c r="C797" s="47" t="s">
        <v>1021</v>
      </c>
      <c r="D797" s="2" t="s">
        <v>961</v>
      </c>
      <c r="E797" s="2" t="s">
        <v>1755</v>
      </c>
      <c r="F797" s="2" t="s">
        <v>650</v>
      </c>
      <c r="G797" s="2" t="s">
        <v>472</v>
      </c>
      <c r="H797" s="13"/>
      <c r="I797" s="55">
        <f t="shared" si="71"/>
        <v>0</v>
      </c>
      <c r="J797" s="13">
        <v>264</v>
      </c>
      <c r="K797" s="55">
        <f t="shared" si="72"/>
        <v>152.32799999999997</v>
      </c>
      <c r="L797" s="13">
        <v>219</v>
      </c>
      <c r="M797" s="95">
        <f t="shared" si="73"/>
        <v>126.36299999999999</v>
      </c>
      <c r="N797" s="13"/>
      <c r="O797" s="55">
        <f t="shared" si="74"/>
        <v>0</v>
      </c>
    </row>
    <row r="798" spans="1:15" ht="12.75">
      <c r="A798" s="2">
        <v>28764</v>
      </c>
      <c r="B798" s="2"/>
      <c r="C798" s="47" t="s">
        <v>1021</v>
      </c>
      <c r="D798" s="2" t="s">
        <v>961</v>
      </c>
      <c r="E798" s="2" t="s">
        <v>1756</v>
      </c>
      <c r="F798" s="2" t="s">
        <v>650</v>
      </c>
      <c r="G798" s="2" t="s">
        <v>472</v>
      </c>
      <c r="H798" s="13"/>
      <c r="I798" s="55">
        <f t="shared" si="71"/>
        <v>0</v>
      </c>
      <c r="J798" s="13">
        <v>264</v>
      </c>
      <c r="K798" s="55">
        <f t="shared" si="72"/>
        <v>152.32799999999997</v>
      </c>
      <c r="L798" s="13">
        <v>219</v>
      </c>
      <c r="M798" s="95">
        <f t="shared" si="73"/>
        <v>126.36299999999999</v>
      </c>
      <c r="N798" s="13"/>
      <c r="O798" s="55">
        <f t="shared" si="74"/>
        <v>0</v>
      </c>
    </row>
    <row r="799" spans="1:15" ht="12.75">
      <c r="A799" s="2">
        <v>28765</v>
      </c>
      <c r="B799" s="2"/>
      <c r="C799" s="47" t="s">
        <v>1021</v>
      </c>
      <c r="D799" s="2" t="s">
        <v>961</v>
      </c>
      <c r="E799" s="2" t="s">
        <v>1757</v>
      </c>
      <c r="F799" s="2" t="s">
        <v>650</v>
      </c>
      <c r="G799" s="2" t="s">
        <v>472</v>
      </c>
      <c r="H799" s="13"/>
      <c r="I799" s="55">
        <f t="shared" si="71"/>
        <v>0</v>
      </c>
      <c r="J799" s="13">
        <v>264</v>
      </c>
      <c r="K799" s="55">
        <f t="shared" si="72"/>
        <v>152.32799999999997</v>
      </c>
      <c r="L799" s="13">
        <v>219</v>
      </c>
      <c r="M799" s="95">
        <f t="shared" si="73"/>
        <v>126.36299999999999</v>
      </c>
      <c r="N799" s="13"/>
      <c r="O799" s="55">
        <f t="shared" si="74"/>
        <v>0</v>
      </c>
    </row>
    <row r="800" spans="1:15" ht="12.75">
      <c r="A800" s="2">
        <v>28766</v>
      </c>
      <c r="B800" s="2"/>
      <c r="C800" s="47" t="s">
        <v>1021</v>
      </c>
      <c r="D800" s="2" t="s">
        <v>961</v>
      </c>
      <c r="E800" s="2" t="s">
        <v>1758</v>
      </c>
      <c r="F800" s="2" t="s">
        <v>650</v>
      </c>
      <c r="G800" s="2" t="s">
        <v>472</v>
      </c>
      <c r="H800" s="13"/>
      <c r="I800" s="55">
        <f t="shared" si="71"/>
        <v>0</v>
      </c>
      <c r="J800" s="13">
        <v>264</v>
      </c>
      <c r="K800" s="55">
        <f t="shared" si="72"/>
        <v>152.32799999999997</v>
      </c>
      <c r="L800" s="13">
        <v>219</v>
      </c>
      <c r="M800" s="95">
        <f t="shared" si="73"/>
        <v>126.36299999999999</v>
      </c>
      <c r="N800" s="13"/>
      <c r="O800" s="55">
        <f t="shared" si="74"/>
        <v>0</v>
      </c>
    </row>
    <row r="801" spans="1:15" ht="12.75">
      <c r="A801" s="2">
        <v>28767</v>
      </c>
      <c r="B801" s="2"/>
      <c r="C801" s="47" t="s">
        <v>1021</v>
      </c>
      <c r="D801" s="2" t="s">
        <v>962</v>
      </c>
      <c r="E801" s="2" t="s">
        <v>1759</v>
      </c>
      <c r="F801" s="2" t="s">
        <v>587</v>
      </c>
      <c r="G801" s="2" t="s">
        <v>439</v>
      </c>
      <c r="H801" s="13"/>
      <c r="I801" s="55">
        <f t="shared" si="71"/>
        <v>0</v>
      </c>
      <c r="J801" s="13">
        <v>3963</v>
      </c>
      <c r="K801" s="55">
        <f t="shared" si="72"/>
        <v>2286.651</v>
      </c>
      <c r="L801" s="13">
        <v>41800</v>
      </c>
      <c r="M801" s="95">
        <f t="shared" si="73"/>
        <v>24118.6</v>
      </c>
      <c r="N801" s="13"/>
      <c r="O801" s="55">
        <f t="shared" si="74"/>
        <v>0</v>
      </c>
    </row>
    <row r="802" spans="1:15" ht="12.75">
      <c r="A802" s="2">
        <v>50047</v>
      </c>
      <c r="B802" s="2" t="s">
        <v>432</v>
      </c>
      <c r="C802" s="47" t="s">
        <v>1021</v>
      </c>
      <c r="D802" s="2" t="s">
        <v>964</v>
      </c>
      <c r="E802" s="2" t="s">
        <v>1762</v>
      </c>
      <c r="F802" s="2" t="s">
        <v>619</v>
      </c>
      <c r="G802" s="2" t="s">
        <v>20</v>
      </c>
      <c r="H802" s="13">
        <v>218994</v>
      </c>
      <c r="I802" s="55">
        <f t="shared" si="71"/>
        <v>126359.53799999999</v>
      </c>
      <c r="J802" s="13">
        <v>211190</v>
      </c>
      <c r="K802" s="55">
        <f t="shared" si="72"/>
        <v>121856.62999999999</v>
      </c>
      <c r="L802" s="13">
        <v>256097</v>
      </c>
      <c r="M802" s="95">
        <f t="shared" si="73"/>
        <v>147767.96899999998</v>
      </c>
      <c r="N802" s="13"/>
      <c r="O802" s="55">
        <f t="shared" si="74"/>
        <v>0</v>
      </c>
    </row>
    <row r="803" spans="1:15" ht="12.75">
      <c r="A803" s="2">
        <v>50057</v>
      </c>
      <c r="B803" s="2" t="s">
        <v>410</v>
      </c>
      <c r="C803" s="47" t="s">
        <v>1021</v>
      </c>
      <c r="D803" s="2" t="s">
        <v>965</v>
      </c>
      <c r="E803" s="2" t="s">
        <v>1763</v>
      </c>
      <c r="F803" s="2" t="s">
        <v>740</v>
      </c>
      <c r="G803" s="2" t="s">
        <v>966</v>
      </c>
      <c r="H803" s="13">
        <v>174240</v>
      </c>
      <c r="I803" s="55">
        <f t="shared" si="71"/>
        <v>100536.48</v>
      </c>
      <c r="J803" s="13">
        <v>182215</v>
      </c>
      <c r="K803" s="55">
        <f t="shared" si="72"/>
        <v>105138.055</v>
      </c>
      <c r="L803" s="13">
        <v>183339</v>
      </c>
      <c r="M803" s="95">
        <f t="shared" si="73"/>
        <v>105786.60299999999</v>
      </c>
      <c r="N803" s="13"/>
      <c r="O803" s="55">
        <f t="shared" si="74"/>
        <v>0</v>
      </c>
    </row>
    <row r="804" spans="1:15" ht="12.75">
      <c r="A804" s="2">
        <v>50096</v>
      </c>
      <c r="B804" s="2" t="s">
        <v>432</v>
      </c>
      <c r="C804" s="47" t="s">
        <v>1021</v>
      </c>
      <c r="D804" s="2" t="s">
        <v>951</v>
      </c>
      <c r="E804" s="2" t="s">
        <v>1767</v>
      </c>
      <c r="F804" s="2" t="s">
        <v>434</v>
      </c>
      <c r="G804" s="2" t="s">
        <v>439</v>
      </c>
      <c r="H804" s="13">
        <v>173212</v>
      </c>
      <c r="I804" s="55">
        <f t="shared" si="71"/>
        <v>99943.324</v>
      </c>
      <c r="J804" s="13">
        <v>149178</v>
      </c>
      <c r="K804" s="55">
        <f t="shared" si="72"/>
        <v>86075.70599999999</v>
      </c>
      <c r="L804" s="13">
        <v>193638</v>
      </c>
      <c r="M804" s="95">
        <f t="shared" si="73"/>
        <v>111729.12599999999</v>
      </c>
      <c r="N804" s="13"/>
      <c r="O804" s="55">
        <f t="shared" si="74"/>
        <v>0</v>
      </c>
    </row>
    <row r="805" spans="1:15" ht="12.75">
      <c r="A805" s="2">
        <v>50141</v>
      </c>
      <c r="B805" s="2" t="s">
        <v>606</v>
      </c>
      <c r="C805" s="47" t="s">
        <v>1021</v>
      </c>
      <c r="D805" s="2" t="s">
        <v>970</v>
      </c>
      <c r="E805" s="2" t="s">
        <v>1769</v>
      </c>
      <c r="F805" s="2" t="s">
        <v>536</v>
      </c>
      <c r="G805" s="2" t="s">
        <v>527</v>
      </c>
      <c r="H805" s="13">
        <v>87038</v>
      </c>
      <c r="I805" s="55">
        <f t="shared" si="71"/>
        <v>50220.926</v>
      </c>
      <c r="J805" s="13">
        <v>64106</v>
      </c>
      <c r="K805" s="55">
        <f t="shared" si="72"/>
        <v>36989.162</v>
      </c>
      <c r="L805" s="13">
        <v>31731</v>
      </c>
      <c r="M805" s="95">
        <f t="shared" si="73"/>
        <v>18308.787</v>
      </c>
      <c r="N805" s="13"/>
      <c r="O805" s="55">
        <f t="shared" si="74"/>
        <v>0</v>
      </c>
    </row>
    <row r="806" spans="1:15" ht="12.75">
      <c r="A806" s="2">
        <v>50146</v>
      </c>
      <c r="B806" s="2"/>
      <c r="C806" s="47" t="s">
        <v>1021</v>
      </c>
      <c r="D806" s="2" t="s">
        <v>575</v>
      </c>
      <c r="E806" s="2" t="s">
        <v>1170</v>
      </c>
      <c r="F806" s="2" t="s">
        <v>536</v>
      </c>
      <c r="G806" s="2"/>
      <c r="H806" s="13">
        <v>126653</v>
      </c>
      <c r="I806" s="55">
        <f t="shared" si="71"/>
        <v>73078.78099999999</v>
      </c>
      <c r="J806" s="13">
        <v>118369</v>
      </c>
      <c r="K806" s="55">
        <f t="shared" si="72"/>
        <v>68298.913</v>
      </c>
      <c r="L806" s="13">
        <v>116889</v>
      </c>
      <c r="M806" s="95">
        <f t="shared" si="73"/>
        <v>67444.953</v>
      </c>
      <c r="N806" s="13"/>
      <c r="O806" s="55">
        <f t="shared" si="74"/>
        <v>0</v>
      </c>
    </row>
    <row r="807" spans="1:15" ht="12.75">
      <c r="A807" s="2">
        <v>50150</v>
      </c>
      <c r="B807" s="2"/>
      <c r="C807" s="47" t="s">
        <v>1021</v>
      </c>
      <c r="D807" s="2" t="s">
        <v>1159</v>
      </c>
      <c r="E807" s="2" t="s">
        <v>1770</v>
      </c>
      <c r="F807" s="2" t="s">
        <v>536</v>
      </c>
      <c r="G807" s="2"/>
      <c r="H807" s="13">
        <v>174226</v>
      </c>
      <c r="I807" s="55">
        <f t="shared" si="71"/>
        <v>100528.40199999999</v>
      </c>
      <c r="J807" s="13">
        <v>170953</v>
      </c>
      <c r="K807" s="55">
        <f t="shared" si="72"/>
        <v>98639.881</v>
      </c>
      <c r="L807" s="13">
        <v>185790</v>
      </c>
      <c r="M807" s="95">
        <f t="shared" si="73"/>
        <v>107200.82999999999</v>
      </c>
      <c r="N807" s="13"/>
      <c r="O807" s="55">
        <f t="shared" si="74"/>
        <v>0</v>
      </c>
    </row>
    <row r="808" spans="1:15" ht="12.75">
      <c r="A808" s="2">
        <v>50169</v>
      </c>
      <c r="B808" s="2" t="s">
        <v>606</v>
      </c>
      <c r="C808" s="47" t="s">
        <v>1021</v>
      </c>
      <c r="D808" s="2" t="s">
        <v>971</v>
      </c>
      <c r="E808" s="2" t="s">
        <v>1771</v>
      </c>
      <c r="F808" s="2" t="s">
        <v>587</v>
      </c>
      <c r="G808" s="2" t="s">
        <v>527</v>
      </c>
      <c r="H808" s="13">
        <v>167640</v>
      </c>
      <c r="I808" s="55">
        <f t="shared" si="71"/>
        <v>96728.28</v>
      </c>
      <c r="J808" s="13">
        <v>143747</v>
      </c>
      <c r="K808" s="55">
        <f t="shared" si="72"/>
        <v>82942.019</v>
      </c>
      <c r="L808" s="13">
        <v>183847</v>
      </c>
      <c r="M808" s="95">
        <f t="shared" si="73"/>
        <v>106079.719</v>
      </c>
      <c r="N808" s="13"/>
      <c r="O808" s="55">
        <f t="shared" si="74"/>
        <v>0</v>
      </c>
    </row>
    <row r="809" spans="1:15" ht="12.75">
      <c r="A809" s="2">
        <v>50191</v>
      </c>
      <c r="B809" s="2" t="s">
        <v>410</v>
      </c>
      <c r="C809" s="47" t="s">
        <v>1021</v>
      </c>
      <c r="D809" s="2" t="s">
        <v>977</v>
      </c>
      <c r="E809" s="2" t="s">
        <v>1773</v>
      </c>
      <c r="F809" s="2" t="s">
        <v>587</v>
      </c>
      <c r="G809" s="2" t="s">
        <v>966</v>
      </c>
      <c r="H809" s="13">
        <v>71238</v>
      </c>
      <c r="I809" s="55">
        <f t="shared" si="71"/>
        <v>41104.325999999994</v>
      </c>
      <c r="J809" s="13">
        <v>18342</v>
      </c>
      <c r="K809" s="55">
        <f t="shared" si="72"/>
        <v>10583.333999999999</v>
      </c>
      <c r="L809" s="13">
        <v>187007</v>
      </c>
      <c r="M809" s="95">
        <f t="shared" si="73"/>
        <v>107903.03899999999</v>
      </c>
      <c r="N809" s="13"/>
      <c r="O809" s="55">
        <f t="shared" si="74"/>
        <v>0</v>
      </c>
    </row>
    <row r="810" spans="1:15" ht="12.75">
      <c r="A810" s="2">
        <v>50211</v>
      </c>
      <c r="B810" s="2" t="s">
        <v>432</v>
      </c>
      <c r="C810" s="47" t="s">
        <v>1021</v>
      </c>
      <c r="D810" s="2" t="s">
        <v>980</v>
      </c>
      <c r="E810" s="2" t="s">
        <v>1066</v>
      </c>
      <c r="F810" s="2" t="s">
        <v>434</v>
      </c>
      <c r="G810" s="2" t="s">
        <v>79</v>
      </c>
      <c r="H810" s="13">
        <v>152748</v>
      </c>
      <c r="I810" s="55">
        <f t="shared" si="71"/>
        <v>88135.59599999999</v>
      </c>
      <c r="J810" s="13">
        <v>142726</v>
      </c>
      <c r="K810" s="55">
        <f t="shared" si="72"/>
        <v>82352.90199999999</v>
      </c>
      <c r="L810" s="13">
        <v>165750</v>
      </c>
      <c r="M810" s="95">
        <f t="shared" si="73"/>
        <v>95637.75</v>
      </c>
      <c r="N810" s="13"/>
      <c r="O810" s="55">
        <f t="shared" si="74"/>
        <v>0</v>
      </c>
    </row>
    <row r="811" spans="1:15" ht="12.75">
      <c r="A811" s="2">
        <v>50213</v>
      </c>
      <c r="B811" s="2" t="s">
        <v>432</v>
      </c>
      <c r="C811" s="47" t="s">
        <v>1021</v>
      </c>
      <c r="D811" s="2" t="s">
        <v>981</v>
      </c>
      <c r="E811" s="2" t="s">
        <v>1777</v>
      </c>
      <c r="F811" s="2" t="s">
        <v>434</v>
      </c>
      <c r="G811" s="2"/>
      <c r="H811" s="13">
        <v>87250</v>
      </c>
      <c r="I811" s="55">
        <f t="shared" si="71"/>
        <v>50343.24999999999</v>
      </c>
      <c r="J811" s="13">
        <v>98465</v>
      </c>
      <c r="K811" s="55">
        <f t="shared" si="72"/>
        <v>56814.30499999999</v>
      </c>
      <c r="L811" s="13">
        <v>107330</v>
      </c>
      <c r="M811" s="95">
        <f t="shared" si="73"/>
        <v>61929.409999999996</v>
      </c>
      <c r="N811" s="13"/>
      <c r="O811" s="55">
        <f t="shared" si="74"/>
        <v>0</v>
      </c>
    </row>
    <row r="812" spans="1:15" ht="12.75">
      <c r="A812" s="2">
        <v>50241</v>
      </c>
      <c r="B812" s="2" t="s">
        <v>432</v>
      </c>
      <c r="C812" s="47" t="s">
        <v>1021</v>
      </c>
      <c r="D812" s="2" t="s">
        <v>982</v>
      </c>
      <c r="E812" s="2" t="s">
        <v>1778</v>
      </c>
      <c r="F812" s="2" t="s">
        <v>434</v>
      </c>
      <c r="G812" s="2"/>
      <c r="H812" s="13">
        <v>261075</v>
      </c>
      <c r="I812" s="55">
        <f t="shared" si="71"/>
        <v>150640.275</v>
      </c>
      <c r="J812" s="13">
        <v>247727</v>
      </c>
      <c r="K812" s="55">
        <f t="shared" si="72"/>
        <v>142938.479</v>
      </c>
      <c r="L812" s="13">
        <v>156935</v>
      </c>
      <c r="M812" s="95">
        <f t="shared" si="73"/>
        <v>90551.495</v>
      </c>
      <c r="N812" s="13"/>
      <c r="O812" s="55">
        <f t="shared" si="74"/>
        <v>0</v>
      </c>
    </row>
    <row r="813" spans="1:15" ht="12.75">
      <c r="A813" s="2">
        <v>50242</v>
      </c>
      <c r="B813" s="2" t="s">
        <v>432</v>
      </c>
      <c r="C813" s="47" t="s">
        <v>1021</v>
      </c>
      <c r="D813" s="2" t="s">
        <v>983</v>
      </c>
      <c r="E813" s="2" t="s">
        <v>1779</v>
      </c>
      <c r="F813" s="2" t="s">
        <v>434</v>
      </c>
      <c r="G813" s="2" t="s">
        <v>79</v>
      </c>
      <c r="H813" s="13">
        <v>78896</v>
      </c>
      <c r="I813" s="55">
        <f t="shared" si="71"/>
        <v>45522.992</v>
      </c>
      <c r="J813" s="13">
        <v>91519</v>
      </c>
      <c r="K813" s="55">
        <f t="shared" si="72"/>
        <v>52806.462999999996</v>
      </c>
      <c r="L813" s="13">
        <v>92505</v>
      </c>
      <c r="M813" s="95">
        <f t="shared" si="73"/>
        <v>53375.384999999995</v>
      </c>
      <c r="N813" s="13"/>
      <c r="O813" s="55">
        <f t="shared" si="74"/>
        <v>0</v>
      </c>
    </row>
    <row r="814" spans="1:15" ht="12.75">
      <c r="A814" s="2">
        <v>50250</v>
      </c>
      <c r="B814" s="2" t="s">
        <v>432</v>
      </c>
      <c r="C814" s="47" t="s">
        <v>1021</v>
      </c>
      <c r="D814" s="2" t="s">
        <v>760</v>
      </c>
      <c r="E814" s="2" t="s">
        <v>1781</v>
      </c>
      <c r="F814" s="2" t="s">
        <v>434</v>
      </c>
      <c r="G814" s="2"/>
      <c r="H814" s="13">
        <v>125648</v>
      </c>
      <c r="I814" s="55">
        <f t="shared" si="71"/>
        <v>72498.896</v>
      </c>
      <c r="J814" s="13">
        <v>124265</v>
      </c>
      <c r="K814" s="55">
        <f t="shared" si="72"/>
        <v>71700.905</v>
      </c>
      <c r="L814" s="13">
        <v>122351</v>
      </c>
      <c r="M814" s="95">
        <f t="shared" si="73"/>
        <v>70596.527</v>
      </c>
      <c r="N814" s="13"/>
      <c r="O814" s="55">
        <f t="shared" si="74"/>
        <v>0</v>
      </c>
    </row>
    <row r="815" spans="1:15" ht="12.75">
      <c r="A815" s="2">
        <v>50265</v>
      </c>
      <c r="B815" s="2" t="s">
        <v>432</v>
      </c>
      <c r="C815" s="47" t="s">
        <v>1021</v>
      </c>
      <c r="D815" s="2" t="s">
        <v>617</v>
      </c>
      <c r="E815" s="2" t="s">
        <v>1782</v>
      </c>
      <c r="F815" s="2" t="s">
        <v>587</v>
      </c>
      <c r="G815" s="2" t="s">
        <v>439</v>
      </c>
      <c r="H815" s="13">
        <v>165755</v>
      </c>
      <c r="I815" s="55">
        <f t="shared" si="71"/>
        <v>95640.635</v>
      </c>
      <c r="J815" s="13">
        <v>152981</v>
      </c>
      <c r="K815" s="55">
        <f t="shared" si="72"/>
        <v>88270.037</v>
      </c>
      <c r="L815" s="13">
        <v>135841</v>
      </c>
      <c r="M815" s="95">
        <f t="shared" si="73"/>
        <v>78380.257</v>
      </c>
      <c r="N815" s="13"/>
      <c r="O815" s="55">
        <f t="shared" si="74"/>
        <v>0</v>
      </c>
    </row>
    <row r="816" spans="1:15" ht="12.75">
      <c r="A816" s="2">
        <v>50273</v>
      </c>
      <c r="B816" s="2" t="s">
        <v>843</v>
      </c>
      <c r="C816" s="47" t="s">
        <v>1021</v>
      </c>
      <c r="D816" s="2" t="s">
        <v>985</v>
      </c>
      <c r="E816" s="2" t="s">
        <v>1783</v>
      </c>
      <c r="F816" s="2" t="s">
        <v>434</v>
      </c>
      <c r="G816" s="2"/>
      <c r="H816" s="13">
        <v>1992548</v>
      </c>
      <c r="I816" s="55">
        <f t="shared" si="71"/>
        <v>1149700.196</v>
      </c>
      <c r="J816" s="13">
        <v>1961682</v>
      </c>
      <c r="K816" s="55">
        <f t="shared" si="72"/>
        <v>1131890.514</v>
      </c>
      <c r="L816" s="13">
        <v>1949223</v>
      </c>
      <c r="M816" s="95">
        <f t="shared" si="73"/>
        <v>1124701.6709999999</v>
      </c>
      <c r="N816" s="13"/>
      <c r="O816" s="55">
        <f t="shared" si="74"/>
        <v>0</v>
      </c>
    </row>
    <row r="817" spans="1:15" ht="12.75">
      <c r="A817" s="2">
        <v>50288</v>
      </c>
      <c r="B817" s="2" t="s">
        <v>843</v>
      </c>
      <c r="C817" s="47" t="s">
        <v>1021</v>
      </c>
      <c r="D817" s="2" t="s">
        <v>986</v>
      </c>
      <c r="E817" s="2" t="s">
        <v>1784</v>
      </c>
      <c r="F817" s="2" t="s">
        <v>434</v>
      </c>
      <c r="G817" s="2"/>
      <c r="H817" s="13">
        <v>260641</v>
      </c>
      <c r="I817" s="55">
        <f t="shared" si="71"/>
        <v>150389.857</v>
      </c>
      <c r="J817" s="13">
        <v>199372</v>
      </c>
      <c r="K817" s="55">
        <f t="shared" si="72"/>
        <v>115037.64399999999</v>
      </c>
      <c r="L817" s="13">
        <v>173424</v>
      </c>
      <c r="M817" s="95">
        <f t="shared" si="73"/>
        <v>100065.64799999999</v>
      </c>
      <c r="N817" s="13"/>
      <c r="O817" s="55">
        <f t="shared" si="74"/>
        <v>0</v>
      </c>
    </row>
    <row r="818" spans="1:15" ht="12.75">
      <c r="A818" s="2">
        <v>50310</v>
      </c>
      <c r="B818" s="2" t="s">
        <v>432</v>
      </c>
      <c r="C818" s="47" t="s">
        <v>1021</v>
      </c>
      <c r="D818" s="2" t="s">
        <v>988</v>
      </c>
      <c r="E818" s="2" t="s">
        <v>1786</v>
      </c>
      <c r="F818" s="2" t="s">
        <v>619</v>
      </c>
      <c r="G818" s="2" t="s">
        <v>439</v>
      </c>
      <c r="H818" s="13">
        <v>237033</v>
      </c>
      <c r="I818" s="55">
        <f t="shared" si="71"/>
        <v>136768.041</v>
      </c>
      <c r="J818" s="13">
        <v>260311</v>
      </c>
      <c r="K818" s="55">
        <f t="shared" si="72"/>
        <v>150199.447</v>
      </c>
      <c r="L818" s="13">
        <v>264789</v>
      </c>
      <c r="M818" s="95">
        <f t="shared" si="73"/>
        <v>152783.253</v>
      </c>
      <c r="N818" s="13"/>
      <c r="O818" s="55">
        <f t="shared" si="74"/>
        <v>0</v>
      </c>
    </row>
    <row r="819" spans="1:15" ht="12.75">
      <c r="A819" s="2">
        <v>50319</v>
      </c>
      <c r="B819" s="2" t="s">
        <v>432</v>
      </c>
      <c r="C819" s="47" t="s">
        <v>1021</v>
      </c>
      <c r="D819" s="2" t="s">
        <v>989</v>
      </c>
      <c r="E819" s="2" t="s">
        <v>1787</v>
      </c>
      <c r="F819" s="2" t="s">
        <v>536</v>
      </c>
      <c r="G819" s="2" t="s">
        <v>439</v>
      </c>
      <c r="H819" s="13">
        <v>303564</v>
      </c>
      <c r="I819" s="55">
        <f t="shared" si="71"/>
        <v>175156.42799999999</v>
      </c>
      <c r="J819" s="13">
        <v>331464</v>
      </c>
      <c r="K819" s="55">
        <f t="shared" si="72"/>
        <v>191254.72799999997</v>
      </c>
      <c r="L819" s="13">
        <v>282643</v>
      </c>
      <c r="M819" s="95">
        <f t="shared" si="73"/>
        <v>163085.011</v>
      </c>
      <c r="N819" s="13"/>
      <c r="O819" s="55">
        <f t="shared" si="74"/>
        <v>0</v>
      </c>
    </row>
    <row r="820" spans="1:15" ht="12.75">
      <c r="A820" s="2">
        <v>50322</v>
      </c>
      <c r="B820" s="2" t="s">
        <v>432</v>
      </c>
      <c r="C820" s="47" t="s">
        <v>1021</v>
      </c>
      <c r="D820" s="2" t="s">
        <v>991</v>
      </c>
      <c r="E820" s="2" t="s">
        <v>1789</v>
      </c>
      <c r="F820" s="2" t="s">
        <v>619</v>
      </c>
      <c r="G820" s="2" t="s">
        <v>439</v>
      </c>
      <c r="H820" s="13">
        <v>124841</v>
      </c>
      <c r="I820" s="55">
        <f t="shared" si="71"/>
        <v>72033.257</v>
      </c>
      <c r="J820" s="13">
        <v>76080</v>
      </c>
      <c r="K820" s="55">
        <f t="shared" si="72"/>
        <v>43898.159999999996</v>
      </c>
      <c r="L820" s="13">
        <v>79767</v>
      </c>
      <c r="M820" s="95">
        <f t="shared" si="73"/>
        <v>46025.558999999994</v>
      </c>
      <c r="N820" s="13"/>
      <c r="O820" s="55">
        <f t="shared" si="74"/>
        <v>0</v>
      </c>
    </row>
    <row r="821" spans="1:15" ht="12.75">
      <c r="A821" s="2">
        <v>50323</v>
      </c>
      <c r="B821" s="2" t="s">
        <v>432</v>
      </c>
      <c r="C821" s="47" t="s">
        <v>1021</v>
      </c>
      <c r="D821" s="2" t="s">
        <v>992</v>
      </c>
      <c r="E821" s="2" t="s">
        <v>1790</v>
      </c>
      <c r="F821" s="2" t="s">
        <v>619</v>
      </c>
      <c r="G821" s="2" t="s">
        <v>439</v>
      </c>
      <c r="H821" s="13">
        <v>125012</v>
      </c>
      <c r="I821" s="55">
        <f t="shared" si="71"/>
        <v>72131.924</v>
      </c>
      <c r="J821" s="13">
        <v>89365</v>
      </c>
      <c r="K821" s="55">
        <f t="shared" si="72"/>
        <v>51563.604999999996</v>
      </c>
      <c r="L821" s="13">
        <v>114627</v>
      </c>
      <c r="M821" s="95">
        <f t="shared" si="73"/>
        <v>66139.779</v>
      </c>
      <c r="N821" s="13"/>
      <c r="O821" s="55">
        <f t="shared" si="74"/>
        <v>0</v>
      </c>
    </row>
    <row r="822" spans="1:15" ht="12.75">
      <c r="A822" s="2">
        <v>50340</v>
      </c>
      <c r="B822" s="2" t="s">
        <v>432</v>
      </c>
      <c r="C822" s="47" t="s">
        <v>1021</v>
      </c>
      <c r="D822" s="2" t="s">
        <v>951</v>
      </c>
      <c r="E822" s="2" t="s">
        <v>1792</v>
      </c>
      <c r="F822" s="2" t="s">
        <v>434</v>
      </c>
      <c r="G822" s="2" t="s">
        <v>439</v>
      </c>
      <c r="H822" s="13">
        <v>1206743</v>
      </c>
      <c r="I822" s="55">
        <f t="shared" si="71"/>
        <v>696290.7109999999</v>
      </c>
      <c r="J822" s="13">
        <v>1221053</v>
      </c>
      <c r="K822" s="55">
        <f t="shared" si="72"/>
        <v>704547.581</v>
      </c>
      <c r="L822" s="13">
        <v>1160735</v>
      </c>
      <c r="M822" s="95">
        <f t="shared" si="73"/>
        <v>669744.095</v>
      </c>
      <c r="N822" s="13"/>
      <c r="O822" s="55">
        <f t="shared" si="74"/>
        <v>0</v>
      </c>
    </row>
    <row r="823" spans="1:15" ht="12.75">
      <c r="A823" s="2">
        <v>50347</v>
      </c>
      <c r="B823" s="2" t="s">
        <v>432</v>
      </c>
      <c r="C823" s="47" t="s">
        <v>1021</v>
      </c>
      <c r="D823" s="2" t="s">
        <v>995</v>
      </c>
      <c r="E823" s="2" t="s">
        <v>1793</v>
      </c>
      <c r="F823" s="2" t="s">
        <v>510</v>
      </c>
      <c r="G823" s="2" t="s">
        <v>439</v>
      </c>
      <c r="H823" s="13">
        <v>149114</v>
      </c>
      <c r="I823" s="55">
        <f t="shared" si="71"/>
        <v>86038.77799999999</v>
      </c>
      <c r="J823" s="13">
        <v>155705</v>
      </c>
      <c r="K823" s="55">
        <f t="shared" si="72"/>
        <v>89841.78499999999</v>
      </c>
      <c r="L823" s="13">
        <v>143457</v>
      </c>
      <c r="M823" s="95">
        <f t="shared" si="73"/>
        <v>82774.689</v>
      </c>
      <c r="N823" s="13"/>
      <c r="O823" s="55">
        <f t="shared" si="74"/>
        <v>0</v>
      </c>
    </row>
    <row r="824" spans="1:15" ht="12.75">
      <c r="A824" s="2">
        <v>50375</v>
      </c>
      <c r="B824" s="2" t="s">
        <v>432</v>
      </c>
      <c r="C824" s="47" t="s">
        <v>1021</v>
      </c>
      <c r="D824" s="2" t="s">
        <v>1015</v>
      </c>
      <c r="E824" s="2" t="s">
        <v>0</v>
      </c>
      <c r="F824" s="2" t="s">
        <v>619</v>
      </c>
      <c r="G824" s="2" t="s">
        <v>439</v>
      </c>
      <c r="H824" s="13">
        <v>90034</v>
      </c>
      <c r="I824" s="55">
        <f t="shared" si="71"/>
        <v>51949.617999999995</v>
      </c>
      <c r="J824" s="13">
        <v>70009</v>
      </c>
      <c r="K824" s="55">
        <f t="shared" si="72"/>
        <v>40395.193</v>
      </c>
      <c r="L824" s="13">
        <v>88306</v>
      </c>
      <c r="M824" s="95">
        <f t="shared" si="73"/>
        <v>50952.562</v>
      </c>
      <c r="N824" s="13"/>
      <c r="O824" s="55">
        <f t="shared" si="74"/>
        <v>0</v>
      </c>
    </row>
    <row r="825" spans="1:15" ht="12.75">
      <c r="A825" s="2">
        <v>50404</v>
      </c>
      <c r="B825" s="2" t="s">
        <v>432</v>
      </c>
      <c r="C825" s="47" t="s">
        <v>1021</v>
      </c>
      <c r="D825" s="2" t="s">
        <v>811</v>
      </c>
      <c r="E825" s="2" t="s">
        <v>2</v>
      </c>
      <c r="F825" s="2" t="s">
        <v>434</v>
      </c>
      <c r="G825" s="2" t="s">
        <v>66</v>
      </c>
      <c r="H825" s="13">
        <v>108556</v>
      </c>
      <c r="I825" s="55">
        <f t="shared" si="71"/>
        <v>62636.812</v>
      </c>
      <c r="J825" s="13">
        <v>104265</v>
      </c>
      <c r="K825" s="55">
        <f t="shared" si="72"/>
        <v>60160.905</v>
      </c>
      <c r="L825" s="13">
        <v>102890</v>
      </c>
      <c r="M825" s="95">
        <f t="shared" si="73"/>
        <v>59367.53</v>
      </c>
      <c r="N825" s="13"/>
      <c r="O825" s="55">
        <f t="shared" si="74"/>
        <v>0</v>
      </c>
    </row>
    <row r="826" spans="1:15" ht="12.75">
      <c r="A826" s="2">
        <v>50477</v>
      </c>
      <c r="B826" s="2" t="s">
        <v>432</v>
      </c>
      <c r="C826" s="47" t="s">
        <v>1021</v>
      </c>
      <c r="D826" s="2" t="s">
        <v>1705</v>
      </c>
      <c r="E826" s="2" t="s">
        <v>4</v>
      </c>
      <c r="F826" s="2" t="s">
        <v>434</v>
      </c>
      <c r="G826" s="2" t="s">
        <v>439</v>
      </c>
      <c r="H826" s="13">
        <v>113271</v>
      </c>
      <c r="I826" s="55">
        <f t="shared" si="71"/>
        <v>65357.367</v>
      </c>
      <c r="J826" s="13">
        <v>42021</v>
      </c>
      <c r="K826" s="55">
        <f t="shared" si="72"/>
        <v>24246.117</v>
      </c>
      <c r="L826" s="13">
        <v>115459</v>
      </c>
      <c r="M826" s="95">
        <f t="shared" si="73"/>
        <v>66619.843</v>
      </c>
      <c r="N826" s="13"/>
      <c r="O826" s="55">
        <f t="shared" si="74"/>
        <v>0</v>
      </c>
    </row>
    <row r="827" spans="1:15" ht="12.75">
      <c r="A827" s="2">
        <v>26344</v>
      </c>
      <c r="B827" s="2" t="s">
        <v>432</v>
      </c>
      <c r="C827" s="47" t="s">
        <v>1021</v>
      </c>
      <c r="D827" s="2" t="s">
        <v>857</v>
      </c>
      <c r="E827" s="2" t="s">
        <v>1617</v>
      </c>
      <c r="F827" s="2" t="s">
        <v>587</v>
      </c>
      <c r="G827" s="2" t="s">
        <v>527</v>
      </c>
      <c r="H827" s="13">
        <v>10715</v>
      </c>
      <c r="I827" s="55">
        <f t="shared" si="71"/>
        <v>6182.554999999999</v>
      </c>
      <c r="J827" s="13">
        <v>12163</v>
      </c>
      <c r="K827" s="55">
        <f t="shared" si="72"/>
        <v>7018.0509999999995</v>
      </c>
      <c r="L827" s="13">
        <v>14403</v>
      </c>
      <c r="M827" s="95">
        <f t="shared" si="73"/>
        <v>8310.530999999999</v>
      </c>
      <c r="N827" s="13"/>
      <c r="O827" s="55">
        <f t="shared" si="74"/>
        <v>0</v>
      </c>
    </row>
    <row r="828" spans="1:15" ht="12.75">
      <c r="A828" s="2">
        <v>27228</v>
      </c>
      <c r="B828" s="2" t="s">
        <v>432</v>
      </c>
      <c r="C828" s="47" t="s">
        <v>171</v>
      </c>
      <c r="D828" s="2" t="s">
        <v>912</v>
      </c>
      <c r="E828" s="2" t="s">
        <v>1692</v>
      </c>
      <c r="F828" s="2" t="s">
        <v>640</v>
      </c>
      <c r="G828" s="2" t="s">
        <v>780</v>
      </c>
      <c r="H828" s="13">
        <v>31100</v>
      </c>
      <c r="I828" s="55">
        <f t="shared" si="71"/>
        <v>17944.699999999997</v>
      </c>
      <c r="J828" s="13">
        <v>13041</v>
      </c>
      <c r="K828" s="55">
        <f t="shared" si="72"/>
        <v>7524.656999999999</v>
      </c>
      <c r="L828" s="13">
        <v>19120</v>
      </c>
      <c r="M828" s="95">
        <f t="shared" si="73"/>
        <v>11032.24</v>
      </c>
      <c r="N828" s="13"/>
      <c r="O828" s="55">
        <f t="shared" si="74"/>
        <v>0</v>
      </c>
    </row>
    <row r="829" spans="1:15" ht="12.75">
      <c r="A829" s="2">
        <v>27234</v>
      </c>
      <c r="B829" s="2" t="s">
        <v>432</v>
      </c>
      <c r="C829" s="47" t="s">
        <v>171</v>
      </c>
      <c r="D829" s="2" t="s">
        <v>913</v>
      </c>
      <c r="E829" s="2" t="s">
        <v>1693</v>
      </c>
      <c r="F829" s="2" t="s">
        <v>740</v>
      </c>
      <c r="G829" s="2"/>
      <c r="H829" s="13">
        <v>48490</v>
      </c>
      <c r="I829" s="55">
        <f t="shared" si="71"/>
        <v>27978.73</v>
      </c>
      <c r="J829" s="13">
        <v>41900</v>
      </c>
      <c r="K829" s="55">
        <f t="shared" si="72"/>
        <v>24176.3</v>
      </c>
      <c r="L829" s="13">
        <v>38550</v>
      </c>
      <c r="M829" s="95">
        <f t="shared" si="73"/>
        <v>22243.35</v>
      </c>
      <c r="N829" s="13"/>
      <c r="O829" s="55">
        <f t="shared" si="74"/>
        <v>0</v>
      </c>
    </row>
    <row r="830" spans="1:15" ht="12.75">
      <c r="A830" s="2">
        <v>12763</v>
      </c>
      <c r="B830" s="2" t="s">
        <v>432</v>
      </c>
      <c r="C830" s="47" t="s">
        <v>169</v>
      </c>
      <c r="D830" s="2" t="s">
        <v>634</v>
      </c>
      <c r="E830" s="2" t="s">
        <v>1263</v>
      </c>
      <c r="F830" s="2" t="s">
        <v>619</v>
      </c>
      <c r="G830" s="2" t="s">
        <v>20</v>
      </c>
      <c r="H830" s="13">
        <v>1789</v>
      </c>
      <c r="I830" s="55">
        <f t="shared" si="71"/>
        <v>1032.253</v>
      </c>
      <c r="J830" s="13">
        <v>1505</v>
      </c>
      <c r="K830" s="55">
        <f t="shared" si="72"/>
        <v>868.385</v>
      </c>
      <c r="L830" s="13">
        <v>1680</v>
      </c>
      <c r="M830" s="95">
        <f t="shared" si="73"/>
        <v>969.3599999999999</v>
      </c>
      <c r="N830" s="13"/>
      <c r="O830" s="55">
        <f t="shared" si="74"/>
        <v>0</v>
      </c>
    </row>
    <row r="831" spans="1:15" ht="12.75">
      <c r="A831" s="2">
        <v>26541</v>
      </c>
      <c r="B831" s="2" t="s">
        <v>432</v>
      </c>
      <c r="C831" s="47" t="s">
        <v>172</v>
      </c>
      <c r="D831" s="2" t="s">
        <v>866</v>
      </c>
      <c r="E831" s="2" t="s">
        <v>1263</v>
      </c>
      <c r="F831" s="2" t="s">
        <v>619</v>
      </c>
      <c r="G831" s="2" t="s">
        <v>20</v>
      </c>
      <c r="H831" s="13">
        <v>148</v>
      </c>
      <c r="I831" s="55">
        <f t="shared" si="71"/>
        <v>85.39599999999999</v>
      </c>
      <c r="J831" s="13">
        <v>14</v>
      </c>
      <c r="K831" s="55">
        <f t="shared" si="72"/>
        <v>8.078</v>
      </c>
      <c r="L831" s="13">
        <v>94</v>
      </c>
      <c r="M831" s="95">
        <f t="shared" si="73"/>
        <v>54.238</v>
      </c>
      <c r="N831" s="13"/>
      <c r="O831" s="55">
        <f t="shared" si="74"/>
        <v>0</v>
      </c>
    </row>
    <row r="832" spans="1:15" ht="12.75">
      <c r="A832" s="2">
        <v>24006</v>
      </c>
      <c r="B832" s="2" t="s">
        <v>432</v>
      </c>
      <c r="C832" s="47" t="s">
        <v>170</v>
      </c>
      <c r="D832" s="2" t="s">
        <v>618</v>
      </c>
      <c r="E832" s="2" t="s">
        <v>1463</v>
      </c>
      <c r="F832" s="2" t="s">
        <v>640</v>
      </c>
      <c r="G832" s="2" t="s">
        <v>20</v>
      </c>
      <c r="H832" s="13"/>
      <c r="I832" s="55">
        <f t="shared" si="71"/>
        <v>0</v>
      </c>
      <c r="J832" s="13">
        <v>1</v>
      </c>
      <c r="K832" s="55">
        <f t="shared" si="72"/>
        <v>0.577</v>
      </c>
      <c r="L832" s="13">
        <v>949</v>
      </c>
      <c r="M832" s="95">
        <f t="shared" si="73"/>
        <v>547.573</v>
      </c>
      <c r="N832" s="13"/>
      <c r="O832" s="55">
        <f t="shared" si="74"/>
        <v>0</v>
      </c>
    </row>
    <row r="833" spans="1:15" ht="13.5" thickBot="1">
      <c r="A833" s="41"/>
      <c r="B833" s="41"/>
      <c r="C833" s="85"/>
      <c r="D833" s="41"/>
      <c r="E833" s="41"/>
      <c r="F833" s="41"/>
      <c r="G833" s="41"/>
      <c r="H833" s="86">
        <f aca="true" t="shared" si="75" ref="H833:M833">SUM(H216:H832)</f>
        <v>12201917</v>
      </c>
      <c r="I833" s="86">
        <f t="shared" si="75"/>
        <v>7040506.108999999</v>
      </c>
      <c r="J833" s="86">
        <f t="shared" si="75"/>
        <v>11755765</v>
      </c>
      <c r="K833" s="86">
        <f t="shared" si="75"/>
        <v>6783076.405000001</v>
      </c>
      <c r="L833" s="86">
        <f t="shared" si="75"/>
        <v>11905787</v>
      </c>
      <c r="M833" s="146">
        <f t="shared" si="75"/>
        <v>6869639.098999999</v>
      </c>
      <c r="N833" s="86">
        <f>SUM(N217:N832)</f>
        <v>11741551</v>
      </c>
      <c r="O833" s="86">
        <f>SUM(O217:O832)</f>
        <v>6774874.926999998</v>
      </c>
    </row>
    <row r="834" spans="1:15" ht="12.75">
      <c r="A834" s="2"/>
      <c r="B834" s="2"/>
      <c r="C834" s="47"/>
      <c r="D834" s="2"/>
      <c r="E834" s="2"/>
      <c r="F834" s="2"/>
      <c r="G834" s="2"/>
      <c r="H834" s="13"/>
      <c r="I834" s="13"/>
      <c r="J834" s="13"/>
      <c r="K834" s="13"/>
      <c r="L834" s="13"/>
      <c r="M834" s="93"/>
      <c r="N834" s="40"/>
      <c r="O834" s="40"/>
    </row>
    <row r="835" spans="1:15" ht="12.75">
      <c r="A835" s="2">
        <v>3873</v>
      </c>
      <c r="B835" s="2" t="s">
        <v>432</v>
      </c>
      <c r="C835" s="47" t="s">
        <v>1028</v>
      </c>
      <c r="D835" s="2" t="s">
        <v>482</v>
      </c>
      <c r="E835" s="2" t="s">
        <v>1080</v>
      </c>
      <c r="F835" s="2" t="s">
        <v>434</v>
      </c>
      <c r="G835" s="2" t="s">
        <v>9</v>
      </c>
      <c r="H835" s="13">
        <v>5320</v>
      </c>
      <c r="I835" s="55">
        <f aca="true" t="shared" si="76" ref="I835:I859">H835*$I$3</f>
        <v>3069.64</v>
      </c>
      <c r="J835" s="13">
        <v>5504</v>
      </c>
      <c r="K835" s="55">
        <f aca="true" t="shared" si="77" ref="K835:K859">J835*$I$3</f>
        <v>3175.808</v>
      </c>
      <c r="L835" s="13">
        <v>5519</v>
      </c>
      <c r="M835" s="95">
        <f aca="true" t="shared" si="78" ref="M835:M859">L835*$I$3</f>
        <v>3184.4629999999997</v>
      </c>
      <c r="N835" s="13">
        <v>5727</v>
      </c>
      <c r="O835" s="55">
        <f aca="true" t="shared" si="79" ref="O835:O859">N835*$I$3</f>
        <v>3304.479</v>
      </c>
    </row>
    <row r="836" spans="1:15" ht="12.75">
      <c r="A836" s="2">
        <v>9698</v>
      </c>
      <c r="B836" s="2" t="s">
        <v>432</v>
      </c>
      <c r="C836" s="47" t="s">
        <v>1028</v>
      </c>
      <c r="D836" s="2" t="s">
        <v>588</v>
      </c>
      <c r="E836" s="2" t="s">
        <v>1194</v>
      </c>
      <c r="F836" s="2" t="s">
        <v>587</v>
      </c>
      <c r="G836" s="2" t="s">
        <v>9</v>
      </c>
      <c r="H836" s="13">
        <v>3259</v>
      </c>
      <c r="I836" s="55">
        <f t="shared" si="76"/>
        <v>1880.4429999999998</v>
      </c>
      <c r="J836" s="13">
        <v>8710</v>
      </c>
      <c r="K836" s="55">
        <f t="shared" si="77"/>
        <v>5025.67</v>
      </c>
      <c r="L836" s="13">
        <v>9804</v>
      </c>
      <c r="M836" s="95">
        <f t="shared" si="78"/>
        <v>5656.907999999999</v>
      </c>
      <c r="N836" s="13">
        <v>11185</v>
      </c>
      <c r="O836" s="55">
        <f t="shared" si="79"/>
        <v>6453.745</v>
      </c>
    </row>
    <row r="837" spans="1:15" ht="12.75">
      <c r="A837" s="2">
        <v>15329</v>
      </c>
      <c r="B837" s="2" t="s">
        <v>432</v>
      </c>
      <c r="C837" s="47" t="s">
        <v>1028</v>
      </c>
      <c r="D837" s="2" t="s">
        <v>649</v>
      </c>
      <c r="E837" s="2" t="s">
        <v>1284</v>
      </c>
      <c r="F837" s="2" t="s">
        <v>650</v>
      </c>
      <c r="G837" s="2" t="s">
        <v>9</v>
      </c>
      <c r="H837" s="13">
        <v>26266</v>
      </c>
      <c r="I837" s="55">
        <f t="shared" si="76"/>
        <v>15155.481999999998</v>
      </c>
      <c r="J837" s="13">
        <v>23540</v>
      </c>
      <c r="K837" s="55">
        <f t="shared" si="77"/>
        <v>13582.579999999998</v>
      </c>
      <c r="L837" s="13">
        <v>24840</v>
      </c>
      <c r="M837" s="95">
        <f t="shared" si="78"/>
        <v>14332.679999999998</v>
      </c>
      <c r="N837" s="13">
        <v>24940</v>
      </c>
      <c r="O837" s="55">
        <f t="shared" si="79"/>
        <v>14390.38</v>
      </c>
    </row>
    <row r="838" spans="1:15" ht="12.75">
      <c r="A838" s="47">
        <v>18905</v>
      </c>
      <c r="B838" s="2"/>
      <c r="C838" s="47" t="s">
        <v>1028</v>
      </c>
      <c r="D838" s="2" t="s">
        <v>713</v>
      </c>
      <c r="E838" s="2" t="s">
        <v>1359</v>
      </c>
      <c r="F838" s="2" t="s">
        <v>510</v>
      </c>
      <c r="G838" s="2" t="s">
        <v>20</v>
      </c>
      <c r="H838" s="13">
        <v>17498</v>
      </c>
      <c r="I838" s="55">
        <f t="shared" si="76"/>
        <v>10096.346</v>
      </c>
      <c r="J838" s="13">
        <v>15054</v>
      </c>
      <c r="K838" s="55">
        <f t="shared" si="77"/>
        <v>8686.158</v>
      </c>
      <c r="L838" s="13">
        <v>13715</v>
      </c>
      <c r="M838" s="95">
        <f t="shared" si="78"/>
        <v>7913.554999999999</v>
      </c>
      <c r="N838" s="13">
        <v>14610</v>
      </c>
      <c r="O838" s="55">
        <f t="shared" si="79"/>
        <v>8429.97</v>
      </c>
    </row>
    <row r="839" spans="1:15" ht="12.75">
      <c r="A839" s="2">
        <v>21556</v>
      </c>
      <c r="B839" s="2" t="s">
        <v>432</v>
      </c>
      <c r="C839" s="47" t="s">
        <v>1028</v>
      </c>
      <c r="D839" s="2" t="s">
        <v>742</v>
      </c>
      <c r="E839" s="2" t="s">
        <v>1405</v>
      </c>
      <c r="F839" s="2" t="s">
        <v>740</v>
      </c>
      <c r="G839" s="2" t="s">
        <v>9</v>
      </c>
      <c r="H839" s="13">
        <v>37514</v>
      </c>
      <c r="I839" s="55">
        <f t="shared" si="76"/>
        <v>21645.577999999998</v>
      </c>
      <c r="J839" s="13">
        <v>36003</v>
      </c>
      <c r="K839" s="55">
        <f t="shared" si="77"/>
        <v>20773.731</v>
      </c>
      <c r="L839" s="13">
        <v>38142</v>
      </c>
      <c r="M839" s="95">
        <f t="shared" si="78"/>
        <v>22007.933999999997</v>
      </c>
      <c r="N839" s="13">
        <v>53258</v>
      </c>
      <c r="O839" s="55">
        <f t="shared" si="79"/>
        <v>30729.865999999998</v>
      </c>
    </row>
    <row r="840" spans="1:15" ht="12.75">
      <c r="A840" s="2">
        <v>26864</v>
      </c>
      <c r="B840" s="2" t="s">
        <v>432</v>
      </c>
      <c r="C840" s="56" t="s">
        <v>1028</v>
      </c>
      <c r="D840" s="2" t="s">
        <v>893</v>
      </c>
      <c r="E840" s="2" t="s">
        <v>1672</v>
      </c>
      <c r="F840" s="2" t="s">
        <v>434</v>
      </c>
      <c r="G840" s="2" t="s">
        <v>20</v>
      </c>
      <c r="H840" s="13">
        <v>28990</v>
      </c>
      <c r="I840" s="55">
        <f t="shared" si="76"/>
        <v>16727.23</v>
      </c>
      <c r="J840" s="13">
        <v>28069</v>
      </c>
      <c r="K840" s="55">
        <f t="shared" si="77"/>
        <v>16195.812999999998</v>
      </c>
      <c r="L840" s="13">
        <v>28720</v>
      </c>
      <c r="M840" s="95">
        <f t="shared" si="78"/>
        <v>16571.44</v>
      </c>
      <c r="N840" s="13">
        <v>26461</v>
      </c>
      <c r="O840" s="55">
        <f t="shared" si="79"/>
        <v>15267.997</v>
      </c>
    </row>
    <row r="841" spans="1:15" ht="12.75">
      <c r="A841" s="2">
        <v>26920</v>
      </c>
      <c r="B841" s="2" t="s">
        <v>432</v>
      </c>
      <c r="C841" s="56" t="s">
        <v>1028</v>
      </c>
      <c r="D841" s="2" t="s">
        <v>893</v>
      </c>
      <c r="E841" s="2" t="s">
        <v>1672</v>
      </c>
      <c r="F841" s="2" t="s">
        <v>434</v>
      </c>
      <c r="G841" s="2" t="s">
        <v>20</v>
      </c>
      <c r="H841" s="13">
        <v>74060</v>
      </c>
      <c r="I841" s="55">
        <f t="shared" si="76"/>
        <v>42732.619999999995</v>
      </c>
      <c r="J841" s="13">
        <v>75860</v>
      </c>
      <c r="K841" s="55">
        <f t="shared" si="77"/>
        <v>43771.219999999994</v>
      </c>
      <c r="L841" s="13">
        <v>77130</v>
      </c>
      <c r="M841" s="95">
        <f t="shared" si="78"/>
        <v>44504.009999999995</v>
      </c>
      <c r="N841" s="13">
        <v>87010</v>
      </c>
      <c r="O841" s="55">
        <f t="shared" si="79"/>
        <v>50204.77</v>
      </c>
    </row>
    <row r="842" spans="1:15" ht="12.75">
      <c r="A842" s="2">
        <v>26921</v>
      </c>
      <c r="B842" s="2" t="s">
        <v>432</v>
      </c>
      <c r="C842" s="56" t="s">
        <v>1028</v>
      </c>
      <c r="D842" s="2" t="s">
        <v>893</v>
      </c>
      <c r="E842" s="2" t="s">
        <v>1672</v>
      </c>
      <c r="F842" s="2" t="s">
        <v>434</v>
      </c>
      <c r="G842" s="2" t="s">
        <v>896</v>
      </c>
      <c r="H842" s="13">
        <v>48363</v>
      </c>
      <c r="I842" s="55">
        <f t="shared" si="76"/>
        <v>27905.450999999997</v>
      </c>
      <c r="J842" s="13">
        <v>50639</v>
      </c>
      <c r="K842" s="55">
        <f t="shared" si="77"/>
        <v>29218.702999999998</v>
      </c>
      <c r="L842" s="13">
        <v>49765</v>
      </c>
      <c r="M842" s="95">
        <f t="shared" si="78"/>
        <v>28714.405</v>
      </c>
      <c r="N842" s="13">
        <v>47853</v>
      </c>
      <c r="O842" s="55">
        <f t="shared" si="79"/>
        <v>27611.180999999997</v>
      </c>
    </row>
    <row r="843" spans="1:15" ht="12.75">
      <c r="A843" s="2">
        <v>27226</v>
      </c>
      <c r="B843" s="2" t="s">
        <v>432</v>
      </c>
      <c r="C843" s="56" t="s">
        <v>1028</v>
      </c>
      <c r="D843" s="2" t="s">
        <v>911</v>
      </c>
      <c r="E843" s="2" t="s">
        <v>1672</v>
      </c>
      <c r="F843" s="2" t="s">
        <v>434</v>
      </c>
      <c r="G843" s="2" t="s">
        <v>896</v>
      </c>
      <c r="H843" s="13">
        <v>56770</v>
      </c>
      <c r="I843" s="55">
        <f t="shared" si="76"/>
        <v>32756.289999999997</v>
      </c>
      <c r="J843" s="13">
        <v>55200</v>
      </c>
      <c r="K843" s="55">
        <f t="shared" si="77"/>
        <v>31850.399999999998</v>
      </c>
      <c r="L843" s="13">
        <v>50580</v>
      </c>
      <c r="M843" s="95">
        <f t="shared" si="78"/>
        <v>29184.659999999996</v>
      </c>
      <c r="N843" s="13">
        <v>33830</v>
      </c>
      <c r="O843" s="55">
        <f t="shared" si="79"/>
        <v>19519.91</v>
      </c>
    </row>
    <row r="844" spans="1:15" ht="12.75">
      <c r="A844" s="2">
        <v>27227</v>
      </c>
      <c r="B844" s="2" t="s">
        <v>432</v>
      </c>
      <c r="C844" s="56" t="s">
        <v>1028</v>
      </c>
      <c r="D844" s="2" t="s">
        <v>911</v>
      </c>
      <c r="E844" s="2" t="s">
        <v>1672</v>
      </c>
      <c r="F844" s="2" t="s">
        <v>434</v>
      </c>
      <c r="G844" s="2" t="s">
        <v>896</v>
      </c>
      <c r="H844" s="13">
        <v>72530</v>
      </c>
      <c r="I844" s="55">
        <f t="shared" si="76"/>
        <v>41849.81</v>
      </c>
      <c r="J844" s="13">
        <v>66700</v>
      </c>
      <c r="K844" s="55">
        <f t="shared" si="77"/>
        <v>38485.899999999994</v>
      </c>
      <c r="L844" s="13">
        <v>59170</v>
      </c>
      <c r="M844" s="95">
        <f t="shared" si="78"/>
        <v>34141.09</v>
      </c>
      <c r="N844" s="13">
        <v>57820</v>
      </c>
      <c r="O844" s="55">
        <f t="shared" si="79"/>
        <v>33362.14</v>
      </c>
    </row>
    <row r="845" spans="1:15" ht="12.75">
      <c r="A845" s="2">
        <v>27244</v>
      </c>
      <c r="B845" s="2" t="s">
        <v>432</v>
      </c>
      <c r="C845" s="47" t="s">
        <v>1028</v>
      </c>
      <c r="D845" s="2" t="s">
        <v>914</v>
      </c>
      <c r="E845" s="2" t="s">
        <v>1694</v>
      </c>
      <c r="F845" s="2" t="s">
        <v>510</v>
      </c>
      <c r="G845" s="2" t="s">
        <v>9</v>
      </c>
      <c r="H845" s="13">
        <v>41910</v>
      </c>
      <c r="I845" s="55">
        <f t="shared" si="76"/>
        <v>24182.07</v>
      </c>
      <c r="J845" s="13">
        <v>36304</v>
      </c>
      <c r="K845" s="55">
        <f t="shared" si="77"/>
        <v>20947.408</v>
      </c>
      <c r="L845" s="13">
        <v>33294</v>
      </c>
      <c r="M845" s="95">
        <f t="shared" si="78"/>
        <v>19210.638</v>
      </c>
      <c r="N845" s="13">
        <v>34190</v>
      </c>
      <c r="O845" s="55">
        <f t="shared" si="79"/>
        <v>19727.629999999997</v>
      </c>
    </row>
    <row r="846" spans="1:15" ht="12.75">
      <c r="A846" s="2">
        <v>27389</v>
      </c>
      <c r="B846" s="2" t="s">
        <v>432</v>
      </c>
      <c r="C846" s="47" t="s">
        <v>1028</v>
      </c>
      <c r="D846" s="2" t="s">
        <v>922</v>
      </c>
      <c r="E846" s="2" t="s">
        <v>1284</v>
      </c>
      <c r="F846" s="2" t="s">
        <v>650</v>
      </c>
      <c r="G846" s="2" t="s">
        <v>9</v>
      </c>
      <c r="H846" s="13"/>
      <c r="I846" s="55">
        <f t="shared" si="76"/>
        <v>0</v>
      </c>
      <c r="J846" s="13">
        <v>29</v>
      </c>
      <c r="K846" s="55">
        <f t="shared" si="77"/>
        <v>16.732999999999997</v>
      </c>
      <c r="L846" s="13">
        <v>2635</v>
      </c>
      <c r="M846" s="95">
        <f t="shared" si="78"/>
        <v>1520.395</v>
      </c>
      <c r="N846" s="13">
        <v>5537</v>
      </c>
      <c r="O846" s="55">
        <f t="shared" si="79"/>
        <v>3194.8489999999997</v>
      </c>
    </row>
    <row r="847" spans="1:15" ht="12.75">
      <c r="A847" s="2">
        <v>28096</v>
      </c>
      <c r="B847" s="2" t="s">
        <v>432</v>
      </c>
      <c r="C847" s="47" t="s">
        <v>1028</v>
      </c>
      <c r="D847" s="2" t="s">
        <v>947</v>
      </c>
      <c r="E847" s="2" t="s">
        <v>1737</v>
      </c>
      <c r="F847" s="2" t="s">
        <v>619</v>
      </c>
      <c r="G847" s="2" t="s">
        <v>9</v>
      </c>
      <c r="H847" s="13">
        <v>75130</v>
      </c>
      <c r="I847" s="55">
        <f t="shared" si="76"/>
        <v>43350.009999999995</v>
      </c>
      <c r="J847" s="13">
        <v>60705</v>
      </c>
      <c r="K847" s="55">
        <f t="shared" si="77"/>
        <v>35026.784999999996</v>
      </c>
      <c r="L847" s="13">
        <v>44318</v>
      </c>
      <c r="M847" s="95">
        <f t="shared" si="78"/>
        <v>25571.485999999997</v>
      </c>
      <c r="N847" s="13">
        <v>44914</v>
      </c>
      <c r="O847" s="55">
        <f t="shared" si="79"/>
        <v>25915.377999999997</v>
      </c>
    </row>
    <row r="848" spans="1:15" ht="12.75">
      <c r="A848" s="2">
        <v>28106</v>
      </c>
      <c r="B848" s="2" t="s">
        <v>432</v>
      </c>
      <c r="C848" s="47" t="s">
        <v>1028</v>
      </c>
      <c r="D848" s="2" t="s">
        <v>424</v>
      </c>
      <c r="E848" s="2" t="s">
        <v>1607</v>
      </c>
      <c r="F848" s="2" t="s">
        <v>536</v>
      </c>
      <c r="G848" s="2" t="s">
        <v>9</v>
      </c>
      <c r="H848" s="13">
        <v>71000</v>
      </c>
      <c r="I848" s="55">
        <f t="shared" si="76"/>
        <v>40967</v>
      </c>
      <c r="J848" s="13">
        <v>75430</v>
      </c>
      <c r="K848" s="55">
        <f t="shared" si="77"/>
        <v>43523.10999999999</v>
      </c>
      <c r="L848" s="13">
        <v>65370</v>
      </c>
      <c r="M848" s="95">
        <f t="shared" si="78"/>
        <v>37718.49</v>
      </c>
      <c r="N848" s="13">
        <v>57920</v>
      </c>
      <c r="O848" s="55">
        <f t="shared" si="79"/>
        <v>33419.84</v>
      </c>
    </row>
    <row r="849" spans="1:15" ht="12.75">
      <c r="A849" s="2">
        <v>28131</v>
      </c>
      <c r="B849" s="2" t="s">
        <v>432</v>
      </c>
      <c r="C849" s="47" t="s">
        <v>1028</v>
      </c>
      <c r="D849" s="2" t="s">
        <v>950</v>
      </c>
      <c r="E849" s="2" t="s">
        <v>1740</v>
      </c>
      <c r="F849" s="2" t="s">
        <v>663</v>
      </c>
      <c r="G849" s="2" t="s">
        <v>9</v>
      </c>
      <c r="H849" s="13">
        <v>87666</v>
      </c>
      <c r="I849" s="55">
        <f t="shared" si="76"/>
        <v>50583.282</v>
      </c>
      <c r="J849" s="13">
        <v>80678</v>
      </c>
      <c r="K849" s="55">
        <f t="shared" si="77"/>
        <v>46551.206</v>
      </c>
      <c r="L849" s="13">
        <v>71470</v>
      </c>
      <c r="M849" s="95">
        <f t="shared" si="78"/>
        <v>41238.189999999995</v>
      </c>
      <c r="N849" s="13">
        <v>5293</v>
      </c>
      <c r="O849" s="55">
        <f t="shared" si="79"/>
        <v>3054.0609999999997</v>
      </c>
    </row>
    <row r="850" spans="1:15" ht="12.75">
      <c r="A850" s="2">
        <v>28311</v>
      </c>
      <c r="B850" s="2" t="s">
        <v>432</v>
      </c>
      <c r="C850" s="47" t="s">
        <v>1028</v>
      </c>
      <c r="D850" s="2" t="s">
        <v>132</v>
      </c>
      <c r="E850" s="2" t="s">
        <v>1747</v>
      </c>
      <c r="F850" s="2" t="s">
        <v>587</v>
      </c>
      <c r="G850" s="2" t="s">
        <v>896</v>
      </c>
      <c r="H850" s="13">
        <v>63539</v>
      </c>
      <c r="I850" s="55">
        <f t="shared" si="76"/>
        <v>36662.003</v>
      </c>
      <c r="J850" s="13">
        <v>68214</v>
      </c>
      <c r="K850" s="55">
        <f t="shared" si="77"/>
        <v>39359.477999999996</v>
      </c>
      <c r="L850" s="13">
        <v>62221</v>
      </c>
      <c r="M850" s="95">
        <f t="shared" si="78"/>
        <v>35901.517</v>
      </c>
      <c r="N850" s="13">
        <v>63230</v>
      </c>
      <c r="O850" s="55">
        <f t="shared" si="79"/>
        <v>36483.71</v>
      </c>
    </row>
    <row r="851" spans="1:15" ht="12.75">
      <c r="A851" s="2">
        <v>28379</v>
      </c>
      <c r="B851" s="2" t="s">
        <v>432</v>
      </c>
      <c r="C851" s="56" t="s">
        <v>1028</v>
      </c>
      <c r="D851" s="2" t="s">
        <v>955</v>
      </c>
      <c r="E851" s="2" t="s">
        <v>1749</v>
      </c>
      <c r="F851" s="2" t="s">
        <v>587</v>
      </c>
      <c r="G851" s="2" t="s">
        <v>59</v>
      </c>
      <c r="H851" s="13">
        <v>13953</v>
      </c>
      <c r="I851" s="55">
        <f t="shared" si="76"/>
        <v>8050.880999999999</v>
      </c>
      <c r="J851" s="13">
        <v>15286</v>
      </c>
      <c r="K851" s="55">
        <f t="shared" si="77"/>
        <v>8820.021999999999</v>
      </c>
      <c r="L851" s="13">
        <v>15843</v>
      </c>
      <c r="M851" s="95">
        <f t="shared" si="78"/>
        <v>9141.411</v>
      </c>
      <c r="N851" s="13">
        <v>15994</v>
      </c>
      <c r="O851" s="55">
        <f t="shared" si="79"/>
        <v>9228.537999999999</v>
      </c>
    </row>
    <row r="852" spans="1:15" ht="12.75">
      <c r="A852" s="2">
        <v>50014</v>
      </c>
      <c r="B852" s="2" t="s">
        <v>432</v>
      </c>
      <c r="C852" s="47" t="s">
        <v>1028</v>
      </c>
      <c r="D852" s="2" t="s">
        <v>963</v>
      </c>
      <c r="E852" s="2" t="s">
        <v>1761</v>
      </c>
      <c r="F852" s="2" t="s">
        <v>640</v>
      </c>
      <c r="G852" s="2" t="s">
        <v>9</v>
      </c>
      <c r="H852" s="13">
        <v>327166</v>
      </c>
      <c r="I852" s="55">
        <f t="shared" si="76"/>
        <v>188774.78199999998</v>
      </c>
      <c r="J852" s="13">
        <v>294638</v>
      </c>
      <c r="K852" s="55">
        <f t="shared" si="77"/>
        <v>170006.126</v>
      </c>
      <c r="L852" s="13">
        <v>294285</v>
      </c>
      <c r="M852" s="95">
        <f t="shared" si="78"/>
        <v>169802.44499999998</v>
      </c>
      <c r="N852" s="13">
        <v>293386</v>
      </c>
      <c r="O852" s="55">
        <f t="shared" si="79"/>
        <v>169283.72199999998</v>
      </c>
    </row>
    <row r="853" spans="1:15" ht="12.75">
      <c r="A853" s="2">
        <v>50187</v>
      </c>
      <c r="B853" s="2" t="s">
        <v>432</v>
      </c>
      <c r="C853" s="47" t="s">
        <v>1028</v>
      </c>
      <c r="D853" s="2" t="s">
        <v>976</v>
      </c>
      <c r="E853" s="2" t="s">
        <v>1772</v>
      </c>
      <c r="F853" s="2" t="s">
        <v>587</v>
      </c>
      <c r="G853" s="2" t="s">
        <v>20</v>
      </c>
      <c r="H853" s="13">
        <v>129306</v>
      </c>
      <c r="I853" s="55">
        <f t="shared" si="76"/>
        <v>74609.56199999999</v>
      </c>
      <c r="J853" s="13">
        <v>126425</v>
      </c>
      <c r="K853" s="55">
        <f t="shared" si="77"/>
        <v>72947.22499999999</v>
      </c>
      <c r="L853" s="13">
        <v>129957</v>
      </c>
      <c r="M853" s="95">
        <f t="shared" si="78"/>
        <v>74985.189</v>
      </c>
      <c r="N853" s="13">
        <v>126222</v>
      </c>
      <c r="O853" s="55">
        <f t="shared" si="79"/>
        <v>72830.094</v>
      </c>
    </row>
    <row r="854" spans="1:15" ht="12.75">
      <c r="A854" s="2">
        <v>50201</v>
      </c>
      <c r="B854" s="2" t="s">
        <v>432</v>
      </c>
      <c r="C854" s="47" t="s">
        <v>1028</v>
      </c>
      <c r="D854" s="2" t="s">
        <v>378</v>
      </c>
      <c r="E854" s="2" t="s">
        <v>1774</v>
      </c>
      <c r="F854" s="2" t="s">
        <v>434</v>
      </c>
      <c r="G854" s="2" t="s">
        <v>9</v>
      </c>
      <c r="H854" s="13">
        <v>333524</v>
      </c>
      <c r="I854" s="55">
        <f t="shared" si="76"/>
        <v>192443.348</v>
      </c>
      <c r="J854" s="13">
        <v>348576</v>
      </c>
      <c r="K854" s="55">
        <f t="shared" si="77"/>
        <v>201128.35199999998</v>
      </c>
      <c r="L854" s="13">
        <v>344471</v>
      </c>
      <c r="M854" s="95">
        <f t="shared" si="78"/>
        <v>198759.767</v>
      </c>
      <c r="N854" s="13">
        <v>332020</v>
      </c>
      <c r="O854" s="55">
        <f t="shared" si="79"/>
        <v>191575.53999999998</v>
      </c>
    </row>
    <row r="855" spans="1:15" ht="12.75">
      <c r="A855" s="2">
        <v>50204</v>
      </c>
      <c r="B855" s="2" t="s">
        <v>432</v>
      </c>
      <c r="C855" s="47" t="s">
        <v>1028</v>
      </c>
      <c r="D855" s="2" t="s">
        <v>978</v>
      </c>
      <c r="E855" s="2" t="s">
        <v>1775</v>
      </c>
      <c r="F855" s="2" t="s">
        <v>434</v>
      </c>
      <c r="G855" s="2" t="s">
        <v>9</v>
      </c>
      <c r="H855" s="13">
        <v>183519</v>
      </c>
      <c r="I855" s="55">
        <f t="shared" si="76"/>
        <v>105890.46299999999</v>
      </c>
      <c r="J855" s="13">
        <v>170276</v>
      </c>
      <c r="K855" s="55">
        <f t="shared" si="77"/>
        <v>98249.252</v>
      </c>
      <c r="L855" s="13">
        <v>159781</v>
      </c>
      <c r="M855" s="95">
        <f t="shared" si="78"/>
        <v>92193.63699999999</v>
      </c>
      <c r="N855" s="13">
        <v>142964</v>
      </c>
      <c r="O855" s="55">
        <f t="shared" si="79"/>
        <v>82490.22799999999</v>
      </c>
    </row>
    <row r="856" spans="1:15" ht="12.75">
      <c r="A856" s="2">
        <v>50369</v>
      </c>
      <c r="B856" s="2" t="s">
        <v>432</v>
      </c>
      <c r="C856" s="47" t="s">
        <v>1028</v>
      </c>
      <c r="D856" s="2" t="s">
        <v>997</v>
      </c>
      <c r="E856" s="2" t="s">
        <v>1795</v>
      </c>
      <c r="F856" s="2" t="s">
        <v>536</v>
      </c>
      <c r="G856" s="2" t="s">
        <v>998</v>
      </c>
      <c r="H856" s="13">
        <v>180911</v>
      </c>
      <c r="I856" s="55">
        <f t="shared" si="76"/>
        <v>104385.647</v>
      </c>
      <c r="J856" s="13">
        <v>202582</v>
      </c>
      <c r="K856" s="55">
        <f t="shared" si="77"/>
        <v>116889.814</v>
      </c>
      <c r="L856" s="13">
        <v>197920</v>
      </c>
      <c r="M856" s="95">
        <f t="shared" si="78"/>
        <v>114199.84</v>
      </c>
      <c r="N856" s="13">
        <v>192678</v>
      </c>
      <c r="O856" s="55">
        <f t="shared" si="79"/>
        <v>111175.20599999999</v>
      </c>
    </row>
    <row r="857" spans="1:15" ht="12.75">
      <c r="A857" s="2">
        <v>50423</v>
      </c>
      <c r="B857" s="2" t="s">
        <v>432</v>
      </c>
      <c r="C857" s="47" t="s">
        <v>1028</v>
      </c>
      <c r="D857" s="2" t="s">
        <v>588</v>
      </c>
      <c r="E857" s="2" t="s">
        <v>1194</v>
      </c>
      <c r="F857" s="2" t="s">
        <v>587</v>
      </c>
      <c r="G857" s="2" t="s">
        <v>9</v>
      </c>
      <c r="H857" s="13">
        <v>173536</v>
      </c>
      <c r="I857" s="55">
        <f t="shared" si="76"/>
        <v>100130.272</v>
      </c>
      <c r="J857" s="13">
        <v>159010</v>
      </c>
      <c r="K857" s="55">
        <f t="shared" si="77"/>
        <v>91748.76999999999</v>
      </c>
      <c r="L857" s="13">
        <v>158879</v>
      </c>
      <c r="M857" s="95">
        <f t="shared" si="78"/>
        <v>91673.18299999999</v>
      </c>
      <c r="N857" s="13">
        <v>183908</v>
      </c>
      <c r="O857" s="55">
        <f t="shared" si="79"/>
        <v>106114.916</v>
      </c>
    </row>
    <row r="858" spans="1:15" ht="12.75">
      <c r="A858" s="2">
        <v>26829</v>
      </c>
      <c r="B858" s="2" t="s">
        <v>432</v>
      </c>
      <c r="C858" s="56" t="s">
        <v>173</v>
      </c>
      <c r="D858" s="2" t="s">
        <v>507</v>
      </c>
      <c r="E858" s="2" t="s">
        <v>1670</v>
      </c>
      <c r="F858" s="2" t="s">
        <v>434</v>
      </c>
      <c r="G858" s="2" t="s">
        <v>508</v>
      </c>
      <c r="H858" s="13">
        <v>7323</v>
      </c>
      <c r="I858" s="55">
        <f t="shared" si="76"/>
        <v>4225.371</v>
      </c>
      <c r="J858" s="13">
        <v>1</v>
      </c>
      <c r="K858" s="55">
        <f t="shared" si="77"/>
        <v>0.577</v>
      </c>
      <c r="L858" s="13">
        <v>2213</v>
      </c>
      <c r="M858" s="95">
        <f t="shared" si="78"/>
        <v>1276.9009999999998</v>
      </c>
      <c r="N858" s="13">
        <v>2243</v>
      </c>
      <c r="O858" s="55">
        <f t="shared" si="79"/>
        <v>1294.211</v>
      </c>
    </row>
    <row r="859" spans="1:15" ht="12.75">
      <c r="A859" s="2">
        <v>26853</v>
      </c>
      <c r="B859" s="2" t="s">
        <v>432</v>
      </c>
      <c r="C859" s="56" t="s">
        <v>173</v>
      </c>
      <c r="D859" s="2" t="s">
        <v>892</v>
      </c>
      <c r="E859" s="2" t="s">
        <v>1671</v>
      </c>
      <c r="F859" s="2" t="s">
        <v>434</v>
      </c>
      <c r="G859" s="2" t="s">
        <v>508</v>
      </c>
      <c r="H859" s="13">
        <v>1982</v>
      </c>
      <c r="I859" s="55">
        <f t="shared" si="76"/>
        <v>1143.6139999999998</v>
      </c>
      <c r="J859" s="13">
        <v>2917</v>
      </c>
      <c r="K859" s="55">
        <f t="shared" si="77"/>
        <v>1683.109</v>
      </c>
      <c r="L859" s="13">
        <v>1911</v>
      </c>
      <c r="M859" s="95">
        <f t="shared" si="78"/>
        <v>1102.647</v>
      </c>
      <c r="N859" s="13">
        <v>2264</v>
      </c>
      <c r="O859" s="55">
        <f t="shared" si="79"/>
        <v>1306.328</v>
      </c>
    </row>
    <row r="860" spans="1:15" ht="13.5" thickBot="1">
      <c r="A860" s="41"/>
      <c r="B860" s="41"/>
      <c r="C860" s="85" t="s">
        <v>1011</v>
      </c>
      <c r="D860" s="41"/>
      <c r="E860" s="41"/>
      <c r="F860" s="41"/>
      <c r="G860" s="41"/>
      <c r="H860" s="86">
        <f aca="true" t="shared" si="80" ref="H860:O860">SUM(H835:H859)</f>
        <v>2061035</v>
      </c>
      <c r="I860" s="86">
        <f t="shared" si="80"/>
        <v>1189217.195</v>
      </c>
      <c r="J860" s="86">
        <f t="shared" si="80"/>
        <v>2006350</v>
      </c>
      <c r="K860" s="86">
        <f t="shared" si="80"/>
        <v>1157663.95</v>
      </c>
      <c r="L860" s="86">
        <f t="shared" si="80"/>
        <v>1941953</v>
      </c>
      <c r="M860" s="146">
        <f t="shared" si="80"/>
        <v>1120506.881</v>
      </c>
      <c r="N860" s="86">
        <f t="shared" si="80"/>
        <v>1865457</v>
      </c>
      <c r="O860" s="86">
        <f t="shared" si="80"/>
        <v>1076368.689</v>
      </c>
    </row>
    <row r="861" spans="1:15" ht="12.75">
      <c r="A861" s="40"/>
      <c r="B861" s="40"/>
      <c r="C861" s="87"/>
      <c r="D861" s="40"/>
      <c r="E861" s="40"/>
      <c r="F861" s="40"/>
      <c r="G861" s="40"/>
      <c r="H861" s="55"/>
      <c r="I861" s="55"/>
      <c r="J861" s="55"/>
      <c r="K861" s="55"/>
      <c r="L861" s="55"/>
      <c r="M861" s="95"/>
      <c r="N861" s="40"/>
      <c r="O861" s="40"/>
    </row>
    <row r="862" spans="1:15" ht="12.75">
      <c r="A862" s="2"/>
      <c r="B862" s="2"/>
      <c r="C862" s="47"/>
      <c r="D862" s="2"/>
      <c r="E862" s="2"/>
      <c r="F862" s="2"/>
      <c r="G862" s="2"/>
      <c r="H862" s="13"/>
      <c r="I862" s="13"/>
      <c r="J862" s="13"/>
      <c r="K862" s="13"/>
      <c r="L862" s="13"/>
      <c r="M862" s="93"/>
      <c r="N862" s="2"/>
      <c r="O862" s="2"/>
    </row>
    <row r="863" spans="1:15" ht="13.5" thickBot="1">
      <c r="A863" s="41"/>
      <c r="B863" s="41"/>
      <c r="C863" s="85" t="s">
        <v>1012</v>
      </c>
      <c r="D863" s="41"/>
      <c r="E863" s="41"/>
      <c r="F863" s="41"/>
      <c r="G863" s="41"/>
      <c r="H863" s="86">
        <f aca="true" t="shared" si="81" ref="H863:O863">H19+H85+H120+H129+H159+H191+H214+H833+H860</f>
        <v>18997222</v>
      </c>
      <c r="I863" s="86">
        <f t="shared" si="81"/>
        <v>10961397.094</v>
      </c>
      <c r="J863" s="86">
        <f t="shared" si="81"/>
        <v>18398936</v>
      </c>
      <c r="K863" s="86">
        <f t="shared" si="81"/>
        <v>10616186.072</v>
      </c>
      <c r="L863" s="86">
        <f t="shared" si="81"/>
        <v>18374388</v>
      </c>
      <c r="M863" s="146">
        <f t="shared" si="81"/>
        <v>10602021.875999998</v>
      </c>
      <c r="N863" s="86">
        <f t="shared" si="81"/>
        <v>18155118</v>
      </c>
      <c r="O863" s="86">
        <f t="shared" si="81"/>
        <v>10475503.085999997</v>
      </c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28"/>
  <sheetViews>
    <sheetView zoomScalePageLayoutView="0" workbookViewId="0" topLeftCell="A1">
      <pane xSplit="3" ySplit="7" topLeftCell="H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1" sqref="A1"/>
    </sheetView>
  </sheetViews>
  <sheetFormatPr defaultColWidth="9.140625" defaultRowHeight="12.75"/>
  <cols>
    <col min="1" max="1" width="11.7109375" style="0" customWidth="1"/>
    <col min="2" max="2" width="32.7109375" style="58" bestFit="1" customWidth="1"/>
    <col min="3" max="3" width="35.140625" style="0" bestFit="1" customWidth="1"/>
    <col min="4" max="15" width="16.7109375" style="0" customWidth="1"/>
    <col min="19" max="19" width="11.00390625" style="0" bestFit="1" customWidth="1"/>
    <col min="20" max="20" width="35.140625" style="0" bestFit="1" customWidth="1"/>
  </cols>
  <sheetData>
    <row r="1" spans="1:3" ht="15" thickBot="1">
      <c r="A1" s="18" t="s">
        <v>1032</v>
      </c>
      <c r="B1" s="63"/>
      <c r="C1" s="17"/>
    </row>
    <row r="2" spans="1:5" ht="15.75">
      <c r="A2" s="18"/>
      <c r="B2" s="63"/>
      <c r="C2" s="17"/>
      <c r="E2" s="130" t="s">
        <v>255</v>
      </c>
    </row>
    <row r="3" spans="1:5" ht="12.75">
      <c r="A3" s="18"/>
      <c r="B3" s="63"/>
      <c r="C3" s="17"/>
      <c r="E3" s="69">
        <v>2.65</v>
      </c>
    </row>
    <row r="4" spans="1:5" ht="13.5" thickBot="1">
      <c r="A4" s="17"/>
      <c r="B4" s="64"/>
      <c r="C4" s="17"/>
      <c r="E4" s="131"/>
    </row>
    <row r="5" spans="1:3" ht="12.75">
      <c r="A5" s="18" t="s">
        <v>374</v>
      </c>
      <c r="B5" s="63"/>
      <c r="C5" s="17"/>
    </row>
    <row r="6" ht="13.5" thickBot="1"/>
    <row r="7" spans="1:15" ht="39" thickBot="1">
      <c r="A7" s="28" t="s">
        <v>373</v>
      </c>
      <c r="B7" s="65" t="s">
        <v>406</v>
      </c>
      <c r="C7" s="29" t="s">
        <v>97</v>
      </c>
      <c r="D7" s="29">
        <v>2008</v>
      </c>
      <c r="E7" s="29" t="s">
        <v>440</v>
      </c>
      <c r="F7" s="118" t="s">
        <v>1231</v>
      </c>
      <c r="G7" s="29">
        <v>2009</v>
      </c>
      <c r="H7" s="91" t="s">
        <v>441</v>
      </c>
      <c r="I7" s="118" t="s">
        <v>1232</v>
      </c>
      <c r="J7" s="29">
        <v>2010</v>
      </c>
      <c r="K7" s="29" t="s">
        <v>442</v>
      </c>
      <c r="L7" s="148" t="s">
        <v>1233</v>
      </c>
      <c r="M7" s="29">
        <v>2011</v>
      </c>
      <c r="N7" s="29" t="s">
        <v>258</v>
      </c>
      <c r="O7" s="119" t="s">
        <v>1266</v>
      </c>
    </row>
    <row r="8" spans="1:17" ht="12.75">
      <c r="A8" s="116" t="s">
        <v>308</v>
      </c>
      <c r="B8" s="61" t="s">
        <v>750</v>
      </c>
      <c r="C8" s="40" t="s">
        <v>309</v>
      </c>
      <c r="D8" s="55">
        <v>53160.4</v>
      </c>
      <c r="E8" s="55">
        <f>D8*$E$3</f>
        <v>140875.06</v>
      </c>
      <c r="F8" s="55">
        <f>E8/2931*3277</f>
        <v>157505.14214261345</v>
      </c>
      <c r="G8" s="55">
        <v>30352</v>
      </c>
      <c r="H8" s="95">
        <f>G8*$E$3</f>
        <v>80432.8</v>
      </c>
      <c r="I8" s="55">
        <f>H8/3147*3277</f>
        <v>83755.41328249127</v>
      </c>
      <c r="J8" s="95">
        <v>24013.6</v>
      </c>
      <c r="K8" s="55">
        <f>J8*$E$3</f>
        <v>63636.03999999999</v>
      </c>
      <c r="L8" s="95">
        <f>K8/3751*3277</f>
        <v>55594.588930951744</v>
      </c>
      <c r="M8" s="43">
        <v>3814</v>
      </c>
      <c r="N8" s="55">
        <f>M8*$E$3</f>
        <v>10107.1</v>
      </c>
      <c r="O8" s="117">
        <f>N8/3262*3277</f>
        <v>10153.576548129982</v>
      </c>
      <c r="Q8" s="39"/>
    </row>
    <row r="9" spans="1:17" ht="13.5" thickBot="1">
      <c r="A9" s="115"/>
      <c r="B9" s="85" t="s">
        <v>1013</v>
      </c>
      <c r="C9" s="41"/>
      <c r="D9" s="86">
        <f aca="true" t="shared" si="0" ref="D9:M9">SUM(D8)</f>
        <v>53160.4</v>
      </c>
      <c r="E9" s="86">
        <f t="shared" si="0"/>
        <v>140875.06</v>
      </c>
      <c r="F9" s="86">
        <f>SUM(F8)</f>
        <v>157505.14214261345</v>
      </c>
      <c r="G9" s="86">
        <f t="shared" si="0"/>
        <v>30352</v>
      </c>
      <c r="H9" s="86">
        <f t="shared" si="0"/>
        <v>80432.8</v>
      </c>
      <c r="I9" s="86">
        <f>SUM(I8)</f>
        <v>83755.41328249127</v>
      </c>
      <c r="J9" s="86">
        <f t="shared" si="0"/>
        <v>24013.6</v>
      </c>
      <c r="K9" s="86">
        <f t="shared" si="0"/>
        <v>63636.03999999999</v>
      </c>
      <c r="L9" s="146">
        <f>SUM(L8)</f>
        <v>55594.588930951744</v>
      </c>
      <c r="M9" s="86">
        <f t="shared" si="0"/>
        <v>3814</v>
      </c>
      <c r="N9" s="86">
        <f>SUM(N8)</f>
        <v>10107.1</v>
      </c>
      <c r="O9" s="102">
        <f>SUM(O8)</f>
        <v>10153.576548129982</v>
      </c>
      <c r="Q9" s="39"/>
    </row>
    <row r="10" spans="1:17" ht="12.75">
      <c r="A10" s="116"/>
      <c r="B10" s="61"/>
      <c r="C10" s="40"/>
      <c r="D10" s="55"/>
      <c r="E10" s="55"/>
      <c r="F10" s="55"/>
      <c r="G10" s="55"/>
      <c r="H10" s="95"/>
      <c r="I10" s="95"/>
      <c r="J10" s="95"/>
      <c r="K10" s="55"/>
      <c r="L10" s="95"/>
      <c r="M10" s="55"/>
      <c r="N10" s="55"/>
      <c r="O10" s="117"/>
      <c r="Q10" s="39"/>
    </row>
    <row r="11" spans="1:17" ht="12.75">
      <c r="A11" s="4" t="s">
        <v>294</v>
      </c>
      <c r="B11" s="61" t="s">
        <v>1030</v>
      </c>
      <c r="C11" s="2" t="s">
        <v>295</v>
      </c>
      <c r="D11" s="13">
        <v>31521.3</v>
      </c>
      <c r="E11" s="55">
        <f>D11*$E$3</f>
        <v>83531.44499999999</v>
      </c>
      <c r="F11" s="55">
        <f>E11/2931*3277</f>
        <v>93392.2024104401</v>
      </c>
      <c r="G11" s="13">
        <v>21546.7</v>
      </c>
      <c r="H11" s="95">
        <f>G11*$E$3</f>
        <v>57098.755</v>
      </c>
      <c r="I11" s="55">
        <f>H11/3147*3277</f>
        <v>59457.45793930727</v>
      </c>
      <c r="J11" s="93">
        <v>20579.1</v>
      </c>
      <c r="K11" s="55">
        <f>J11*$E$3</f>
        <v>54534.61499999999</v>
      </c>
      <c r="L11" s="95">
        <f>K11/3751*3277</f>
        <v>47643.27735403892</v>
      </c>
      <c r="M11" s="13">
        <v>0</v>
      </c>
      <c r="N11" s="55">
        <f>M11*$E$3</f>
        <v>0</v>
      </c>
      <c r="O11" s="117">
        <f>N11/3262*3277</f>
        <v>0</v>
      </c>
      <c r="Q11" s="39"/>
    </row>
    <row r="12" spans="1:17" ht="12.75">
      <c r="A12" s="4" t="s">
        <v>316</v>
      </c>
      <c r="B12" s="47" t="s">
        <v>1030</v>
      </c>
      <c r="C12" s="2" t="s">
        <v>317</v>
      </c>
      <c r="D12" s="13">
        <v>3604</v>
      </c>
      <c r="E12" s="55">
        <f aca="true" t="shared" si="1" ref="E12:E17">D12*$E$3</f>
        <v>9550.6</v>
      </c>
      <c r="F12" s="55">
        <f aca="true" t="shared" si="2" ref="F12:F17">E12/2931*3277</f>
        <v>10678.033503923576</v>
      </c>
      <c r="G12" s="13">
        <v>4239</v>
      </c>
      <c r="H12" s="95">
        <f aca="true" t="shared" si="3" ref="H12:H17">G12*$E$3</f>
        <v>11233.35</v>
      </c>
      <c r="I12" s="55">
        <f aca="true" t="shared" si="4" ref="I12:I17">H12/3147*3277</f>
        <v>11697.390514775978</v>
      </c>
      <c r="J12" s="93">
        <v>4081</v>
      </c>
      <c r="K12" s="55">
        <f aca="true" t="shared" si="5" ref="K12:K17">J12*$E$3</f>
        <v>10814.65</v>
      </c>
      <c r="L12" s="95">
        <f aca="true" t="shared" si="6" ref="L12:L17">K12/3751*3277</f>
        <v>9448.0426686217</v>
      </c>
      <c r="M12" s="13">
        <v>2330</v>
      </c>
      <c r="N12" s="55">
        <f aca="true" t="shared" si="7" ref="N12:N17">M12*$E$3</f>
        <v>6174.5</v>
      </c>
      <c r="O12" s="117">
        <f aca="true" t="shared" si="8" ref="O12:O17">N12/3262*3277</f>
        <v>6202.892857142857</v>
      </c>
      <c r="Q12" s="39"/>
    </row>
    <row r="13" spans="1:17" ht="12.75">
      <c r="A13" s="4" t="s">
        <v>290</v>
      </c>
      <c r="B13" s="47" t="s">
        <v>1030</v>
      </c>
      <c r="C13" s="2" t="s">
        <v>291</v>
      </c>
      <c r="D13" s="13">
        <v>0</v>
      </c>
      <c r="E13" s="55">
        <f t="shared" si="1"/>
        <v>0</v>
      </c>
      <c r="F13" s="55">
        <f t="shared" si="2"/>
        <v>0</v>
      </c>
      <c r="G13" s="43">
        <v>0</v>
      </c>
      <c r="H13" s="95">
        <f t="shared" si="3"/>
        <v>0</v>
      </c>
      <c r="I13" s="55">
        <f t="shared" si="4"/>
        <v>0</v>
      </c>
      <c r="J13" s="94">
        <v>0</v>
      </c>
      <c r="K13" s="55">
        <f t="shared" si="5"/>
        <v>0</v>
      </c>
      <c r="L13" s="95">
        <f t="shared" si="6"/>
        <v>0</v>
      </c>
      <c r="M13" s="13">
        <v>0</v>
      </c>
      <c r="N13" s="55">
        <f t="shared" si="7"/>
        <v>0</v>
      </c>
      <c r="O13" s="117">
        <f t="shared" si="8"/>
        <v>0</v>
      </c>
      <c r="Q13" s="39"/>
    </row>
    <row r="14" spans="1:17" ht="12.75">
      <c r="A14" s="4" t="s">
        <v>324</v>
      </c>
      <c r="B14" s="47" t="s">
        <v>1030</v>
      </c>
      <c r="C14" s="2" t="s">
        <v>325</v>
      </c>
      <c r="D14" s="13">
        <v>890.5</v>
      </c>
      <c r="E14" s="55">
        <f t="shared" si="1"/>
        <v>2359.825</v>
      </c>
      <c r="F14" s="55">
        <f t="shared" si="2"/>
        <v>2638.3986779256225</v>
      </c>
      <c r="G14" s="13">
        <v>1668</v>
      </c>
      <c r="H14" s="95">
        <f t="shared" si="3"/>
        <v>4420.2</v>
      </c>
      <c r="I14" s="55">
        <f t="shared" si="4"/>
        <v>4602.7948522402285</v>
      </c>
      <c r="J14" s="93">
        <v>1691.7</v>
      </c>
      <c r="K14" s="55">
        <f t="shared" si="5"/>
        <v>4483.005</v>
      </c>
      <c r="L14" s="95">
        <f t="shared" si="6"/>
        <v>3916.5042348707016</v>
      </c>
      <c r="M14" s="13">
        <v>1508</v>
      </c>
      <c r="N14" s="55">
        <f t="shared" si="7"/>
        <v>3996.2</v>
      </c>
      <c r="O14" s="117">
        <f t="shared" si="8"/>
        <v>4014.576149601471</v>
      </c>
      <c r="Q14" s="39"/>
    </row>
    <row r="15" spans="1:17" ht="12.75">
      <c r="A15" s="4" t="s">
        <v>318</v>
      </c>
      <c r="B15" s="47" t="s">
        <v>1030</v>
      </c>
      <c r="C15" s="2" t="s">
        <v>319</v>
      </c>
      <c r="D15" s="13">
        <v>2007</v>
      </c>
      <c r="E15" s="55">
        <f t="shared" si="1"/>
        <v>5318.55</v>
      </c>
      <c r="F15" s="55">
        <f t="shared" si="2"/>
        <v>5946.396571136132</v>
      </c>
      <c r="G15" s="13">
        <v>5977</v>
      </c>
      <c r="H15" s="95">
        <f t="shared" si="3"/>
        <v>15839.05</v>
      </c>
      <c r="I15" s="55">
        <f t="shared" si="4"/>
        <v>16493.348220527485</v>
      </c>
      <c r="J15" s="93">
        <v>3822</v>
      </c>
      <c r="K15" s="55">
        <f t="shared" si="5"/>
        <v>10128.3</v>
      </c>
      <c r="L15" s="95">
        <f t="shared" si="6"/>
        <v>8848.424180218608</v>
      </c>
      <c r="M15" s="13">
        <v>2350</v>
      </c>
      <c r="N15" s="55">
        <f t="shared" si="7"/>
        <v>6227.5</v>
      </c>
      <c r="O15" s="117">
        <f t="shared" si="8"/>
        <v>6256.136572654813</v>
      </c>
      <c r="Q15" s="39"/>
    </row>
    <row r="16" spans="1:17" ht="12.75">
      <c r="A16" s="4" t="s">
        <v>361</v>
      </c>
      <c r="B16" s="47" t="s">
        <v>1030</v>
      </c>
      <c r="C16" s="2" t="s">
        <v>362</v>
      </c>
      <c r="D16" s="13">
        <v>0</v>
      </c>
      <c r="E16" s="55">
        <f t="shared" si="1"/>
        <v>0</v>
      </c>
      <c r="F16" s="55">
        <f t="shared" si="2"/>
        <v>0</v>
      </c>
      <c r="G16" s="43">
        <v>0</v>
      </c>
      <c r="H16" s="95">
        <f t="shared" si="3"/>
        <v>0</v>
      </c>
      <c r="I16" s="55">
        <f t="shared" si="4"/>
        <v>0</v>
      </c>
      <c r="J16" s="94">
        <v>0</v>
      </c>
      <c r="K16" s="55">
        <f t="shared" si="5"/>
        <v>0</v>
      </c>
      <c r="L16" s="95">
        <f t="shared" si="6"/>
        <v>0</v>
      </c>
      <c r="M16" s="13">
        <v>0</v>
      </c>
      <c r="N16" s="55">
        <f t="shared" si="7"/>
        <v>0</v>
      </c>
      <c r="O16" s="117">
        <f t="shared" si="8"/>
        <v>0</v>
      </c>
      <c r="Q16" s="39"/>
    </row>
    <row r="17" spans="1:17" ht="12.75">
      <c r="A17" s="4" t="s">
        <v>322</v>
      </c>
      <c r="B17" s="47" t="s">
        <v>1030</v>
      </c>
      <c r="C17" s="2" t="s">
        <v>323</v>
      </c>
      <c r="D17" s="13">
        <v>0</v>
      </c>
      <c r="E17" s="55">
        <f t="shared" si="1"/>
        <v>0</v>
      </c>
      <c r="F17" s="55">
        <f t="shared" si="2"/>
        <v>0</v>
      </c>
      <c r="G17" s="43">
        <v>0</v>
      </c>
      <c r="H17" s="95">
        <f t="shared" si="3"/>
        <v>0</v>
      </c>
      <c r="I17" s="55">
        <f t="shared" si="4"/>
        <v>0</v>
      </c>
      <c r="J17" s="94">
        <v>0</v>
      </c>
      <c r="K17" s="55">
        <f t="shared" si="5"/>
        <v>0</v>
      </c>
      <c r="L17" s="95">
        <f t="shared" si="6"/>
        <v>0</v>
      </c>
      <c r="M17" s="13">
        <v>0</v>
      </c>
      <c r="N17" s="55">
        <f t="shared" si="7"/>
        <v>0</v>
      </c>
      <c r="O17" s="117">
        <f t="shared" si="8"/>
        <v>0</v>
      </c>
      <c r="Q17" s="39"/>
    </row>
    <row r="18" spans="1:17" ht="13.5" thickBot="1">
      <c r="A18" s="115"/>
      <c r="B18" s="85" t="s">
        <v>1005</v>
      </c>
      <c r="C18" s="41"/>
      <c r="D18" s="86">
        <f aca="true" t="shared" si="9" ref="D18:M18">SUM(D11:D17)</f>
        <v>38022.8</v>
      </c>
      <c r="E18" s="86">
        <f t="shared" si="9"/>
        <v>100760.42</v>
      </c>
      <c r="F18" s="86">
        <f>SUM(F11:F17)</f>
        <v>112655.03116342545</v>
      </c>
      <c r="G18" s="86">
        <f t="shared" si="9"/>
        <v>33430.7</v>
      </c>
      <c r="H18" s="86">
        <f t="shared" si="9"/>
        <v>88591.355</v>
      </c>
      <c r="I18" s="86">
        <f>SUM(I11:I17)</f>
        <v>92250.99152685096</v>
      </c>
      <c r="J18" s="86">
        <f t="shared" si="9"/>
        <v>30173.8</v>
      </c>
      <c r="K18" s="86">
        <f t="shared" si="9"/>
        <v>79960.56999999999</v>
      </c>
      <c r="L18" s="146">
        <f>SUM(L11:L17)</f>
        <v>69856.24843774992</v>
      </c>
      <c r="M18" s="86">
        <f t="shared" si="9"/>
        <v>6188</v>
      </c>
      <c r="N18" s="86">
        <f>SUM(N11:N17)</f>
        <v>16398.2</v>
      </c>
      <c r="O18" s="102">
        <f>SUM(O11:O17)</f>
        <v>16473.60557939914</v>
      </c>
      <c r="Q18" s="39"/>
    </row>
    <row r="19" spans="1:17" ht="12.75">
      <c r="A19" s="4"/>
      <c r="B19" s="47"/>
      <c r="C19" s="2"/>
      <c r="D19" s="13"/>
      <c r="E19" s="13"/>
      <c r="F19" s="13"/>
      <c r="G19" s="43"/>
      <c r="H19" s="94"/>
      <c r="I19" s="94"/>
      <c r="J19" s="94"/>
      <c r="K19" s="13"/>
      <c r="L19" s="93"/>
      <c r="M19" s="55"/>
      <c r="N19" s="55"/>
      <c r="O19" s="117"/>
      <c r="Q19" s="39"/>
    </row>
    <row r="20" spans="1:17" ht="12.75">
      <c r="A20" s="4" t="s">
        <v>185</v>
      </c>
      <c r="B20" s="47" t="s">
        <v>1026</v>
      </c>
      <c r="C20" s="2" t="s">
        <v>186</v>
      </c>
      <c r="D20" s="13">
        <v>5295.5</v>
      </c>
      <c r="E20" s="55">
        <f aca="true" t="shared" si="10" ref="E20:E34">D20*$E$3</f>
        <v>14033.074999999999</v>
      </c>
      <c r="F20" s="55">
        <f>E20/2931*3277</f>
        <v>15689.65771920846</v>
      </c>
      <c r="G20" s="13">
        <v>5777.1</v>
      </c>
      <c r="H20" s="95">
        <f aca="true" t="shared" si="11" ref="H20:H34">G20*$E$3</f>
        <v>15309.315</v>
      </c>
      <c r="I20" s="55">
        <f>H20/3147*3277</f>
        <v>15941.730300285986</v>
      </c>
      <c r="J20" s="93">
        <v>5335</v>
      </c>
      <c r="K20" s="55">
        <f>J20*$E$3</f>
        <v>14137.75</v>
      </c>
      <c r="L20" s="95">
        <f>K20/3751*3277</f>
        <v>12351.214809384164</v>
      </c>
      <c r="M20" s="13">
        <v>5435</v>
      </c>
      <c r="N20" s="55">
        <f>M20*$E$3</f>
        <v>14402.75</v>
      </c>
      <c r="O20" s="117">
        <f aca="true" t="shared" si="12" ref="O20:O34">N20/3262*3277</f>
        <v>14468.979690374004</v>
      </c>
      <c r="Q20" s="39"/>
    </row>
    <row r="21" spans="1:17" ht="12.75">
      <c r="A21" s="4" t="s">
        <v>162</v>
      </c>
      <c r="B21" s="47" t="s">
        <v>1026</v>
      </c>
      <c r="C21" s="2" t="s">
        <v>163</v>
      </c>
      <c r="D21" s="13">
        <v>4179.6</v>
      </c>
      <c r="E21" s="55">
        <f t="shared" si="10"/>
        <v>11075.94</v>
      </c>
      <c r="F21" s="55">
        <f aca="true" t="shared" si="13" ref="F21:F34">E21/2931*3277</f>
        <v>12383.437523029683</v>
      </c>
      <c r="G21" s="13">
        <v>3083.9</v>
      </c>
      <c r="H21" s="95">
        <f t="shared" si="11"/>
        <v>8172.335</v>
      </c>
      <c r="I21" s="55">
        <f aca="true" t="shared" si="14" ref="I21:I34">H21/3147*3277</f>
        <v>8509.927484906259</v>
      </c>
      <c r="J21" s="93">
        <v>4773.4</v>
      </c>
      <c r="K21" s="55">
        <f aca="true" t="shared" si="15" ref="K21:K34">J21*$E$3</f>
        <v>12649.509999999998</v>
      </c>
      <c r="L21" s="95">
        <f aca="true" t="shared" si="16" ref="L21:L34">K21/3751*3277</f>
        <v>11051.03819514796</v>
      </c>
      <c r="M21" s="13">
        <v>5733</v>
      </c>
      <c r="N21" s="55">
        <f aca="true" t="shared" si="17" ref="N21:N34">M21*$E$3</f>
        <v>15192.449999999999</v>
      </c>
      <c r="O21" s="117">
        <f t="shared" si="12"/>
        <v>15262.311051502145</v>
      </c>
      <c r="Q21" s="39"/>
    </row>
    <row r="22" spans="1:17" ht="12.75">
      <c r="A22" s="4" t="s">
        <v>183</v>
      </c>
      <c r="B22" s="47" t="s">
        <v>1026</v>
      </c>
      <c r="C22" s="2" t="s">
        <v>184</v>
      </c>
      <c r="D22" s="13">
        <v>3802.9</v>
      </c>
      <c r="E22" s="55">
        <f t="shared" si="10"/>
        <v>10077.685</v>
      </c>
      <c r="F22" s="55">
        <f t="shared" si="13"/>
        <v>11267.340069941998</v>
      </c>
      <c r="G22" s="13">
        <v>0</v>
      </c>
      <c r="H22" s="95">
        <f t="shared" si="11"/>
        <v>0</v>
      </c>
      <c r="I22" s="55">
        <f t="shared" si="14"/>
        <v>0</v>
      </c>
      <c r="J22" s="94">
        <v>0</v>
      </c>
      <c r="K22" s="55">
        <f t="shared" si="15"/>
        <v>0</v>
      </c>
      <c r="L22" s="95">
        <f t="shared" si="16"/>
        <v>0</v>
      </c>
      <c r="M22" s="13">
        <v>0</v>
      </c>
      <c r="N22" s="55">
        <f t="shared" si="17"/>
        <v>0</v>
      </c>
      <c r="O22" s="117">
        <f t="shared" si="12"/>
        <v>0</v>
      </c>
      <c r="Q22" s="39"/>
    </row>
    <row r="23" spans="1:17" ht="12.75">
      <c r="A23" s="4" t="s">
        <v>174</v>
      </c>
      <c r="B23" s="47" t="s">
        <v>1026</v>
      </c>
      <c r="C23" s="2" t="s">
        <v>175</v>
      </c>
      <c r="D23" s="13">
        <v>0</v>
      </c>
      <c r="E23" s="55">
        <f t="shared" si="10"/>
        <v>0</v>
      </c>
      <c r="F23" s="55">
        <f t="shared" si="13"/>
        <v>0</v>
      </c>
      <c r="G23" s="13">
        <v>0</v>
      </c>
      <c r="H23" s="95">
        <f t="shared" si="11"/>
        <v>0</v>
      </c>
      <c r="I23" s="55">
        <f t="shared" si="14"/>
        <v>0</v>
      </c>
      <c r="J23" s="94">
        <v>0</v>
      </c>
      <c r="K23" s="55">
        <f t="shared" si="15"/>
        <v>0</v>
      </c>
      <c r="L23" s="95">
        <f t="shared" si="16"/>
        <v>0</v>
      </c>
      <c r="M23" s="13">
        <v>0</v>
      </c>
      <c r="N23" s="55">
        <f t="shared" si="17"/>
        <v>0</v>
      </c>
      <c r="O23" s="117">
        <f t="shared" si="12"/>
        <v>0</v>
      </c>
      <c r="Q23" s="39"/>
    </row>
    <row r="24" spans="1:17" ht="12.75">
      <c r="A24" s="4" t="s">
        <v>332</v>
      </c>
      <c r="B24" s="47" t="s">
        <v>1026</v>
      </c>
      <c r="C24" s="2" t="s">
        <v>333</v>
      </c>
      <c r="D24" s="13">
        <v>0</v>
      </c>
      <c r="E24" s="55">
        <f t="shared" si="10"/>
        <v>0</v>
      </c>
      <c r="F24" s="55">
        <f t="shared" si="13"/>
        <v>0</v>
      </c>
      <c r="G24" s="13">
        <v>0</v>
      </c>
      <c r="H24" s="95">
        <f t="shared" si="11"/>
        <v>0</v>
      </c>
      <c r="I24" s="55">
        <f t="shared" si="14"/>
        <v>0</v>
      </c>
      <c r="J24" s="94">
        <v>0</v>
      </c>
      <c r="K24" s="55">
        <f t="shared" si="15"/>
        <v>0</v>
      </c>
      <c r="L24" s="95">
        <f t="shared" si="16"/>
        <v>0</v>
      </c>
      <c r="M24" s="13">
        <v>0</v>
      </c>
      <c r="N24" s="55">
        <f t="shared" si="17"/>
        <v>0</v>
      </c>
      <c r="O24" s="117">
        <f t="shared" si="12"/>
        <v>0</v>
      </c>
      <c r="Q24" s="39"/>
    </row>
    <row r="25" spans="1:17" ht="12.75">
      <c r="A25" s="4" t="s">
        <v>187</v>
      </c>
      <c r="B25" s="47" t="s">
        <v>1026</v>
      </c>
      <c r="C25" s="2" t="s">
        <v>188</v>
      </c>
      <c r="D25" s="13">
        <v>3219</v>
      </c>
      <c r="E25" s="55">
        <f t="shared" si="10"/>
        <v>8530.35</v>
      </c>
      <c r="F25" s="55">
        <f t="shared" si="13"/>
        <v>9537.344575230296</v>
      </c>
      <c r="G25" s="13">
        <v>5382</v>
      </c>
      <c r="H25" s="95">
        <f t="shared" si="11"/>
        <v>14262.3</v>
      </c>
      <c r="I25" s="55">
        <f t="shared" si="14"/>
        <v>14851.4639656816</v>
      </c>
      <c r="J25" s="93">
        <v>6473</v>
      </c>
      <c r="K25" s="55">
        <f t="shared" si="15"/>
        <v>17153.45</v>
      </c>
      <c r="L25" s="95">
        <f t="shared" si="16"/>
        <v>14985.831951479604</v>
      </c>
      <c r="M25" s="13">
        <v>4930</v>
      </c>
      <c r="N25" s="55">
        <f t="shared" si="17"/>
        <v>13064.5</v>
      </c>
      <c r="O25" s="117">
        <f t="shared" si="12"/>
        <v>13124.575873697118</v>
      </c>
      <c r="Q25" s="39"/>
    </row>
    <row r="26" spans="1:17" ht="12.75">
      <c r="A26" s="4" t="s">
        <v>181</v>
      </c>
      <c r="B26" s="47" t="s">
        <v>1026</v>
      </c>
      <c r="C26" s="2" t="s">
        <v>182</v>
      </c>
      <c r="D26" s="13">
        <v>7439.2</v>
      </c>
      <c r="E26" s="55">
        <f t="shared" si="10"/>
        <v>19713.879999999997</v>
      </c>
      <c r="F26" s="55">
        <f t="shared" si="13"/>
        <v>22041.07293074036</v>
      </c>
      <c r="G26" s="13">
        <v>6020.6</v>
      </c>
      <c r="H26" s="95">
        <f t="shared" si="11"/>
        <v>15954.59</v>
      </c>
      <c r="I26" s="55">
        <f t="shared" si="14"/>
        <v>16613.661083571656</v>
      </c>
      <c r="J26" s="93">
        <v>6116</v>
      </c>
      <c r="K26" s="55">
        <f t="shared" si="15"/>
        <v>16207.4</v>
      </c>
      <c r="L26" s="95">
        <f t="shared" si="16"/>
        <v>14159.330791788854</v>
      </c>
      <c r="M26" s="13">
        <v>6912</v>
      </c>
      <c r="N26" s="55">
        <f t="shared" si="17"/>
        <v>18316.8</v>
      </c>
      <c r="O26" s="117">
        <f t="shared" si="12"/>
        <v>18401.02808093194</v>
      </c>
      <c r="Q26" s="39"/>
    </row>
    <row r="27" spans="1:17" ht="12.75">
      <c r="A27" s="4" t="s">
        <v>180</v>
      </c>
      <c r="B27" s="47" t="s">
        <v>1026</v>
      </c>
      <c r="C27" s="2" t="s">
        <v>128</v>
      </c>
      <c r="D27" s="13">
        <v>0</v>
      </c>
      <c r="E27" s="55">
        <f t="shared" si="10"/>
        <v>0</v>
      </c>
      <c r="F27" s="55">
        <f t="shared" si="13"/>
        <v>0</v>
      </c>
      <c r="G27" s="43">
        <v>0</v>
      </c>
      <c r="H27" s="95">
        <f t="shared" si="11"/>
        <v>0</v>
      </c>
      <c r="I27" s="55">
        <f t="shared" si="14"/>
        <v>0</v>
      </c>
      <c r="J27" s="94">
        <v>0</v>
      </c>
      <c r="K27" s="55">
        <f t="shared" si="15"/>
        <v>0</v>
      </c>
      <c r="L27" s="95">
        <f t="shared" si="16"/>
        <v>0</v>
      </c>
      <c r="M27" s="13">
        <v>0</v>
      </c>
      <c r="N27" s="55">
        <f t="shared" si="17"/>
        <v>0</v>
      </c>
      <c r="O27" s="117">
        <f t="shared" si="12"/>
        <v>0</v>
      </c>
      <c r="Q27" s="39"/>
    </row>
    <row r="28" spans="1:17" ht="12.75">
      <c r="A28" s="4" t="s">
        <v>337</v>
      </c>
      <c r="B28" s="47" t="s">
        <v>1026</v>
      </c>
      <c r="C28" s="2" t="s">
        <v>338</v>
      </c>
      <c r="D28" s="13">
        <v>0</v>
      </c>
      <c r="E28" s="55">
        <f t="shared" si="10"/>
        <v>0</v>
      </c>
      <c r="F28" s="55">
        <f t="shared" si="13"/>
        <v>0</v>
      </c>
      <c r="G28" s="13">
        <v>4524.5</v>
      </c>
      <c r="H28" s="95">
        <f t="shared" si="11"/>
        <v>11989.925</v>
      </c>
      <c r="I28" s="55">
        <f t="shared" si="14"/>
        <v>12485.219010168414</v>
      </c>
      <c r="J28" s="93">
        <v>5640</v>
      </c>
      <c r="K28" s="55">
        <f t="shared" si="15"/>
        <v>14946</v>
      </c>
      <c r="L28" s="95">
        <f t="shared" si="16"/>
        <v>13057.329245534524</v>
      </c>
      <c r="M28" s="13">
        <v>4610</v>
      </c>
      <c r="N28" s="55">
        <f t="shared" si="17"/>
        <v>12216.5</v>
      </c>
      <c r="O28" s="117">
        <f t="shared" si="12"/>
        <v>12272.676425505826</v>
      </c>
      <c r="Q28" s="39"/>
    </row>
    <row r="29" spans="1:17" ht="12.75">
      <c r="A29" s="4" t="s">
        <v>189</v>
      </c>
      <c r="B29" s="47" t="s">
        <v>1026</v>
      </c>
      <c r="C29" s="2" t="s">
        <v>190</v>
      </c>
      <c r="D29" s="13">
        <v>2917</v>
      </c>
      <c r="E29" s="55">
        <f t="shared" si="10"/>
        <v>7730.05</v>
      </c>
      <c r="F29" s="55">
        <f t="shared" si="13"/>
        <v>8642.570402592972</v>
      </c>
      <c r="G29" s="13">
        <v>2227</v>
      </c>
      <c r="H29" s="95">
        <f t="shared" si="11"/>
        <v>5901.55</v>
      </c>
      <c r="I29" s="55">
        <f t="shared" si="14"/>
        <v>6145.338210994599</v>
      </c>
      <c r="J29" s="93">
        <v>1916</v>
      </c>
      <c r="K29" s="55">
        <f t="shared" si="15"/>
        <v>5077.4</v>
      </c>
      <c r="L29" s="95">
        <f t="shared" si="16"/>
        <v>4435.787736603573</v>
      </c>
      <c r="M29" s="13">
        <v>0</v>
      </c>
      <c r="N29" s="55">
        <f t="shared" si="17"/>
        <v>0</v>
      </c>
      <c r="O29" s="117">
        <f t="shared" si="12"/>
        <v>0</v>
      </c>
      <c r="Q29" s="39"/>
    </row>
    <row r="30" spans="1:17" ht="12.75">
      <c r="A30" s="4" t="s">
        <v>178</v>
      </c>
      <c r="B30" s="47" t="s">
        <v>1026</v>
      </c>
      <c r="C30" s="2" t="s">
        <v>179</v>
      </c>
      <c r="D30" s="13">
        <v>3110.9</v>
      </c>
      <c r="E30" s="55">
        <f t="shared" si="10"/>
        <v>8243.885</v>
      </c>
      <c r="F30" s="55">
        <f t="shared" si="13"/>
        <v>9217.062826680314</v>
      </c>
      <c r="G30" s="43">
        <v>0</v>
      </c>
      <c r="H30" s="95">
        <f t="shared" si="11"/>
        <v>0</v>
      </c>
      <c r="I30" s="55">
        <f t="shared" si="14"/>
        <v>0</v>
      </c>
      <c r="J30" s="94">
        <v>0</v>
      </c>
      <c r="K30" s="55">
        <f t="shared" si="15"/>
        <v>0</v>
      </c>
      <c r="L30" s="95">
        <f t="shared" si="16"/>
        <v>0</v>
      </c>
      <c r="M30" s="13">
        <v>0</v>
      </c>
      <c r="N30" s="55">
        <f t="shared" si="17"/>
        <v>0</v>
      </c>
      <c r="O30" s="117">
        <f t="shared" si="12"/>
        <v>0</v>
      </c>
      <c r="Q30" s="39"/>
    </row>
    <row r="31" spans="1:17" ht="12.75">
      <c r="A31" s="4" t="s">
        <v>191</v>
      </c>
      <c r="B31" s="47" t="s">
        <v>1026</v>
      </c>
      <c r="C31" s="2" t="s">
        <v>192</v>
      </c>
      <c r="D31" s="13">
        <v>4688</v>
      </c>
      <c r="E31" s="55">
        <f t="shared" si="10"/>
        <v>12423.199999999999</v>
      </c>
      <c r="F31" s="55">
        <f t="shared" si="13"/>
        <v>13889.739474582053</v>
      </c>
      <c r="G31" s="13">
        <v>3196</v>
      </c>
      <c r="H31" s="95">
        <f t="shared" si="11"/>
        <v>8469.4</v>
      </c>
      <c r="I31" s="55">
        <f t="shared" si="14"/>
        <v>8819.263997457896</v>
      </c>
      <c r="J31" s="93"/>
      <c r="K31" s="55">
        <f t="shared" si="15"/>
        <v>0</v>
      </c>
      <c r="L31" s="95">
        <f t="shared" si="16"/>
        <v>0</v>
      </c>
      <c r="M31" s="13">
        <v>0</v>
      </c>
      <c r="N31" s="55">
        <f t="shared" si="17"/>
        <v>0</v>
      </c>
      <c r="O31" s="117">
        <f t="shared" si="12"/>
        <v>0</v>
      </c>
      <c r="Q31" s="39"/>
    </row>
    <row r="32" spans="1:17" ht="12.75">
      <c r="A32" s="4" t="s">
        <v>334</v>
      </c>
      <c r="B32" s="47" t="s">
        <v>1026</v>
      </c>
      <c r="C32" s="2" t="s">
        <v>335</v>
      </c>
      <c r="D32" s="13">
        <v>0</v>
      </c>
      <c r="E32" s="55">
        <f t="shared" si="10"/>
        <v>0</v>
      </c>
      <c r="F32" s="55">
        <f t="shared" si="13"/>
        <v>0</v>
      </c>
      <c r="G32" s="43">
        <v>0</v>
      </c>
      <c r="H32" s="95">
        <f t="shared" si="11"/>
        <v>0</v>
      </c>
      <c r="I32" s="55">
        <f t="shared" si="14"/>
        <v>0</v>
      </c>
      <c r="J32" s="94">
        <v>0</v>
      </c>
      <c r="K32" s="55">
        <f t="shared" si="15"/>
        <v>0</v>
      </c>
      <c r="L32" s="95">
        <f t="shared" si="16"/>
        <v>0</v>
      </c>
      <c r="M32" s="13">
        <v>0</v>
      </c>
      <c r="N32" s="55">
        <f t="shared" si="17"/>
        <v>0</v>
      </c>
      <c r="O32" s="117">
        <f t="shared" si="12"/>
        <v>0</v>
      </c>
      <c r="Q32" s="39"/>
    </row>
    <row r="33" spans="1:17" ht="12.75">
      <c r="A33" s="4" t="s">
        <v>176</v>
      </c>
      <c r="B33" s="47" t="s">
        <v>1026</v>
      </c>
      <c r="C33" s="2" t="s">
        <v>177</v>
      </c>
      <c r="D33" s="13">
        <v>5053.1</v>
      </c>
      <c r="E33" s="55">
        <f t="shared" si="10"/>
        <v>13390.715</v>
      </c>
      <c r="F33" s="55">
        <f t="shared" si="13"/>
        <v>14971.468118389628</v>
      </c>
      <c r="G33" s="43">
        <v>0</v>
      </c>
      <c r="H33" s="95">
        <f t="shared" si="11"/>
        <v>0</v>
      </c>
      <c r="I33" s="55">
        <f t="shared" si="14"/>
        <v>0</v>
      </c>
      <c r="J33" s="94">
        <v>0</v>
      </c>
      <c r="K33" s="55">
        <f t="shared" si="15"/>
        <v>0</v>
      </c>
      <c r="L33" s="95">
        <f t="shared" si="16"/>
        <v>0</v>
      </c>
      <c r="M33" s="13">
        <v>0</v>
      </c>
      <c r="N33" s="55">
        <f t="shared" si="17"/>
        <v>0</v>
      </c>
      <c r="O33" s="117">
        <f t="shared" si="12"/>
        <v>0</v>
      </c>
      <c r="Q33" s="39"/>
    </row>
    <row r="34" spans="1:17" ht="12.75">
      <c r="A34" s="4" t="s">
        <v>336</v>
      </c>
      <c r="B34" s="47" t="s">
        <v>1026</v>
      </c>
      <c r="C34" s="2" t="s">
        <v>127</v>
      </c>
      <c r="D34" s="13">
        <v>0</v>
      </c>
      <c r="E34" s="55">
        <f t="shared" si="10"/>
        <v>0</v>
      </c>
      <c r="F34" s="55">
        <f t="shared" si="13"/>
        <v>0</v>
      </c>
      <c r="G34" s="13">
        <v>3436.7</v>
      </c>
      <c r="H34" s="95">
        <f t="shared" si="11"/>
        <v>9107.255</v>
      </c>
      <c r="I34" s="55">
        <f t="shared" si="14"/>
        <v>9483.468266603113</v>
      </c>
      <c r="J34" s="93">
        <v>2223.5</v>
      </c>
      <c r="K34" s="55">
        <f t="shared" si="15"/>
        <v>5892.275</v>
      </c>
      <c r="L34" s="95">
        <f t="shared" si="16"/>
        <v>5147.689996001066</v>
      </c>
      <c r="M34" s="13">
        <v>0</v>
      </c>
      <c r="N34" s="55">
        <f t="shared" si="17"/>
        <v>0</v>
      </c>
      <c r="O34" s="117">
        <f t="shared" si="12"/>
        <v>0</v>
      </c>
      <c r="Q34" s="39"/>
    </row>
    <row r="35" spans="1:17" ht="13.5" thickBot="1">
      <c r="A35" s="115"/>
      <c r="B35" s="85" t="s">
        <v>1006</v>
      </c>
      <c r="C35" s="41"/>
      <c r="D35" s="86">
        <f aca="true" t="shared" si="18" ref="D35:M35">SUM(D20:D34)</f>
        <v>39705.200000000004</v>
      </c>
      <c r="E35" s="86">
        <f t="shared" si="18"/>
        <v>105218.77999999998</v>
      </c>
      <c r="F35" s="86">
        <f>SUM(F20:F34)</f>
        <v>117639.69364039577</v>
      </c>
      <c r="G35" s="86">
        <f t="shared" si="18"/>
        <v>33647.799999999996</v>
      </c>
      <c r="H35" s="86">
        <f t="shared" si="18"/>
        <v>89166.67</v>
      </c>
      <c r="I35" s="86">
        <f>SUM(I20:I34)</f>
        <v>92850.07231966952</v>
      </c>
      <c r="J35" s="86">
        <f t="shared" si="18"/>
        <v>32476.9</v>
      </c>
      <c r="K35" s="86">
        <f t="shared" si="18"/>
        <v>86063.78499999999</v>
      </c>
      <c r="L35" s="146">
        <f>SUM(L20:L34)</f>
        <v>75188.22272593973</v>
      </c>
      <c r="M35" s="86">
        <f t="shared" si="18"/>
        <v>27620</v>
      </c>
      <c r="N35" s="86">
        <f>SUM(N20:N34)</f>
        <v>73193</v>
      </c>
      <c r="O35" s="102">
        <f>SUM(O20:O34)</f>
        <v>73529.57112201102</v>
      </c>
      <c r="Q35" s="39"/>
    </row>
    <row r="36" spans="1:17" ht="12.75">
      <c r="A36" s="4"/>
      <c r="B36" s="47"/>
      <c r="C36" s="2"/>
      <c r="D36" s="13"/>
      <c r="E36" s="13"/>
      <c r="F36" s="13"/>
      <c r="G36" s="13"/>
      <c r="H36" s="93"/>
      <c r="I36" s="93"/>
      <c r="J36" s="93"/>
      <c r="K36" s="13"/>
      <c r="L36" s="93"/>
      <c r="M36" s="55"/>
      <c r="N36" s="55"/>
      <c r="O36" s="117"/>
      <c r="Q36" s="39"/>
    </row>
    <row r="37" spans="1:17" ht="12.75">
      <c r="A37" s="4" t="s">
        <v>220</v>
      </c>
      <c r="B37" s="47" t="s">
        <v>749</v>
      </c>
      <c r="C37" s="2" t="s">
        <v>221</v>
      </c>
      <c r="D37" s="13">
        <v>0</v>
      </c>
      <c r="E37" s="55">
        <f>D37*$E$3</f>
        <v>0</v>
      </c>
      <c r="F37" s="55">
        <f>E37/2931*3277</f>
        <v>0</v>
      </c>
      <c r="G37" s="13">
        <v>0</v>
      </c>
      <c r="H37" s="95">
        <f>G37*$E$3</f>
        <v>0</v>
      </c>
      <c r="I37" s="55">
        <f>H37/3147*3277</f>
        <v>0</v>
      </c>
      <c r="J37" s="94">
        <v>0</v>
      </c>
      <c r="K37" s="55">
        <f>J37*$E$3</f>
        <v>0</v>
      </c>
      <c r="L37" s="95">
        <f>K37/3751*3277</f>
        <v>0</v>
      </c>
      <c r="M37" s="13">
        <v>0</v>
      </c>
      <c r="N37" s="55">
        <f>M37*$E$3</f>
        <v>0</v>
      </c>
      <c r="O37" s="117">
        <f>N37/3262*3277</f>
        <v>0</v>
      </c>
      <c r="Q37" s="39"/>
    </row>
    <row r="38" spans="1:17" ht="12.75">
      <c r="A38" s="4" t="s">
        <v>213</v>
      </c>
      <c r="B38" s="47" t="s">
        <v>749</v>
      </c>
      <c r="C38" s="2" t="s">
        <v>107</v>
      </c>
      <c r="D38" s="13">
        <v>2567</v>
      </c>
      <c r="E38" s="55">
        <f>D38*$E$3</f>
        <v>6802.55</v>
      </c>
      <c r="F38" s="55">
        <f>E38/2931*3277</f>
        <v>7605.580467417263</v>
      </c>
      <c r="G38" s="13">
        <v>3107</v>
      </c>
      <c r="H38" s="95">
        <f>G38*$E$3</f>
        <v>8233.55</v>
      </c>
      <c r="I38" s="55">
        <f>H38/3147*3277</f>
        <v>8573.671226564982</v>
      </c>
      <c r="J38" s="94">
        <v>0</v>
      </c>
      <c r="K38" s="55">
        <f>J38*$E$3</f>
        <v>0</v>
      </c>
      <c r="L38" s="95">
        <f>K38/3751*3277</f>
        <v>0</v>
      </c>
      <c r="M38" s="13">
        <v>0</v>
      </c>
      <c r="N38" s="55">
        <f>M38*$E$3</f>
        <v>0</v>
      </c>
      <c r="O38" s="117">
        <f>N38/3262*3277</f>
        <v>0</v>
      </c>
      <c r="Q38" s="39"/>
    </row>
    <row r="39" spans="1:17" ht="12.75">
      <c r="A39" s="4" t="s">
        <v>214</v>
      </c>
      <c r="B39" s="47" t="s">
        <v>749</v>
      </c>
      <c r="C39" s="2" t="s">
        <v>215</v>
      </c>
      <c r="D39" s="13">
        <v>2141</v>
      </c>
      <c r="E39" s="55">
        <f>D39*$E$3</f>
        <v>5673.65</v>
      </c>
      <c r="F39" s="55">
        <f>E39/2931*3277</f>
        <v>6343.415574889116</v>
      </c>
      <c r="G39" s="43">
        <v>0</v>
      </c>
      <c r="H39" s="95">
        <f>G39*$E$3</f>
        <v>0</v>
      </c>
      <c r="I39" s="55">
        <f>H39/3147*3277</f>
        <v>0</v>
      </c>
      <c r="J39" s="94">
        <v>0</v>
      </c>
      <c r="K39" s="55">
        <f>J39*$E$3</f>
        <v>0</v>
      </c>
      <c r="L39" s="95">
        <f>K39/3751*3277</f>
        <v>0</v>
      </c>
      <c r="M39" s="13">
        <v>0</v>
      </c>
      <c r="N39" s="55">
        <f>M39*$E$3</f>
        <v>0</v>
      </c>
      <c r="O39" s="117">
        <f>N39/3262*3277</f>
        <v>0</v>
      </c>
      <c r="Q39" s="39"/>
    </row>
    <row r="40" spans="1:17" ht="12.75">
      <c r="A40" s="4" t="s">
        <v>270</v>
      </c>
      <c r="B40" s="47" t="s">
        <v>749</v>
      </c>
      <c r="C40" s="2" t="s">
        <v>271</v>
      </c>
      <c r="D40" s="13">
        <v>0</v>
      </c>
      <c r="E40" s="55">
        <f>D40*$E$3</f>
        <v>0</v>
      </c>
      <c r="F40" s="55">
        <f>E40/2931*3277</f>
        <v>0</v>
      </c>
      <c r="G40" s="43">
        <v>0</v>
      </c>
      <c r="H40" s="95">
        <f>G40*$E$3</f>
        <v>0</v>
      </c>
      <c r="I40" s="55">
        <f>H40/3147*3277</f>
        <v>0</v>
      </c>
      <c r="J40" s="94">
        <v>0</v>
      </c>
      <c r="K40" s="55">
        <f>J40*$E$3</f>
        <v>0</v>
      </c>
      <c r="L40" s="95">
        <f>K40/3751*3277</f>
        <v>0</v>
      </c>
      <c r="M40" s="13">
        <v>0</v>
      </c>
      <c r="N40" s="55">
        <f>M40*$E$3</f>
        <v>0</v>
      </c>
      <c r="O40" s="117">
        <f>N40/3262*3277</f>
        <v>0</v>
      </c>
      <c r="Q40" s="39"/>
    </row>
    <row r="41" spans="1:17" ht="12.75">
      <c r="A41" s="4" t="s">
        <v>201</v>
      </c>
      <c r="B41" s="47" t="s">
        <v>749</v>
      </c>
      <c r="C41" s="2" t="s">
        <v>129</v>
      </c>
      <c r="D41" s="13">
        <v>4069.8</v>
      </c>
      <c r="E41" s="55">
        <f>D41*$E$3</f>
        <v>10784.97</v>
      </c>
      <c r="F41" s="55">
        <f>E41/2931*3277</f>
        <v>12058.118966223132</v>
      </c>
      <c r="G41" s="13">
        <v>1700.1</v>
      </c>
      <c r="H41" s="95">
        <f>G41*$E$3</f>
        <v>4505.264999999999</v>
      </c>
      <c r="I41" s="55"/>
      <c r="J41" s="94">
        <v>0</v>
      </c>
      <c r="K41" s="55">
        <f>J41*$E$3</f>
        <v>0</v>
      </c>
      <c r="L41" s="95">
        <f>K41/3751*3277</f>
        <v>0</v>
      </c>
      <c r="M41" s="13">
        <v>0</v>
      </c>
      <c r="N41" s="55">
        <f>M41*$E$3</f>
        <v>0</v>
      </c>
      <c r="O41" s="117">
        <f>N41/3262*3277</f>
        <v>0</v>
      </c>
      <c r="Q41" s="39"/>
    </row>
    <row r="42" spans="1:17" ht="13.5" thickBot="1">
      <c r="A42" s="115"/>
      <c r="B42" s="85" t="s">
        <v>1007</v>
      </c>
      <c r="C42" s="41"/>
      <c r="D42" s="86">
        <f aca="true" t="shared" si="19" ref="D42:M42">SUM(D37:D41)</f>
        <v>8777.8</v>
      </c>
      <c r="E42" s="86">
        <f t="shared" si="19"/>
        <v>23261.17</v>
      </c>
      <c r="F42" s="86">
        <f>SUM(F37:F41)</f>
        <v>26007.11500852951</v>
      </c>
      <c r="G42" s="86">
        <f t="shared" si="19"/>
        <v>4807.1</v>
      </c>
      <c r="H42" s="86">
        <f t="shared" si="19"/>
        <v>12738.814999999999</v>
      </c>
      <c r="I42" s="86">
        <f>SUM(I37:I41)</f>
        <v>8573.671226564982</v>
      </c>
      <c r="J42" s="86">
        <f t="shared" si="19"/>
        <v>0</v>
      </c>
      <c r="K42" s="86">
        <f t="shared" si="19"/>
        <v>0</v>
      </c>
      <c r="L42" s="146">
        <f>SUM(L37:L41)</f>
        <v>0</v>
      </c>
      <c r="M42" s="86">
        <f t="shared" si="19"/>
        <v>0</v>
      </c>
      <c r="N42" s="86">
        <f>SUM(N37:N41)</f>
        <v>0</v>
      </c>
      <c r="O42" s="102">
        <f>SUM(O37:O41)</f>
        <v>0</v>
      </c>
      <c r="Q42" s="39"/>
    </row>
    <row r="43" spans="1:17" ht="12.75">
      <c r="A43" s="4"/>
      <c r="B43" s="47"/>
      <c r="C43" s="2"/>
      <c r="D43" s="13"/>
      <c r="E43" s="13"/>
      <c r="F43" s="13"/>
      <c r="G43" s="13"/>
      <c r="H43" s="93"/>
      <c r="I43" s="93"/>
      <c r="J43" s="94"/>
      <c r="K43" s="13"/>
      <c r="L43" s="93"/>
      <c r="M43" s="55"/>
      <c r="N43" s="55"/>
      <c r="O43" s="117"/>
      <c r="Q43" s="39"/>
    </row>
    <row r="44" spans="1:15" ht="12.75">
      <c r="A44" s="4" t="s">
        <v>330</v>
      </c>
      <c r="B44" s="47" t="s">
        <v>1029</v>
      </c>
      <c r="C44" s="2" t="s">
        <v>331</v>
      </c>
      <c r="D44" s="13">
        <v>21704.8</v>
      </c>
      <c r="E44" s="55">
        <f>D44*$E$3</f>
        <v>57517.719999999994</v>
      </c>
      <c r="F44" s="55">
        <f>E44/2931*3277</f>
        <v>64307.597557147725</v>
      </c>
      <c r="G44" s="13">
        <v>25853.1</v>
      </c>
      <c r="H44" s="95">
        <f>G44*$E$3</f>
        <v>68510.715</v>
      </c>
      <c r="I44" s="55">
        <f>H44/3147*3277</f>
        <v>71340.83668732127</v>
      </c>
      <c r="J44" s="93">
        <v>31690</v>
      </c>
      <c r="K44" s="55">
        <f>J44*$E$3</f>
        <v>83978.5</v>
      </c>
      <c r="L44" s="95">
        <f>K44/3751*3277</f>
        <v>73366.44748067182</v>
      </c>
      <c r="M44" s="13">
        <v>14880</v>
      </c>
      <c r="N44" s="55">
        <f>M44*$E$3</f>
        <v>39432</v>
      </c>
      <c r="O44" s="117">
        <f>N44/3262*3277</f>
        <v>39613.32434089516</v>
      </c>
    </row>
    <row r="45" spans="1:15" ht="13.5" thickBot="1">
      <c r="A45" s="115"/>
      <c r="B45" s="85" t="s">
        <v>1008</v>
      </c>
      <c r="C45" s="41"/>
      <c r="D45" s="86">
        <f aca="true" t="shared" si="20" ref="D45:M45">SUM(D44)</f>
        <v>21704.8</v>
      </c>
      <c r="E45" s="86">
        <f t="shared" si="20"/>
        <v>57517.719999999994</v>
      </c>
      <c r="F45" s="86">
        <f>SUM(F44)</f>
        <v>64307.597557147725</v>
      </c>
      <c r="G45" s="86">
        <f t="shared" si="20"/>
        <v>25853.1</v>
      </c>
      <c r="H45" s="86">
        <f t="shared" si="20"/>
        <v>68510.715</v>
      </c>
      <c r="I45" s="86">
        <f>SUM(I44)</f>
        <v>71340.83668732127</v>
      </c>
      <c r="J45" s="86">
        <f t="shared" si="20"/>
        <v>31690</v>
      </c>
      <c r="K45" s="86">
        <f t="shared" si="20"/>
        <v>83978.5</v>
      </c>
      <c r="L45" s="146">
        <f>SUM(L44)</f>
        <v>73366.44748067182</v>
      </c>
      <c r="M45" s="86">
        <f t="shared" si="20"/>
        <v>14880</v>
      </c>
      <c r="N45" s="86">
        <f>SUM(N44)</f>
        <v>39432</v>
      </c>
      <c r="O45" s="102">
        <f>SUM(O44)</f>
        <v>39613.32434089516</v>
      </c>
    </row>
    <row r="46" spans="1:15" ht="12.75">
      <c r="A46" s="4"/>
      <c r="B46" s="47"/>
      <c r="C46" s="2"/>
      <c r="D46" s="13"/>
      <c r="E46" s="13"/>
      <c r="F46" s="13"/>
      <c r="G46" s="13"/>
      <c r="H46" s="93"/>
      <c r="I46" s="93"/>
      <c r="J46" s="93"/>
      <c r="K46" s="13"/>
      <c r="L46" s="93"/>
      <c r="M46" s="55"/>
      <c r="N46" s="55"/>
      <c r="O46" s="117"/>
    </row>
    <row r="47" spans="1:15" ht="12.75">
      <c r="A47" s="4" t="s">
        <v>218</v>
      </c>
      <c r="B47" s="47" t="s">
        <v>1025</v>
      </c>
      <c r="C47" s="2" t="s">
        <v>219</v>
      </c>
      <c r="D47" s="13">
        <v>23986</v>
      </c>
      <c r="E47" s="55">
        <f aca="true" t="shared" si="21" ref="E47:E61">D47*$E$3</f>
        <v>63562.9</v>
      </c>
      <c r="F47" s="55">
        <f>E47/2931*3277</f>
        <v>71066.40167178438</v>
      </c>
      <c r="G47" s="13">
        <v>45006.4</v>
      </c>
      <c r="H47" s="95">
        <f aca="true" t="shared" si="22" ref="H47:H61">G47*$E$3</f>
        <v>119266.96</v>
      </c>
      <c r="I47" s="55">
        <f>H47/3147*3277</f>
        <v>124193.78071814428</v>
      </c>
      <c r="J47" s="93">
        <v>37210</v>
      </c>
      <c r="K47" s="55">
        <f aca="true" t="shared" si="23" ref="K47:K61">J47*$E$3</f>
        <v>98606.5</v>
      </c>
      <c r="L47" s="95">
        <f>K47/3751*3277</f>
        <v>86145.96121034391</v>
      </c>
      <c r="M47" s="13">
        <v>2399</v>
      </c>
      <c r="N47" s="55">
        <f aca="true" t="shared" si="24" ref="N47:N61">M47*$E$3</f>
        <v>6357.349999999999</v>
      </c>
      <c r="O47" s="117">
        <f aca="true" t="shared" si="25" ref="O47:O61">N47/3262*3277</f>
        <v>6386.583675659104</v>
      </c>
    </row>
    <row r="48" spans="1:15" ht="12.75">
      <c r="A48" s="4" t="s">
        <v>222</v>
      </c>
      <c r="B48" s="47" t="s">
        <v>1025</v>
      </c>
      <c r="C48" s="2" t="s">
        <v>223</v>
      </c>
      <c r="D48" s="13">
        <v>1736.8</v>
      </c>
      <c r="E48" s="55">
        <f t="shared" si="21"/>
        <v>4602.5199999999995</v>
      </c>
      <c r="F48" s="55">
        <f aca="true" t="shared" si="26" ref="F48:F61">E48/2931*3277</f>
        <v>5145.840341180484</v>
      </c>
      <c r="G48" s="13">
        <v>20356.3</v>
      </c>
      <c r="H48" s="95">
        <f t="shared" si="22"/>
        <v>53944.195</v>
      </c>
      <c r="I48" s="55">
        <f aca="true" t="shared" si="27" ref="I48:I61">H48/3147*3277</f>
        <v>56172.58564188116</v>
      </c>
      <c r="J48" s="93">
        <v>9238</v>
      </c>
      <c r="K48" s="55">
        <f t="shared" si="23"/>
        <v>24480.7</v>
      </c>
      <c r="L48" s="95">
        <f aca="true" t="shared" si="28" ref="L48:L61">K48/3751*3277</f>
        <v>21387.164462809917</v>
      </c>
      <c r="M48" s="13">
        <v>907</v>
      </c>
      <c r="N48" s="55">
        <f t="shared" si="24"/>
        <v>2403.5499999999997</v>
      </c>
      <c r="O48" s="117">
        <f t="shared" si="25"/>
        <v>2414.6024984671976</v>
      </c>
    </row>
    <row r="49" spans="1:15" ht="12.75">
      <c r="A49" s="4" t="s">
        <v>343</v>
      </c>
      <c r="B49" s="47" t="s">
        <v>1025</v>
      </c>
      <c r="C49" s="2" t="s">
        <v>344</v>
      </c>
      <c r="D49" s="43">
        <v>0</v>
      </c>
      <c r="E49" s="55">
        <f t="shared" si="21"/>
        <v>0</v>
      </c>
      <c r="F49" s="55">
        <f t="shared" si="26"/>
        <v>0</v>
      </c>
      <c r="G49" s="13">
        <v>19004.2</v>
      </c>
      <c r="H49" s="95">
        <f t="shared" si="22"/>
        <v>50361.13</v>
      </c>
      <c r="I49" s="55">
        <f t="shared" si="27"/>
        <v>52441.50715284398</v>
      </c>
      <c r="J49" s="93">
        <v>1502</v>
      </c>
      <c r="K49" s="55">
        <f t="shared" si="23"/>
        <v>3980.2999999999997</v>
      </c>
      <c r="L49" s="95">
        <f t="shared" si="28"/>
        <v>3477.3242068781656</v>
      </c>
      <c r="M49" s="13">
        <v>1500</v>
      </c>
      <c r="N49" s="55">
        <f t="shared" si="24"/>
        <v>3975</v>
      </c>
      <c r="O49" s="117">
        <f t="shared" si="25"/>
        <v>3993.278663396689</v>
      </c>
    </row>
    <row r="50" spans="1:15" ht="12.75">
      <c r="A50" s="4" t="s">
        <v>195</v>
      </c>
      <c r="B50" s="47" t="s">
        <v>1025</v>
      </c>
      <c r="C50" s="2" t="s">
        <v>196</v>
      </c>
      <c r="D50" s="13">
        <v>2821</v>
      </c>
      <c r="E50" s="55">
        <f t="shared" si="21"/>
        <v>7475.65</v>
      </c>
      <c r="F50" s="55">
        <f t="shared" si="26"/>
        <v>8358.138877516205</v>
      </c>
      <c r="G50" s="13"/>
      <c r="H50" s="95">
        <f t="shared" si="22"/>
        <v>0</v>
      </c>
      <c r="I50" s="55">
        <f t="shared" si="27"/>
        <v>0</v>
      </c>
      <c r="J50" s="93"/>
      <c r="K50" s="55">
        <f t="shared" si="23"/>
        <v>0</v>
      </c>
      <c r="L50" s="95">
        <f t="shared" si="28"/>
        <v>0</v>
      </c>
      <c r="M50" s="13">
        <v>0</v>
      </c>
      <c r="N50" s="55">
        <f t="shared" si="24"/>
        <v>0</v>
      </c>
      <c r="O50" s="117">
        <f t="shared" si="25"/>
        <v>0</v>
      </c>
    </row>
    <row r="51" spans="1:15" ht="12.75">
      <c r="A51" s="4" t="s">
        <v>210</v>
      </c>
      <c r="B51" s="47" t="s">
        <v>1025</v>
      </c>
      <c r="C51" s="2" t="s">
        <v>99</v>
      </c>
      <c r="D51" s="13">
        <v>21997</v>
      </c>
      <c r="E51" s="55">
        <f t="shared" si="21"/>
        <v>58292.049999999996</v>
      </c>
      <c r="F51" s="55">
        <f t="shared" si="26"/>
        <v>65173.336011600135</v>
      </c>
      <c r="G51" s="43">
        <v>0</v>
      </c>
      <c r="H51" s="95">
        <f t="shared" si="22"/>
        <v>0</v>
      </c>
      <c r="I51" s="55">
        <f t="shared" si="27"/>
        <v>0</v>
      </c>
      <c r="J51" s="94">
        <v>0</v>
      </c>
      <c r="K51" s="55">
        <f t="shared" si="23"/>
        <v>0</v>
      </c>
      <c r="L51" s="95">
        <f t="shared" si="28"/>
        <v>0</v>
      </c>
      <c r="M51" s="13">
        <v>0</v>
      </c>
      <c r="N51" s="55">
        <f t="shared" si="24"/>
        <v>0</v>
      </c>
      <c r="O51" s="117">
        <f t="shared" si="25"/>
        <v>0</v>
      </c>
    </row>
    <row r="52" spans="1:15" ht="12.75">
      <c r="A52" s="4" t="s">
        <v>204</v>
      </c>
      <c r="B52" s="47" t="s">
        <v>1025</v>
      </c>
      <c r="C52" s="2" t="s">
        <v>205</v>
      </c>
      <c r="D52" s="13">
        <v>36271</v>
      </c>
      <c r="E52" s="55">
        <f t="shared" si="21"/>
        <v>96118.15</v>
      </c>
      <c r="F52" s="55">
        <f t="shared" si="26"/>
        <v>107464.74839645173</v>
      </c>
      <c r="G52" s="43">
        <v>0</v>
      </c>
      <c r="H52" s="95">
        <f t="shared" si="22"/>
        <v>0</v>
      </c>
      <c r="I52" s="55">
        <f t="shared" si="27"/>
        <v>0</v>
      </c>
      <c r="J52" s="94">
        <v>0</v>
      </c>
      <c r="K52" s="55">
        <f t="shared" si="23"/>
        <v>0</v>
      </c>
      <c r="L52" s="95">
        <f t="shared" si="28"/>
        <v>0</v>
      </c>
      <c r="M52" s="13">
        <v>0</v>
      </c>
      <c r="N52" s="55">
        <f t="shared" si="24"/>
        <v>0</v>
      </c>
      <c r="O52" s="117">
        <f t="shared" si="25"/>
        <v>0</v>
      </c>
    </row>
    <row r="53" spans="1:15" ht="12.75">
      <c r="A53" s="4" t="s">
        <v>341</v>
      </c>
      <c r="B53" s="47" t="s">
        <v>1025</v>
      </c>
      <c r="C53" s="2" t="s">
        <v>342</v>
      </c>
      <c r="D53" s="13">
        <v>0</v>
      </c>
      <c r="E53" s="55">
        <f t="shared" si="21"/>
        <v>0</v>
      </c>
      <c r="F53" s="55">
        <f t="shared" si="26"/>
        <v>0</v>
      </c>
      <c r="G53" s="43">
        <v>0</v>
      </c>
      <c r="H53" s="95">
        <f t="shared" si="22"/>
        <v>0</v>
      </c>
      <c r="I53" s="55">
        <f t="shared" si="27"/>
        <v>0</v>
      </c>
      <c r="J53" s="94">
        <v>0</v>
      </c>
      <c r="K53" s="55">
        <f t="shared" si="23"/>
        <v>0</v>
      </c>
      <c r="L53" s="95">
        <f t="shared" si="28"/>
        <v>0</v>
      </c>
      <c r="M53" s="13">
        <v>0</v>
      </c>
      <c r="N53" s="55">
        <f t="shared" si="24"/>
        <v>0</v>
      </c>
      <c r="O53" s="117">
        <f t="shared" si="25"/>
        <v>0</v>
      </c>
    </row>
    <row r="54" spans="1:15" ht="12.75">
      <c r="A54" s="4" t="s">
        <v>197</v>
      </c>
      <c r="B54" s="47" t="s">
        <v>1025</v>
      </c>
      <c r="C54" s="2" t="s">
        <v>198</v>
      </c>
      <c r="D54" s="13">
        <v>0</v>
      </c>
      <c r="E54" s="55">
        <f t="shared" si="21"/>
        <v>0</v>
      </c>
      <c r="F54" s="55">
        <f t="shared" si="26"/>
        <v>0</v>
      </c>
      <c r="G54" s="43">
        <v>0</v>
      </c>
      <c r="H54" s="95">
        <f t="shared" si="22"/>
        <v>0</v>
      </c>
      <c r="I54" s="55">
        <f t="shared" si="27"/>
        <v>0</v>
      </c>
      <c r="J54" s="94">
        <v>0</v>
      </c>
      <c r="K54" s="55">
        <f t="shared" si="23"/>
        <v>0</v>
      </c>
      <c r="L54" s="95">
        <f t="shared" si="28"/>
        <v>0</v>
      </c>
      <c r="M54" s="13">
        <v>0</v>
      </c>
      <c r="N54" s="55">
        <f t="shared" si="24"/>
        <v>0</v>
      </c>
      <c r="O54" s="117">
        <f t="shared" si="25"/>
        <v>0</v>
      </c>
    </row>
    <row r="55" spans="1:15" ht="12.75">
      <c r="A55" s="4" t="s">
        <v>339</v>
      </c>
      <c r="B55" s="47" t="s">
        <v>1025</v>
      </c>
      <c r="C55" s="2" t="s">
        <v>340</v>
      </c>
      <c r="D55" s="43">
        <v>0</v>
      </c>
      <c r="E55" s="55">
        <f t="shared" si="21"/>
        <v>0</v>
      </c>
      <c r="F55" s="55">
        <f t="shared" si="26"/>
        <v>0</v>
      </c>
      <c r="G55" s="13">
        <v>702</v>
      </c>
      <c r="H55" s="95">
        <f t="shared" si="22"/>
        <v>1860.3</v>
      </c>
      <c r="I55" s="55">
        <f t="shared" si="27"/>
        <v>1937.1474737845567</v>
      </c>
      <c r="J55" s="94">
        <v>0</v>
      </c>
      <c r="K55" s="55">
        <f t="shared" si="23"/>
        <v>0</v>
      </c>
      <c r="L55" s="95">
        <f t="shared" si="28"/>
        <v>0</v>
      </c>
      <c r="M55" s="13">
        <v>0</v>
      </c>
      <c r="N55" s="55">
        <f t="shared" si="24"/>
        <v>0</v>
      </c>
      <c r="O55" s="117">
        <f t="shared" si="25"/>
        <v>0</v>
      </c>
    </row>
    <row r="56" spans="1:15" ht="12.75">
      <c r="A56" s="4" t="s">
        <v>353</v>
      </c>
      <c r="B56" s="47" t="s">
        <v>1025</v>
      </c>
      <c r="C56" s="2" t="s">
        <v>354</v>
      </c>
      <c r="D56" s="43">
        <v>0</v>
      </c>
      <c r="E56" s="55">
        <f t="shared" si="21"/>
        <v>0</v>
      </c>
      <c r="F56" s="55">
        <f t="shared" si="26"/>
        <v>0</v>
      </c>
      <c r="G56" s="43">
        <v>0</v>
      </c>
      <c r="H56" s="95">
        <f t="shared" si="22"/>
        <v>0</v>
      </c>
      <c r="I56" s="55">
        <f t="shared" si="27"/>
        <v>0</v>
      </c>
      <c r="J56" s="93">
        <v>859</v>
      </c>
      <c r="K56" s="55">
        <f t="shared" si="23"/>
        <v>2276.35</v>
      </c>
      <c r="L56" s="95">
        <f t="shared" si="28"/>
        <v>1988.6960677152758</v>
      </c>
      <c r="M56" s="13">
        <v>0</v>
      </c>
      <c r="N56" s="55">
        <f t="shared" si="24"/>
        <v>0</v>
      </c>
      <c r="O56" s="117">
        <f t="shared" si="25"/>
        <v>0</v>
      </c>
    </row>
    <row r="57" spans="1:15" ht="12.75">
      <c r="A57" s="4" t="s">
        <v>202</v>
      </c>
      <c r="B57" s="47" t="s">
        <v>1025</v>
      </c>
      <c r="C57" s="2" t="s">
        <v>203</v>
      </c>
      <c r="D57" s="13">
        <v>31772.8</v>
      </c>
      <c r="E57" s="55">
        <f t="shared" si="21"/>
        <v>84197.92</v>
      </c>
      <c r="F57" s="55">
        <f t="shared" si="26"/>
        <v>94137.35374957352</v>
      </c>
      <c r="G57" s="13">
        <v>34202.4</v>
      </c>
      <c r="H57" s="95">
        <f t="shared" si="22"/>
        <v>90636.36</v>
      </c>
      <c r="I57" s="55">
        <f t="shared" si="27"/>
        <v>94380.47401334604</v>
      </c>
      <c r="J57" s="93">
        <v>38807</v>
      </c>
      <c r="K57" s="55">
        <f t="shared" si="23"/>
        <v>102838.55</v>
      </c>
      <c r="L57" s="95">
        <f t="shared" si="28"/>
        <v>89843.22270061317</v>
      </c>
      <c r="M57" s="13">
        <v>35876</v>
      </c>
      <c r="N57" s="55">
        <f t="shared" si="24"/>
        <v>95071.4</v>
      </c>
      <c r="O57" s="117">
        <f t="shared" si="25"/>
        <v>95508.57688534641</v>
      </c>
    </row>
    <row r="58" spans="1:15" ht="12.75">
      <c r="A58" s="4" t="s">
        <v>208</v>
      </c>
      <c r="B58" s="47" t="s">
        <v>1025</v>
      </c>
      <c r="C58" s="2" t="s">
        <v>209</v>
      </c>
      <c r="D58" s="13">
        <v>1712.9</v>
      </c>
      <c r="E58" s="55">
        <f t="shared" si="21"/>
        <v>4539.185</v>
      </c>
      <c r="F58" s="55">
        <f t="shared" si="26"/>
        <v>5075.028742749915</v>
      </c>
      <c r="G58" s="43">
        <v>0</v>
      </c>
      <c r="H58" s="95">
        <f t="shared" si="22"/>
        <v>0</v>
      </c>
      <c r="I58" s="55">
        <f t="shared" si="27"/>
        <v>0</v>
      </c>
      <c r="J58" s="94">
        <v>0</v>
      </c>
      <c r="K58" s="55">
        <f t="shared" si="23"/>
        <v>0</v>
      </c>
      <c r="L58" s="95">
        <f t="shared" si="28"/>
        <v>0</v>
      </c>
      <c r="M58" s="13">
        <v>0</v>
      </c>
      <c r="N58" s="55">
        <f t="shared" si="24"/>
        <v>0</v>
      </c>
      <c r="O58" s="117">
        <f t="shared" si="25"/>
        <v>0</v>
      </c>
    </row>
    <row r="59" spans="1:15" ht="12.75">
      <c r="A59" s="4" t="s">
        <v>206</v>
      </c>
      <c r="B59" s="47" t="s">
        <v>1025</v>
      </c>
      <c r="C59" s="2" t="s">
        <v>207</v>
      </c>
      <c r="D59" s="13">
        <v>0</v>
      </c>
      <c r="E59" s="55">
        <f t="shared" si="21"/>
        <v>0</v>
      </c>
      <c r="F59" s="55">
        <f t="shared" si="26"/>
        <v>0</v>
      </c>
      <c r="G59" s="43">
        <v>0</v>
      </c>
      <c r="H59" s="95">
        <f t="shared" si="22"/>
        <v>0</v>
      </c>
      <c r="I59" s="55">
        <f t="shared" si="27"/>
        <v>0</v>
      </c>
      <c r="J59" s="94">
        <v>0</v>
      </c>
      <c r="K59" s="55">
        <f t="shared" si="23"/>
        <v>0</v>
      </c>
      <c r="L59" s="95">
        <f t="shared" si="28"/>
        <v>0</v>
      </c>
      <c r="M59" s="13">
        <v>6982</v>
      </c>
      <c r="N59" s="55">
        <f t="shared" si="24"/>
        <v>18502.3</v>
      </c>
      <c r="O59" s="117">
        <f t="shared" si="25"/>
        <v>18587.381085223788</v>
      </c>
    </row>
    <row r="60" spans="1:15" ht="12.75">
      <c r="A60" s="4" t="s">
        <v>359</v>
      </c>
      <c r="B60" s="47" t="s">
        <v>1025</v>
      </c>
      <c r="C60" s="2" t="s">
        <v>360</v>
      </c>
      <c r="D60" s="13">
        <v>0</v>
      </c>
      <c r="E60" s="55">
        <f t="shared" si="21"/>
        <v>0</v>
      </c>
      <c r="F60" s="55">
        <f t="shared" si="26"/>
        <v>0</v>
      </c>
      <c r="G60" s="43">
        <v>0</v>
      </c>
      <c r="H60" s="95">
        <f t="shared" si="22"/>
        <v>0</v>
      </c>
      <c r="I60" s="55">
        <f t="shared" si="27"/>
        <v>0</v>
      </c>
      <c r="J60" s="94">
        <v>0</v>
      </c>
      <c r="K60" s="55">
        <f t="shared" si="23"/>
        <v>0</v>
      </c>
      <c r="L60" s="95">
        <f t="shared" si="28"/>
        <v>0</v>
      </c>
      <c r="M60" s="13">
        <v>0</v>
      </c>
      <c r="N60" s="55">
        <f t="shared" si="24"/>
        <v>0</v>
      </c>
      <c r="O60" s="117">
        <f t="shared" si="25"/>
        <v>0</v>
      </c>
    </row>
    <row r="61" spans="1:15" ht="12.75">
      <c r="A61" s="4" t="s">
        <v>199</v>
      </c>
      <c r="B61" s="47" t="s">
        <v>1025</v>
      </c>
      <c r="C61" s="2" t="s">
        <v>200</v>
      </c>
      <c r="D61" s="13">
        <v>20067.4</v>
      </c>
      <c r="E61" s="55">
        <f t="shared" si="21"/>
        <v>53178.61</v>
      </c>
      <c r="F61" s="55">
        <f t="shared" si="26"/>
        <v>59456.26235755715</v>
      </c>
      <c r="G61" s="13">
        <v>24045.4</v>
      </c>
      <c r="H61" s="95">
        <f t="shared" si="22"/>
        <v>63720.310000000005</v>
      </c>
      <c r="I61" s="55">
        <f t="shared" si="27"/>
        <v>66352.54396885923</v>
      </c>
      <c r="J61" s="93">
        <v>24799.7</v>
      </c>
      <c r="K61" s="55">
        <f t="shared" si="23"/>
        <v>65719.205</v>
      </c>
      <c r="L61" s="95">
        <f t="shared" si="28"/>
        <v>57414.5120727806</v>
      </c>
      <c r="M61" s="13">
        <v>5204</v>
      </c>
      <c r="N61" s="55">
        <f t="shared" si="24"/>
        <v>13790.6</v>
      </c>
      <c r="O61" s="117">
        <f t="shared" si="25"/>
        <v>13854.014776210915</v>
      </c>
    </row>
    <row r="62" spans="1:15" ht="13.5" thickBot="1">
      <c r="A62" s="115"/>
      <c r="B62" s="85" t="s">
        <v>1009</v>
      </c>
      <c r="C62" s="41"/>
      <c r="D62" s="86">
        <f aca="true" t="shared" si="29" ref="D62:M62">SUM(D47:D61)</f>
        <v>140364.9</v>
      </c>
      <c r="E62" s="86">
        <f t="shared" si="29"/>
        <v>371966.985</v>
      </c>
      <c r="F62" s="86">
        <f>SUM(F47:F61)</f>
        <v>415877.1101484135</v>
      </c>
      <c r="G62" s="86">
        <f t="shared" si="29"/>
        <v>143316.69999999998</v>
      </c>
      <c r="H62" s="86">
        <f t="shared" si="29"/>
        <v>379789.255</v>
      </c>
      <c r="I62" s="86">
        <f>SUM(I47:I61)</f>
        <v>395478.03896885924</v>
      </c>
      <c r="J62" s="86">
        <f t="shared" si="29"/>
        <v>112415.7</v>
      </c>
      <c r="K62" s="86">
        <f t="shared" si="29"/>
        <v>297901.60500000004</v>
      </c>
      <c r="L62" s="146">
        <f>SUM(L47:L61)</f>
        <v>260256.88072114106</v>
      </c>
      <c r="M62" s="86">
        <f t="shared" si="29"/>
        <v>52868</v>
      </c>
      <c r="N62" s="86">
        <f>SUM(N47:N61)</f>
        <v>140100.19999999998</v>
      </c>
      <c r="O62" s="102">
        <f>SUM(O47:O61)</f>
        <v>140744.4375843041</v>
      </c>
    </row>
    <row r="63" spans="1:15" ht="12.75">
      <c r="A63" s="4"/>
      <c r="B63" s="47"/>
      <c r="C63" s="2"/>
      <c r="D63" s="13"/>
      <c r="E63" s="13"/>
      <c r="F63" s="13"/>
      <c r="G63" s="13"/>
      <c r="H63" s="93"/>
      <c r="I63" s="93"/>
      <c r="J63" s="93"/>
      <c r="K63" s="13"/>
      <c r="L63" s="93"/>
      <c r="M63" s="55"/>
      <c r="N63" s="55"/>
      <c r="O63" s="117"/>
    </row>
    <row r="64" spans="1:15" ht="12.75">
      <c r="A64" s="4" t="s">
        <v>357</v>
      </c>
      <c r="B64" s="47" t="s">
        <v>1020</v>
      </c>
      <c r="C64" s="2" t="s">
        <v>358</v>
      </c>
      <c r="D64" s="43">
        <v>0</v>
      </c>
      <c r="E64" s="55">
        <f aca="true" t="shared" si="30" ref="E64:E72">D64*$E$3</f>
        <v>0</v>
      </c>
      <c r="F64" s="55">
        <f>E64/2931*3277</f>
        <v>0</v>
      </c>
      <c r="G64" s="13">
        <v>0</v>
      </c>
      <c r="H64" s="95">
        <f aca="true" t="shared" si="31" ref="H64:H72">G64*$E$3</f>
        <v>0</v>
      </c>
      <c r="I64" s="55">
        <f>H64/3147*3277</f>
        <v>0</v>
      </c>
      <c r="J64" s="93">
        <v>0</v>
      </c>
      <c r="K64" s="55">
        <f aca="true" t="shared" si="32" ref="K64:K72">J64*$E$3</f>
        <v>0</v>
      </c>
      <c r="L64" s="95">
        <f>K64/3751*3277</f>
        <v>0</v>
      </c>
      <c r="M64" s="13">
        <v>0</v>
      </c>
      <c r="N64" s="55">
        <f aca="true" t="shared" si="33" ref="N64:N72">M64*$E$3</f>
        <v>0</v>
      </c>
      <c r="O64" s="117">
        <f aca="true" t="shared" si="34" ref="O64:O72">N64/3262*3277</f>
        <v>0</v>
      </c>
    </row>
    <row r="65" spans="1:15" ht="12.75">
      <c r="A65" s="4" t="s">
        <v>216</v>
      </c>
      <c r="B65" s="47" t="s">
        <v>1020</v>
      </c>
      <c r="C65" s="2" t="s">
        <v>217</v>
      </c>
      <c r="D65" s="13">
        <v>4090</v>
      </c>
      <c r="E65" s="55">
        <f t="shared" si="30"/>
        <v>10838.5</v>
      </c>
      <c r="F65" s="55">
        <f aca="true" t="shared" si="35" ref="F65:F72">E65/2931*3277</f>
        <v>12117.968099624703</v>
      </c>
      <c r="G65" s="13">
        <v>2116</v>
      </c>
      <c r="H65" s="95">
        <f t="shared" si="31"/>
        <v>5607.4</v>
      </c>
      <c r="I65" s="55">
        <f aca="true" t="shared" si="36" ref="I65:I72">H65/3147*3277</f>
        <v>5839.037114712424</v>
      </c>
      <c r="J65" s="94">
        <v>0</v>
      </c>
      <c r="K65" s="55">
        <f t="shared" si="32"/>
        <v>0</v>
      </c>
      <c r="L65" s="95">
        <f aca="true" t="shared" si="37" ref="L65:L72">K65/3751*3277</f>
        <v>0</v>
      </c>
      <c r="M65" s="13">
        <v>850</v>
      </c>
      <c r="N65" s="55">
        <f t="shared" si="33"/>
        <v>2252.5</v>
      </c>
      <c r="O65" s="117">
        <f t="shared" si="34"/>
        <v>2262.857909258124</v>
      </c>
    </row>
    <row r="66" spans="1:15" ht="12.75">
      <c r="A66" s="4" t="s">
        <v>164</v>
      </c>
      <c r="B66" s="47" t="s">
        <v>1020</v>
      </c>
      <c r="C66" s="2" t="s">
        <v>165</v>
      </c>
      <c r="D66" s="13">
        <v>4414</v>
      </c>
      <c r="E66" s="55">
        <f t="shared" si="30"/>
        <v>11697.1</v>
      </c>
      <c r="F66" s="55">
        <f t="shared" si="35"/>
        <v>13077.924496758786</v>
      </c>
      <c r="G66" s="13">
        <v>5918</v>
      </c>
      <c r="H66" s="95">
        <f t="shared" si="31"/>
        <v>15682.699999999999</v>
      </c>
      <c r="I66" s="55">
        <f t="shared" si="36"/>
        <v>16330.539529710833</v>
      </c>
      <c r="J66" s="93">
        <v>6171</v>
      </c>
      <c r="K66" s="55">
        <f t="shared" si="32"/>
        <v>16353.15</v>
      </c>
      <c r="L66" s="95">
        <f t="shared" si="37"/>
        <v>14286.662903225806</v>
      </c>
      <c r="M66" s="13">
        <v>2003</v>
      </c>
      <c r="N66" s="55">
        <f t="shared" si="33"/>
        <v>5307.95</v>
      </c>
      <c r="O66" s="117">
        <f t="shared" si="34"/>
        <v>5332.358108522379</v>
      </c>
    </row>
    <row r="67" spans="1:15" ht="12.75">
      <c r="A67" s="4" t="s">
        <v>355</v>
      </c>
      <c r="B67" s="47" t="s">
        <v>1020</v>
      </c>
      <c r="C67" s="2" t="s">
        <v>356</v>
      </c>
      <c r="D67" s="43">
        <v>0</v>
      </c>
      <c r="E67" s="55">
        <f t="shared" si="30"/>
        <v>0</v>
      </c>
      <c r="F67" s="55">
        <f t="shared" si="35"/>
        <v>0</v>
      </c>
      <c r="G67" s="43">
        <v>0</v>
      </c>
      <c r="H67" s="95">
        <f t="shared" si="31"/>
        <v>0</v>
      </c>
      <c r="I67" s="55">
        <f t="shared" si="36"/>
        <v>0</v>
      </c>
      <c r="J67" s="93">
        <v>1108</v>
      </c>
      <c r="K67" s="55">
        <f t="shared" si="32"/>
        <v>2936.2</v>
      </c>
      <c r="L67" s="95">
        <f t="shared" si="37"/>
        <v>2565.163263129832</v>
      </c>
      <c r="M67" s="13">
        <v>3227</v>
      </c>
      <c r="N67" s="55">
        <f t="shared" si="33"/>
        <v>8551.55</v>
      </c>
      <c r="O67" s="117">
        <f t="shared" si="34"/>
        <v>8590.873497854076</v>
      </c>
    </row>
    <row r="68" spans="1:15" ht="12.75">
      <c r="A68" s="4" t="s">
        <v>351</v>
      </c>
      <c r="B68" s="47" t="s">
        <v>1020</v>
      </c>
      <c r="C68" s="2" t="s">
        <v>352</v>
      </c>
      <c r="D68" s="13">
        <v>0</v>
      </c>
      <c r="E68" s="55">
        <f t="shared" si="30"/>
        <v>0</v>
      </c>
      <c r="F68" s="55">
        <f t="shared" si="35"/>
        <v>0</v>
      </c>
      <c r="G68" s="43">
        <v>0</v>
      </c>
      <c r="H68" s="95">
        <f t="shared" si="31"/>
        <v>0</v>
      </c>
      <c r="I68" s="55">
        <f t="shared" si="36"/>
        <v>0</v>
      </c>
      <c r="J68" s="94">
        <v>0</v>
      </c>
      <c r="K68" s="55">
        <f t="shared" si="32"/>
        <v>0</v>
      </c>
      <c r="L68" s="95">
        <f t="shared" si="37"/>
        <v>0</v>
      </c>
      <c r="M68" s="13">
        <v>0</v>
      </c>
      <c r="N68" s="55">
        <f t="shared" si="33"/>
        <v>0</v>
      </c>
      <c r="O68" s="117">
        <f t="shared" si="34"/>
        <v>0</v>
      </c>
    </row>
    <row r="69" spans="1:15" ht="12.75">
      <c r="A69" s="4" t="s">
        <v>193</v>
      </c>
      <c r="B69" s="47" t="s">
        <v>1020</v>
      </c>
      <c r="C69" s="2" t="s">
        <v>194</v>
      </c>
      <c r="D69" s="13">
        <v>1004</v>
      </c>
      <c r="E69" s="55">
        <f t="shared" si="30"/>
        <v>2660.6</v>
      </c>
      <c r="F69" s="55">
        <f t="shared" si="35"/>
        <v>2974.6796997611737</v>
      </c>
      <c r="G69" s="13">
        <v>1003</v>
      </c>
      <c r="H69" s="95">
        <f t="shared" si="31"/>
        <v>2657.95</v>
      </c>
      <c r="I69" s="55">
        <f t="shared" si="36"/>
        <v>2767.747743883063</v>
      </c>
      <c r="J69" s="93">
        <v>2707</v>
      </c>
      <c r="K69" s="55">
        <f t="shared" si="32"/>
        <v>7173.55</v>
      </c>
      <c r="L69" s="95">
        <f t="shared" si="37"/>
        <v>6267.055011996801</v>
      </c>
      <c r="M69" s="13">
        <v>3004</v>
      </c>
      <c r="N69" s="55">
        <f t="shared" si="33"/>
        <v>7960.599999999999</v>
      </c>
      <c r="O69" s="117">
        <f t="shared" si="34"/>
        <v>7997.206069895769</v>
      </c>
    </row>
    <row r="70" spans="1:15" ht="12.75">
      <c r="A70" s="4" t="s">
        <v>166</v>
      </c>
      <c r="B70" s="47" t="s">
        <v>1020</v>
      </c>
      <c r="C70" s="2" t="s">
        <v>167</v>
      </c>
      <c r="D70" s="13">
        <v>0</v>
      </c>
      <c r="E70" s="55">
        <f t="shared" si="30"/>
        <v>0</v>
      </c>
      <c r="F70" s="55">
        <f t="shared" si="35"/>
        <v>0</v>
      </c>
      <c r="G70" s="43">
        <v>0</v>
      </c>
      <c r="H70" s="95">
        <f t="shared" si="31"/>
        <v>0</v>
      </c>
      <c r="I70" s="55">
        <f t="shared" si="36"/>
        <v>0</v>
      </c>
      <c r="J70" s="94">
        <v>0</v>
      </c>
      <c r="K70" s="55">
        <f t="shared" si="32"/>
        <v>0</v>
      </c>
      <c r="L70" s="95">
        <f t="shared" si="37"/>
        <v>0</v>
      </c>
      <c r="M70" s="13">
        <v>0</v>
      </c>
      <c r="N70" s="55">
        <f t="shared" si="33"/>
        <v>0</v>
      </c>
      <c r="O70" s="117">
        <f t="shared" si="34"/>
        <v>0</v>
      </c>
    </row>
    <row r="71" spans="1:15" ht="12.75">
      <c r="A71" s="4" t="s">
        <v>286</v>
      </c>
      <c r="B71" s="47" t="s">
        <v>1020</v>
      </c>
      <c r="C71" s="2" t="s">
        <v>287</v>
      </c>
      <c r="D71" s="13">
        <v>3079.6</v>
      </c>
      <c r="E71" s="55">
        <f t="shared" si="30"/>
        <v>8160.94</v>
      </c>
      <c r="F71" s="55">
        <f t="shared" si="35"/>
        <v>9124.326298191741</v>
      </c>
      <c r="G71" s="13">
        <v>3005.8</v>
      </c>
      <c r="H71" s="95">
        <f t="shared" si="31"/>
        <v>7965.37</v>
      </c>
      <c r="I71" s="55">
        <f t="shared" si="36"/>
        <v>8294.412929774388</v>
      </c>
      <c r="J71" s="93">
        <v>5265</v>
      </c>
      <c r="K71" s="55">
        <f t="shared" si="32"/>
        <v>13952.25</v>
      </c>
      <c r="L71" s="95">
        <f t="shared" si="37"/>
        <v>12189.155758464409</v>
      </c>
      <c r="M71" s="13">
        <v>1459</v>
      </c>
      <c r="N71" s="55">
        <f t="shared" si="33"/>
        <v>3866.35</v>
      </c>
      <c r="O71" s="117">
        <f t="shared" si="34"/>
        <v>3884.1290465971797</v>
      </c>
    </row>
    <row r="72" spans="1:15" ht="12.75">
      <c r="A72" s="4" t="s">
        <v>363</v>
      </c>
      <c r="B72" s="47" t="s">
        <v>1020</v>
      </c>
      <c r="C72" s="2" t="s">
        <v>364</v>
      </c>
      <c r="D72" s="13">
        <v>0</v>
      </c>
      <c r="E72" s="55">
        <f t="shared" si="30"/>
        <v>0</v>
      </c>
      <c r="F72" s="55">
        <f t="shared" si="35"/>
        <v>0</v>
      </c>
      <c r="G72" s="43">
        <v>0</v>
      </c>
      <c r="H72" s="95">
        <f t="shared" si="31"/>
        <v>0</v>
      </c>
      <c r="I72" s="55">
        <f t="shared" si="36"/>
        <v>0</v>
      </c>
      <c r="J72" s="94">
        <v>0</v>
      </c>
      <c r="K72" s="55">
        <f t="shared" si="32"/>
        <v>0</v>
      </c>
      <c r="L72" s="95">
        <f t="shared" si="37"/>
        <v>0</v>
      </c>
      <c r="M72" s="13">
        <v>0</v>
      </c>
      <c r="N72" s="55">
        <f t="shared" si="33"/>
        <v>0</v>
      </c>
      <c r="O72" s="117">
        <f t="shared" si="34"/>
        <v>0</v>
      </c>
    </row>
    <row r="73" spans="1:15" ht="13.5" thickBot="1">
      <c r="A73" s="115"/>
      <c r="B73" s="85" t="s">
        <v>1014</v>
      </c>
      <c r="C73" s="41"/>
      <c r="D73" s="86">
        <f aca="true" t="shared" si="38" ref="D73:M73">SUM(D64:D72)</f>
        <v>12587.6</v>
      </c>
      <c r="E73" s="86">
        <f t="shared" si="38"/>
        <v>33357.14</v>
      </c>
      <c r="F73" s="86">
        <f>SUM(F64:F72)</f>
        <v>37294.8985943364</v>
      </c>
      <c r="G73" s="86">
        <f t="shared" si="38"/>
        <v>12042.8</v>
      </c>
      <c r="H73" s="86">
        <f t="shared" si="38"/>
        <v>31913.42</v>
      </c>
      <c r="I73" s="86">
        <f>SUM(I64:I72)</f>
        <v>33231.737318080704</v>
      </c>
      <c r="J73" s="86">
        <f t="shared" si="38"/>
        <v>15251</v>
      </c>
      <c r="K73" s="86">
        <f t="shared" si="38"/>
        <v>40415.149999999994</v>
      </c>
      <c r="L73" s="146">
        <f>SUM(L64:L72)</f>
        <v>35308.03693681685</v>
      </c>
      <c r="M73" s="86">
        <f t="shared" si="38"/>
        <v>10543</v>
      </c>
      <c r="N73" s="86">
        <f>SUM(N64:N72)</f>
        <v>27938.949999999997</v>
      </c>
      <c r="O73" s="102">
        <f>SUM(O64:O72)</f>
        <v>28067.424632127528</v>
      </c>
    </row>
    <row r="74" spans="1:15" ht="12.75">
      <c r="A74" s="4"/>
      <c r="B74" s="47"/>
      <c r="C74" s="2"/>
      <c r="D74" s="13"/>
      <c r="E74" s="13"/>
      <c r="F74" s="13"/>
      <c r="G74" s="43"/>
      <c r="H74" s="94"/>
      <c r="I74" s="94"/>
      <c r="J74" s="94"/>
      <c r="K74" s="13"/>
      <c r="L74" s="93"/>
      <c r="M74" s="55"/>
      <c r="N74" s="55"/>
      <c r="O74" s="117"/>
    </row>
    <row r="75" spans="1:15" ht="12.75">
      <c r="A75" s="4" t="s">
        <v>314</v>
      </c>
      <c r="B75" s="47" t="s">
        <v>1021</v>
      </c>
      <c r="C75" s="2" t="s">
        <v>315</v>
      </c>
      <c r="D75" s="13">
        <v>10087.7</v>
      </c>
      <c r="E75" s="55">
        <f aca="true" t="shared" si="39" ref="E75:E101">D75*$E$3</f>
        <v>26732.405000000002</v>
      </c>
      <c r="F75" s="55">
        <f>E75/2931*3277</f>
        <v>29888.123911634255</v>
      </c>
      <c r="G75" s="13">
        <v>6662</v>
      </c>
      <c r="H75" s="95">
        <f aca="true" t="shared" si="40" ref="H75:H101">G75*$E$3</f>
        <v>17654.3</v>
      </c>
      <c r="I75" s="55">
        <f>H75/3147*3277</f>
        <v>18383.58471560216</v>
      </c>
      <c r="J75" s="93">
        <v>8975</v>
      </c>
      <c r="K75" s="55">
        <f aca="true" t="shared" si="41" ref="K75:K101">J75*$E$3</f>
        <v>23783.75</v>
      </c>
      <c r="L75" s="95">
        <f>K75/3751*3277</f>
        <v>20778.285457211412</v>
      </c>
      <c r="M75" s="13">
        <v>0</v>
      </c>
      <c r="N75" s="55">
        <f aca="true" t="shared" si="42" ref="N75:N101">M75*$E$3</f>
        <v>0</v>
      </c>
      <c r="O75" s="117">
        <f aca="true" t="shared" si="43" ref="O75:O101">N75/3262*3277</f>
        <v>0</v>
      </c>
    </row>
    <row r="76" spans="1:15" ht="12.75">
      <c r="A76" s="4" t="s">
        <v>224</v>
      </c>
      <c r="B76" s="47" t="s">
        <v>1021</v>
      </c>
      <c r="C76" s="2" t="s">
        <v>225</v>
      </c>
      <c r="D76" s="13">
        <v>0</v>
      </c>
      <c r="E76" s="55">
        <f t="shared" si="39"/>
        <v>0</v>
      </c>
      <c r="F76" s="55">
        <f aca="true" t="shared" si="44" ref="F76:F101">E76/2931*3277</f>
        <v>0</v>
      </c>
      <c r="G76" s="13">
        <v>0</v>
      </c>
      <c r="H76" s="95">
        <f t="shared" si="40"/>
        <v>0</v>
      </c>
      <c r="I76" s="55">
        <f aca="true" t="shared" si="45" ref="I76:I101">H76/3147*3277</f>
        <v>0</v>
      </c>
      <c r="J76" s="94">
        <v>0</v>
      </c>
      <c r="K76" s="55">
        <f t="shared" si="41"/>
        <v>0</v>
      </c>
      <c r="L76" s="95">
        <f aca="true" t="shared" si="46" ref="L76:L101">K76/3751*3277</f>
        <v>0</v>
      </c>
      <c r="M76" s="13">
        <v>0</v>
      </c>
      <c r="N76" s="55">
        <f t="shared" si="42"/>
        <v>0</v>
      </c>
      <c r="O76" s="117">
        <f t="shared" si="43"/>
        <v>0</v>
      </c>
    </row>
    <row r="77" spans="1:15" ht="12.75">
      <c r="A77" s="4" t="s">
        <v>292</v>
      </c>
      <c r="B77" s="47" t="s">
        <v>1021</v>
      </c>
      <c r="C77" s="2" t="s">
        <v>293</v>
      </c>
      <c r="D77" s="13">
        <v>29951.9</v>
      </c>
      <c r="E77" s="55">
        <f t="shared" si="39"/>
        <v>79372.535</v>
      </c>
      <c r="F77" s="55">
        <f t="shared" si="44"/>
        <v>88742.33954111226</v>
      </c>
      <c r="G77" s="13">
        <v>22713.9</v>
      </c>
      <c r="H77" s="95">
        <f t="shared" si="40"/>
        <v>60191.835</v>
      </c>
      <c r="I77" s="55">
        <f t="shared" si="45"/>
        <v>62678.31054814109</v>
      </c>
      <c r="J77" s="93">
        <v>26029</v>
      </c>
      <c r="K77" s="55">
        <f t="shared" si="41"/>
        <v>68976.84999999999</v>
      </c>
      <c r="L77" s="95">
        <f t="shared" si="46"/>
        <v>60260.500519861365</v>
      </c>
      <c r="M77" s="13">
        <v>0</v>
      </c>
      <c r="N77" s="55">
        <f t="shared" si="42"/>
        <v>0</v>
      </c>
      <c r="O77" s="117">
        <f t="shared" si="43"/>
        <v>0</v>
      </c>
    </row>
    <row r="78" spans="1:15" ht="12.75">
      <c r="A78" s="4" t="s">
        <v>284</v>
      </c>
      <c r="B78" s="47" t="s">
        <v>1021</v>
      </c>
      <c r="C78" s="2" t="s">
        <v>285</v>
      </c>
      <c r="D78" s="13">
        <v>2294</v>
      </c>
      <c r="E78" s="55">
        <f t="shared" si="39"/>
        <v>6079.099999999999</v>
      </c>
      <c r="F78" s="55">
        <f t="shared" si="44"/>
        <v>6796.728317980212</v>
      </c>
      <c r="G78" s="13">
        <v>3108</v>
      </c>
      <c r="H78" s="95">
        <f t="shared" si="40"/>
        <v>8236.199999999999</v>
      </c>
      <c r="I78" s="55">
        <f t="shared" si="45"/>
        <v>8576.430695900855</v>
      </c>
      <c r="J78" s="93">
        <v>5118</v>
      </c>
      <c r="K78" s="55">
        <f t="shared" si="41"/>
        <v>13562.699999999999</v>
      </c>
      <c r="L78" s="95">
        <f t="shared" si="46"/>
        <v>11848.831751532924</v>
      </c>
      <c r="M78" s="13">
        <v>5851</v>
      </c>
      <c r="N78" s="55">
        <f t="shared" si="42"/>
        <v>15505.15</v>
      </c>
      <c r="O78" s="117">
        <f t="shared" si="43"/>
        <v>15576.448973022687</v>
      </c>
    </row>
    <row r="79" spans="1:15" ht="12.75">
      <c r="A79" s="4" t="s">
        <v>296</v>
      </c>
      <c r="B79" s="47" t="s">
        <v>1021</v>
      </c>
      <c r="C79" s="2" t="s">
        <v>297</v>
      </c>
      <c r="D79" s="13">
        <v>41853</v>
      </c>
      <c r="E79" s="55">
        <f t="shared" si="39"/>
        <v>110910.45</v>
      </c>
      <c r="F79" s="55">
        <f t="shared" si="44"/>
        <v>124003.25644831115</v>
      </c>
      <c r="G79" s="13">
        <v>31742</v>
      </c>
      <c r="H79" s="95">
        <f t="shared" si="40"/>
        <v>84116.3</v>
      </c>
      <c r="I79" s="55">
        <f t="shared" si="45"/>
        <v>87591.07565935812</v>
      </c>
      <c r="J79" s="93">
        <v>34224</v>
      </c>
      <c r="K79" s="55">
        <f t="shared" si="41"/>
        <v>90693.59999999999</v>
      </c>
      <c r="L79" s="95">
        <f t="shared" si="46"/>
        <v>79232.98512396694</v>
      </c>
      <c r="M79" s="13">
        <v>0</v>
      </c>
      <c r="N79" s="55">
        <f t="shared" si="42"/>
        <v>0</v>
      </c>
      <c r="O79" s="117">
        <f t="shared" si="43"/>
        <v>0</v>
      </c>
    </row>
    <row r="80" spans="1:15" ht="12.75">
      <c r="A80" s="4" t="s">
        <v>304</v>
      </c>
      <c r="B80" s="47" t="s">
        <v>1021</v>
      </c>
      <c r="C80" s="2" t="s">
        <v>305</v>
      </c>
      <c r="D80" s="13">
        <v>104508</v>
      </c>
      <c r="E80" s="55">
        <f t="shared" si="39"/>
        <v>276946.2</v>
      </c>
      <c r="F80" s="55">
        <f t="shared" si="44"/>
        <v>309639.268986694</v>
      </c>
      <c r="G80" s="13">
        <v>96919.1</v>
      </c>
      <c r="H80" s="95">
        <f t="shared" si="40"/>
        <v>256835.61500000002</v>
      </c>
      <c r="I80" s="55">
        <f t="shared" si="45"/>
        <v>267445.2845106451</v>
      </c>
      <c r="J80" s="93">
        <v>119273</v>
      </c>
      <c r="K80" s="55">
        <f t="shared" si="41"/>
        <v>316073.45</v>
      </c>
      <c r="L80" s="95">
        <f t="shared" si="46"/>
        <v>276132.4168621701</v>
      </c>
      <c r="M80" s="13">
        <v>0</v>
      </c>
      <c r="N80" s="55">
        <f t="shared" si="42"/>
        <v>0</v>
      </c>
      <c r="O80" s="117">
        <f t="shared" si="43"/>
        <v>0</v>
      </c>
    </row>
    <row r="81" spans="1:15" ht="12.75">
      <c r="A81" s="4" t="s">
        <v>298</v>
      </c>
      <c r="B81" s="47" t="s">
        <v>1021</v>
      </c>
      <c r="C81" s="2" t="s">
        <v>299</v>
      </c>
      <c r="D81" s="13">
        <v>22017.6</v>
      </c>
      <c r="E81" s="55">
        <f t="shared" si="39"/>
        <v>58346.63999999999</v>
      </c>
      <c r="F81" s="55">
        <f t="shared" si="44"/>
        <v>65234.37027635619</v>
      </c>
      <c r="G81" s="13">
        <v>21326.9</v>
      </c>
      <c r="H81" s="95">
        <f t="shared" si="40"/>
        <v>56516.285</v>
      </c>
      <c r="I81" s="55">
        <f t="shared" si="45"/>
        <v>58850.92657928186</v>
      </c>
      <c r="J81" s="93">
        <v>10503.1</v>
      </c>
      <c r="K81" s="55">
        <f t="shared" si="41"/>
        <v>27833.215</v>
      </c>
      <c r="L81" s="95">
        <f t="shared" si="46"/>
        <v>24316.034538789656</v>
      </c>
      <c r="M81" s="13">
        <v>0</v>
      </c>
      <c r="N81" s="55">
        <f t="shared" si="42"/>
        <v>0</v>
      </c>
      <c r="O81" s="117">
        <f t="shared" si="43"/>
        <v>0</v>
      </c>
    </row>
    <row r="82" spans="1:15" ht="12.75">
      <c r="A82" s="4" t="s">
        <v>302</v>
      </c>
      <c r="B82" s="47" t="s">
        <v>1021</v>
      </c>
      <c r="C82" s="2" t="s">
        <v>303</v>
      </c>
      <c r="D82" s="13">
        <v>56614.1</v>
      </c>
      <c r="E82" s="55">
        <f t="shared" si="39"/>
        <v>150027.365</v>
      </c>
      <c r="F82" s="55">
        <f t="shared" si="44"/>
        <v>167737.86254008868</v>
      </c>
      <c r="G82" s="13">
        <v>59480.3</v>
      </c>
      <c r="H82" s="95">
        <f t="shared" si="40"/>
        <v>157622.795</v>
      </c>
      <c r="I82" s="55">
        <f t="shared" si="45"/>
        <v>164134.06393867178</v>
      </c>
      <c r="J82" s="93">
        <v>60969.4</v>
      </c>
      <c r="K82" s="55">
        <f t="shared" si="41"/>
        <v>161568.91</v>
      </c>
      <c r="L82" s="95">
        <f t="shared" si="46"/>
        <v>141152.04427352705</v>
      </c>
      <c r="M82" s="13">
        <v>0</v>
      </c>
      <c r="N82" s="55">
        <f t="shared" si="42"/>
        <v>0</v>
      </c>
      <c r="O82" s="117">
        <f t="shared" si="43"/>
        <v>0</v>
      </c>
    </row>
    <row r="83" spans="1:15" ht="12.75">
      <c r="A83" s="4" t="s">
        <v>347</v>
      </c>
      <c r="B83" s="47" t="s">
        <v>1021</v>
      </c>
      <c r="C83" s="2" t="s">
        <v>348</v>
      </c>
      <c r="D83" s="13">
        <v>0</v>
      </c>
      <c r="E83" s="55">
        <f t="shared" si="39"/>
        <v>0</v>
      </c>
      <c r="F83" s="55">
        <f t="shared" si="44"/>
        <v>0</v>
      </c>
      <c r="G83" s="13">
        <v>0</v>
      </c>
      <c r="H83" s="95">
        <f t="shared" si="40"/>
        <v>0</v>
      </c>
      <c r="I83" s="55">
        <f t="shared" si="45"/>
        <v>0</v>
      </c>
      <c r="J83" s="94">
        <v>0</v>
      </c>
      <c r="K83" s="55">
        <f t="shared" si="41"/>
        <v>0</v>
      </c>
      <c r="L83" s="95">
        <f t="shared" si="46"/>
        <v>0</v>
      </c>
      <c r="M83" s="13">
        <v>0</v>
      </c>
      <c r="N83" s="55">
        <f t="shared" si="42"/>
        <v>0</v>
      </c>
      <c r="O83" s="117">
        <f t="shared" si="43"/>
        <v>0</v>
      </c>
    </row>
    <row r="84" spans="1:15" ht="12.75">
      <c r="A84" s="4" t="s">
        <v>328</v>
      </c>
      <c r="B84" s="47" t="s">
        <v>1021</v>
      </c>
      <c r="C84" s="2" t="s">
        <v>329</v>
      </c>
      <c r="D84" s="13">
        <v>44901.4</v>
      </c>
      <c r="E84" s="55">
        <f t="shared" si="39"/>
        <v>118988.71</v>
      </c>
      <c r="F84" s="55">
        <f t="shared" si="44"/>
        <v>133035.14250085296</v>
      </c>
      <c r="G84" s="13">
        <v>48060.6</v>
      </c>
      <c r="H84" s="95">
        <f t="shared" si="40"/>
        <v>127360.59</v>
      </c>
      <c r="I84" s="55">
        <f t="shared" si="45"/>
        <v>132621.75196377502</v>
      </c>
      <c r="J84" s="93">
        <v>37271</v>
      </c>
      <c r="K84" s="55">
        <f t="shared" si="41"/>
        <v>98768.15</v>
      </c>
      <c r="L84" s="95">
        <f t="shared" si="46"/>
        <v>86287.18409757398</v>
      </c>
      <c r="M84" s="13">
        <v>0</v>
      </c>
      <c r="N84" s="55">
        <f t="shared" si="42"/>
        <v>0</v>
      </c>
      <c r="O84" s="117">
        <f t="shared" si="43"/>
        <v>0</v>
      </c>
    </row>
    <row r="85" spans="1:15" ht="12.75">
      <c r="A85" s="4" t="s">
        <v>326</v>
      </c>
      <c r="B85" s="47" t="s">
        <v>1021</v>
      </c>
      <c r="C85" s="2" t="s">
        <v>327</v>
      </c>
      <c r="D85" s="13">
        <v>9144</v>
      </c>
      <c r="E85" s="55">
        <f t="shared" si="39"/>
        <v>24231.6</v>
      </c>
      <c r="F85" s="55">
        <f t="shared" si="44"/>
        <v>27092.102763561925</v>
      </c>
      <c r="G85" s="13">
        <v>0</v>
      </c>
      <c r="H85" s="95">
        <f t="shared" si="40"/>
        <v>0</v>
      </c>
      <c r="I85" s="55">
        <f t="shared" si="45"/>
        <v>0</v>
      </c>
      <c r="J85" s="94">
        <v>0</v>
      </c>
      <c r="K85" s="55">
        <f t="shared" si="41"/>
        <v>0</v>
      </c>
      <c r="L85" s="95">
        <f t="shared" si="46"/>
        <v>0</v>
      </c>
      <c r="M85" s="13">
        <v>0</v>
      </c>
      <c r="N85" s="55">
        <f t="shared" si="42"/>
        <v>0</v>
      </c>
      <c r="O85" s="117">
        <f t="shared" si="43"/>
        <v>0</v>
      </c>
    </row>
    <row r="86" spans="1:15" ht="12.75">
      <c r="A86" s="4" t="s">
        <v>306</v>
      </c>
      <c r="B86" s="47" t="s">
        <v>1021</v>
      </c>
      <c r="C86" s="2" t="s">
        <v>307</v>
      </c>
      <c r="D86" s="13">
        <v>0</v>
      </c>
      <c r="E86" s="55">
        <f t="shared" si="39"/>
        <v>0</v>
      </c>
      <c r="F86" s="55">
        <f t="shared" si="44"/>
        <v>0</v>
      </c>
      <c r="G86" s="13">
        <v>0</v>
      </c>
      <c r="H86" s="95">
        <f t="shared" si="40"/>
        <v>0</v>
      </c>
      <c r="I86" s="55">
        <f t="shared" si="45"/>
        <v>0</v>
      </c>
      <c r="J86" s="94">
        <v>0</v>
      </c>
      <c r="K86" s="55">
        <f t="shared" si="41"/>
        <v>0</v>
      </c>
      <c r="L86" s="95">
        <f t="shared" si="46"/>
        <v>0</v>
      </c>
      <c r="M86" s="13">
        <v>0</v>
      </c>
      <c r="N86" s="55">
        <f t="shared" si="42"/>
        <v>0</v>
      </c>
      <c r="O86" s="117">
        <f t="shared" si="43"/>
        <v>0</v>
      </c>
    </row>
    <row r="87" spans="1:15" ht="12.75">
      <c r="A87" s="4" t="s">
        <v>345</v>
      </c>
      <c r="B87" s="47" t="s">
        <v>1021</v>
      </c>
      <c r="C87" s="2" t="s">
        <v>346</v>
      </c>
      <c r="D87" s="13">
        <v>0</v>
      </c>
      <c r="E87" s="55">
        <f t="shared" si="39"/>
        <v>0</v>
      </c>
      <c r="F87" s="55">
        <f t="shared" si="44"/>
        <v>0</v>
      </c>
      <c r="G87" s="43">
        <v>0</v>
      </c>
      <c r="H87" s="95">
        <f t="shared" si="40"/>
        <v>0</v>
      </c>
      <c r="I87" s="55">
        <f t="shared" si="45"/>
        <v>0</v>
      </c>
      <c r="J87" s="94">
        <v>0</v>
      </c>
      <c r="K87" s="55">
        <f t="shared" si="41"/>
        <v>0</v>
      </c>
      <c r="L87" s="95">
        <f t="shared" si="46"/>
        <v>0</v>
      </c>
      <c r="M87" s="13">
        <v>0</v>
      </c>
      <c r="N87" s="55">
        <f t="shared" si="42"/>
        <v>0</v>
      </c>
      <c r="O87" s="117">
        <f t="shared" si="43"/>
        <v>0</v>
      </c>
    </row>
    <row r="88" spans="1:15" ht="12.75">
      <c r="A88" s="4" t="s">
        <v>310</v>
      </c>
      <c r="B88" s="47" t="s">
        <v>1021</v>
      </c>
      <c r="C88" s="2" t="s">
        <v>311</v>
      </c>
      <c r="D88" s="13">
        <v>0</v>
      </c>
      <c r="E88" s="55">
        <f t="shared" si="39"/>
        <v>0</v>
      </c>
      <c r="F88" s="55">
        <f t="shared" si="44"/>
        <v>0</v>
      </c>
      <c r="G88" s="43">
        <v>0</v>
      </c>
      <c r="H88" s="95">
        <f t="shared" si="40"/>
        <v>0</v>
      </c>
      <c r="I88" s="55">
        <f t="shared" si="45"/>
        <v>0</v>
      </c>
      <c r="J88" s="94">
        <v>0</v>
      </c>
      <c r="K88" s="55">
        <f t="shared" si="41"/>
        <v>0</v>
      </c>
      <c r="L88" s="95">
        <f t="shared" si="46"/>
        <v>0</v>
      </c>
      <c r="M88" s="13">
        <v>0</v>
      </c>
      <c r="N88" s="55">
        <f t="shared" si="42"/>
        <v>0</v>
      </c>
      <c r="O88" s="117">
        <f t="shared" si="43"/>
        <v>0</v>
      </c>
    </row>
    <row r="89" spans="1:15" ht="12.75">
      <c r="A89" s="4" t="s">
        <v>320</v>
      </c>
      <c r="B89" s="47" t="s">
        <v>1021</v>
      </c>
      <c r="C89" s="2" t="s">
        <v>321</v>
      </c>
      <c r="D89" s="13">
        <v>0</v>
      </c>
      <c r="E89" s="55">
        <f t="shared" si="39"/>
        <v>0</v>
      </c>
      <c r="F89" s="55">
        <f t="shared" si="44"/>
        <v>0</v>
      </c>
      <c r="G89" s="43">
        <v>0</v>
      </c>
      <c r="H89" s="95">
        <f t="shared" si="40"/>
        <v>0</v>
      </c>
      <c r="I89" s="55">
        <f t="shared" si="45"/>
        <v>0</v>
      </c>
      <c r="J89" s="94">
        <v>0</v>
      </c>
      <c r="K89" s="55">
        <f t="shared" si="41"/>
        <v>0</v>
      </c>
      <c r="L89" s="95">
        <f t="shared" si="46"/>
        <v>0</v>
      </c>
      <c r="M89" s="13">
        <v>0</v>
      </c>
      <c r="N89" s="55">
        <f t="shared" si="42"/>
        <v>0</v>
      </c>
      <c r="O89" s="117">
        <f t="shared" si="43"/>
        <v>0</v>
      </c>
    </row>
    <row r="90" spans="1:15" ht="12.75">
      <c r="A90" s="4" t="s">
        <v>211</v>
      </c>
      <c r="B90" s="47" t="s">
        <v>1021</v>
      </c>
      <c r="C90" s="2" t="s">
        <v>212</v>
      </c>
      <c r="D90" s="13">
        <v>4430</v>
      </c>
      <c r="E90" s="55">
        <f t="shared" si="39"/>
        <v>11739.5</v>
      </c>
      <c r="F90" s="55">
        <f t="shared" si="44"/>
        <v>13125.329750938246</v>
      </c>
      <c r="G90" s="43">
        <v>0</v>
      </c>
      <c r="H90" s="95">
        <f t="shared" si="40"/>
        <v>0</v>
      </c>
      <c r="I90" s="55">
        <f t="shared" si="45"/>
        <v>0</v>
      </c>
      <c r="J90" s="94">
        <v>0</v>
      </c>
      <c r="K90" s="55">
        <f t="shared" si="41"/>
        <v>0</v>
      </c>
      <c r="L90" s="95">
        <f t="shared" si="46"/>
        <v>0</v>
      </c>
      <c r="M90" s="13">
        <v>0</v>
      </c>
      <c r="N90" s="55">
        <f t="shared" si="42"/>
        <v>0</v>
      </c>
      <c r="O90" s="117">
        <f t="shared" si="43"/>
        <v>0</v>
      </c>
    </row>
    <row r="91" spans="1:15" ht="12.75">
      <c r="A91" s="4" t="s">
        <v>367</v>
      </c>
      <c r="B91" s="47" t="s">
        <v>1021</v>
      </c>
      <c r="C91" s="2" t="s">
        <v>368</v>
      </c>
      <c r="D91" s="43">
        <v>0</v>
      </c>
      <c r="E91" s="55">
        <f t="shared" si="39"/>
        <v>0</v>
      </c>
      <c r="F91" s="55">
        <f t="shared" si="44"/>
        <v>0</v>
      </c>
      <c r="G91" s="43">
        <v>0</v>
      </c>
      <c r="H91" s="95">
        <f t="shared" si="40"/>
        <v>0</v>
      </c>
      <c r="I91" s="55">
        <f t="shared" si="45"/>
        <v>0</v>
      </c>
      <c r="J91" s="93">
        <v>7201</v>
      </c>
      <c r="K91" s="55">
        <f t="shared" si="41"/>
        <v>19082.649999999998</v>
      </c>
      <c r="L91" s="95">
        <f t="shared" si="46"/>
        <v>16671.24608104505</v>
      </c>
      <c r="M91" s="13">
        <v>0</v>
      </c>
      <c r="N91" s="55">
        <f t="shared" si="42"/>
        <v>0</v>
      </c>
      <c r="O91" s="117">
        <f t="shared" si="43"/>
        <v>0</v>
      </c>
    </row>
    <row r="92" spans="1:15" ht="12.75">
      <c r="A92" s="4" t="s">
        <v>300</v>
      </c>
      <c r="B92" s="47" t="s">
        <v>1021</v>
      </c>
      <c r="C92" s="2" t="s">
        <v>301</v>
      </c>
      <c r="D92" s="13">
        <v>0</v>
      </c>
      <c r="E92" s="55">
        <f t="shared" si="39"/>
        <v>0</v>
      </c>
      <c r="F92" s="55">
        <f t="shared" si="44"/>
        <v>0</v>
      </c>
      <c r="G92" s="43">
        <v>0</v>
      </c>
      <c r="H92" s="95">
        <f t="shared" si="40"/>
        <v>0</v>
      </c>
      <c r="I92" s="55">
        <f t="shared" si="45"/>
        <v>0</v>
      </c>
      <c r="J92" s="94">
        <v>0</v>
      </c>
      <c r="K92" s="55">
        <f t="shared" si="41"/>
        <v>0</v>
      </c>
      <c r="L92" s="95">
        <f t="shared" si="46"/>
        <v>0</v>
      </c>
      <c r="M92" s="13">
        <v>0</v>
      </c>
      <c r="N92" s="55">
        <f t="shared" si="42"/>
        <v>0</v>
      </c>
      <c r="O92" s="117">
        <f t="shared" si="43"/>
        <v>0</v>
      </c>
    </row>
    <row r="93" spans="1:15" ht="12.75">
      <c r="A93" s="4" t="s">
        <v>272</v>
      </c>
      <c r="B93" s="47" t="s">
        <v>1021</v>
      </c>
      <c r="C93" s="2" t="s">
        <v>273</v>
      </c>
      <c r="D93" s="13">
        <v>36002</v>
      </c>
      <c r="E93" s="55">
        <f t="shared" si="39"/>
        <v>95405.3</v>
      </c>
      <c r="F93" s="55">
        <f t="shared" si="44"/>
        <v>106667.74756055954</v>
      </c>
      <c r="G93" s="13">
        <v>62041</v>
      </c>
      <c r="H93" s="95">
        <f t="shared" si="40"/>
        <v>164408.65</v>
      </c>
      <c r="I93" s="55">
        <f t="shared" si="45"/>
        <v>171200.23706704797</v>
      </c>
      <c r="J93" s="93">
        <v>64044</v>
      </c>
      <c r="K93" s="55">
        <f t="shared" si="41"/>
        <v>169716.6</v>
      </c>
      <c r="L93" s="95">
        <f t="shared" si="46"/>
        <v>148270.14081578248</v>
      </c>
      <c r="M93" s="13">
        <v>38021</v>
      </c>
      <c r="N93" s="55">
        <f t="shared" si="42"/>
        <v>100755.65</v>
      </c>
      <c r="O93" s="117">
        <f t="shared" si="43"/>
        <v>101218.96537400367</v>
      </c>
    </row>
    <row r="94" spans="1:15" ht="12.75">
      <c r="A94" s="4" t="s">
        <v>365</v>
      </c>
      <c r="B94" s="47" t="s">
        <v>1021</v>
      </c>
      <c r="C94" s="2" t="s">
        <v>366</v>
      </c>
      <c r="D94" s="43">
        <v>0</v>
      </c>
      <c r="E94" s="55">
        <f t="shared" si="39"/>
        <v>0</v>
      </c>
      <c r="F94" s="55">
        <f t="shared" si="44"/>
        <v>0</v>
      </c>
      <c r="G94" s="43">
        <v>0</v>
      </c>
      <c r="H94" s="95">
        <f t="shared" si="40"/>
        <v>0</v>
      </c>
      <c r="I94" s="55">
        <f t="shared" si="45"/>
        <v>0</v>
      </c>
      <c r="J94" s="93">
        <v>500</v>
      </c>
      <c r="K94" s="55">
        <f t="shared" si="41"/>
        <v>1325</v>
      </c>
      <c r="L94" s="95">
        <f t="shared" si="46"/>
        <v>1157.5646494268196</v>
      </c>
      <c r="M94" s="13">
        <v>0</v>
      </c>
      <c r="N94" s="55">
        <f t="shared" si="42"/>
        <v>0</v>
      </c>
      <c r="O94" s="117">
        <f t="shared" si="43"/>
        <v>0</v>
      </c>
    </row>
    <row r="95" spans="1:15" ht="12.75">
      <c r="A95" s="4" t="s">
        <v>288</v>
      </c>
      <c r="B95" s="47" t="s">
        <v>1021</v>
      </c>
      <c r="C95" s="2" t="s">
        <v>289</v>
      </c>
      <c r="D95" s="13">
        <v>19741.5</v>
      </c>
      <c r="E95" s="55">
        <f t="shared" si="39"/>
        <v>52314.975</v>
      </c>
      <c r="F95" s="55">
        <f t="shared" si="44"/>
        <v>58490.676586489244</v>
      </c>
      <c r="G95" s="13">
        <v>7471</v>
      </c>
      <c r="H95" s="95">
        <f t="shared" si="40"/>
        <v>19798.149999999998</v>
      </c>
      <c r="I95" s="55">
        <f t="shared" si="45"/>
        <v>20615.995408325387</v>
      </c>
      <c r="J95" s="93">
        <v>2005</v>
      </c>
      <c r="K95" s="55">
        <f t="shared" si="41"/>
        <v>5313.25</v>
      </c>
      <c r="L95" s="95">
        <f t="shared" si="46"/>
        <v>4641.834244201546</v>
      </c>
      <c r="M95" s="13">
        <v>0</v>
      </c>
      <c r="N95" s="55">
        <f t="shared" si="42"/>
        <v>0</v>
      </c>
      <c r="O95" s="117">
        <f t="shared" si="43"/>
        <v>0</v>
      </c>
    </row>
    <row r="96" spans="1:15" ht="12.75">
      <c r="A96" s="4" t="s">
        <v>228</v>
      </c>
      <c r="B96" s="47" t="s">
        <v>1021</v>
      </c>
      <c r="C96" s="2" t="s">
        <v>229</v>
      </c>
      <c r="D96" s="13">
        <v>0</v>
      </c>
      <c r="E96" s="55">
        <f t="shared" si="39"/>
        <v>0</v>
      </c>
      <c r="F96" s="55">
        <f t="shared" si="44"/>
        <v>0</v>
      </c>
      <c r="G96" s="43">
        <v>0</v>
      </c>
      <c r="H96" s="95">
        <f t="shared" si="40"/>
        <v>0</v>
      </c>
      <c r="I96" s="55">
        <f t="shared" si="45"/>
        <v>0</v>
      </c>
      <c r="J96" s="94">
        <v>0</v>
      </c>
      <c r="K96" s="55">
        <f t="shared" si="41"/>
        <v>0</v>
      </c>
      <c r="L96" s="95">
        <f t="shared" si="46"/>
        <v>0</v>
      </c>
      <c r="M96" s="13">
        <v>0</v>
      </c>
      <c r="N96" s="55">
        <f t="shared" si="42"/>
        <v>0</v>
      </c>
      <c r="O96" s="117">
        <f t="shared" si="43"/>
        <v>0</v>
      </c>
    </row>
    <row r="97" spans="1:15" ht="12.75">
      <c r="A97" s="4" t="s">
        <v>276</v>
      </c>
      <c r="B97" s="47" t="s">
        <v>1021</v>
      </c>
      <c r="C97" s="2" t="s">
        <v>277</v>
      </c>
      <c r="D97" s="13">
        <v>18997</v>
      </c>
      <c r="E97" s="55">
        <f t="shared" si="39"/>
        <v>50342.049999999996</v>
      </c>
      <c r="F97" s="55">
        <f t="shared" si="44"/>
        <v>56284.85085295121</v>
      </c>
      <c r="G97" s="13">
        <v>35932.7</v>
      </c>
      <c r="H97" s="95">
        <f t="shared" si="40"/>
        <v>95221.65499999998</v>
      </c>
      <c r="I97" s="55">
        <f t="shared" si="45"/>
        <v>99155.1838052113</v>
      </c>
      <c r="J97" s="93">
        <v>49211</v>
      </c>
      <c r="K97" s="55">
        <f t="shared" si="41"/>
        <v>130409.15</v>
      </c>
      <c r="L97" s="95">
        <f t="shared" si="46"/>
        <v>113929.82792588642</v>
      </c>
      <c r="M97" s="13">
        <v>0</v>
      </c>
      <c r="N97" s="55">
        <f t="shared" si="42"/>
        <v>0</v>
      </c>
      <c r="O97" s="117">
        <f t="shared" si="43"/>
        <v>0</v>
      </c>
    </row>
    <row r="98" spans="1:15" ht="12.75">
      <c r="A98" s="4" t="s">
        <v>278</v>
      </c>
      <c r="B98" s="47" t="s">
        <v>1021</v>
      </c>
      <c r="C98" s="2" t="s">
        <v>279</v>
      </c>
      <c r="D98" s="13">
        <v>2387</v>
      </c>
      <c r="E98" s="55">
        <f t="shared" si="39"/>
        <v>6325.55</v>
      </c>
      <c r="F98" s="55">
        <f t="shared" si="44"/>
        <v>7072.271357898329</v>
      </c>
      <c r="G98" s="43">
        <v>0</v>
      </c>
      <c r="H98" s="95">
        <f t="shared" si="40"/>
        <v>0</v>
      </c>
      <c r="I98" s="55">
        <f t="shared" si="45"/>
        <v>0</v>
      </c>
      <c r="J98" s="94">
        <v>0</v>
      </c>
      <c r="K98" s="55">
        <f t="shared" si="41"/>
        <v>0</v>
      </c>
      <c r="L98" s="95">
        <f t="shared" si="46"/>
        <v>0</v>
      </c>
      <c r="M98" s="13">
        <v>0</v>
      </c>
      <c r="N98" s="55">
        <f t="shared" si="42"/>
        <v>0</v>
      </c>
      <c r="O98" s="117">
        <f t="shared" si="43"/>
        <v>0</v>
      </c>
    </row>
    <row r="99" spans="1:15" ht="12.75">
      <c r="A99" s="4" t="s">
        <v>312</v>
      </c>
      <c r="B99" s="47" t="s">
        <v>1021</v>
      </c>
      <c r="C99" s="2" t="s">
        <v>313</v>
      </c>
      <c r="D99" s="13">
        <v>0</v>
      </c>
      <c r="E99" s="55">
        <f t="shared" si="39"/>
        <v>0</v>
      </c>
      <c r="F99" s="55">
        <f t="shared" si="44"/>
        <v>0</v>
      </c>
      <c r="G99" s="43">
        <v>0</v>
      </c>
      <c r="H99" s="95">
        <f t="shared" si="40"/>
        <v>0</v>
      </c>
      <c r="I99" s="55">
        <f t="shared" si="45"/>
        <v>0</v>
      </c>
      <c r="J99" s="94">
        <v>0</v>
      </c>
      <c r="K99" s="55">
        <f t="shared" si="41"/>
        <v>0</v>
      </c>
      <c r="L99" s="95">
        <f t="shared" si="46"/>
        <v>0</v>
      </c>
      <c r="M99" s="13">
        <v>0</v>
      </c>
      <c r="N99" s="55">
        <f t="shared" si="42"/>
        <v>0</v>
      </c>
      <c r="O99" s="117">
        <f t="shared" si="43"/>
        <v>0</v>
      </c>
    </row>
    <row r="100" spans="1:15" ht="12.75">
      <c r="A100" s="4" t="s">
        <v>226</v>
      </c>
      <c r="B100" s="47" t="s">
        <v>1021</v>
      </c>
      <c r="C100" s="2" t="s">
        <v>227</v>
      </c>
      <c r="D100" s="13">
        <v>0</v>
      </c>
      <c r="E100" s="55">
        <f t="shared" si="39"/>
        <v>0</v>
      </c>
      <c r="F100" s="55">
        <f t="shared" si="44"/>
        <v>0</v>
      </c>
      <c r="G100" s="43">
        <v>0</v>
      </c>
      <c r="H100" s="95">
        <f t="shared" si="40"/>
        <v>0</v>
      </c>
      <c r="I100" s="55">
        <f t="shared" si="45"/>
        <v>0</v>
      </c>
      <c r="J100" s="94">
        <v>0</v>
      </c>
      <c r="K100" s="55">
        <f t="shared" si="41"/>
        <v>0</v>
      </c>
      <c r="L100" s="95">
        <f t="shared" si="46"/>
        <v>0</v>
      </c>
      <c r="M100" s="13">
        <v>0</v>
      </c>
      <c r="N100" s="55">
        <f t="shared" si="42"/>
        <v>0</v>
      </c>
      <c r="O100" s="117">
        <f t="shared" si="43"/>
        <v>0</v>
      </c>
    </row>
    <row r="101" spans="1:15" ht="12.75">
      <c r="A101" s="4" t="s">
        <v>282</v>
      </c>
      <c r="B101" s="47" t="s">
        <v>1021</v>
      </c>
      <c r="C101" s="2" t="s">
        <v>283</v>
      </c>
      <c r="D101" s="13">
        <v>0</v>
      </c>
      <c r="E101" s="55">
        <f t="shared" si="39"/>
        <v>0</v>
      </c>
      <c r="F101" s="55">
        <f t="shared" si="44"/>
        <v>0</v>
      </c>
      <c r="G101" s="43">
        <v>0</v>
      </c>
      <c r="H101" s="95">
        <f t="shared" si="40"/>
        <v>0</v>
      </c>
      <c r="I101" s="55">
        <f t="shared" si="45"/>
        <v>0</v>
      </c>
      <c r="J101" s="94">
        <v>0</v>
      </c>
      <c r="K101" s="55">
        <f t="shared" si="41"/>
        <v>0</v>
      </c>
      <c r="L101" s="95">
        <f t="shared" si="46"/>
        <v>0</v>
      </c>
      <c r="M101" s="13">
        <v>0</v>
      </c>
      <c r="N101" s="55">
        <f t="shared" si="42"/>
        <v>0</v>
      </c>
      <c r="O101" s="117">
        <f t="shared" si="43"/>
        <v>0</v>
      </c>
    </row>
    <row r="102" spans="1:15" ht="13.5" thickBot="1">
      <c r="A102" s="115"/>
      <c r="B102" s="85"/>
      <c r="C102" s="41"/>
      <c r="D102" s="86">
        <f aca="true" t="shared" si="47" ref="D102:M102">SUM(D75:D101)</f>
        <v>402929.2</v>
      </c>
      <c r="E102" s="86">
        <f t="shared" si="47"/>
        <v>1067762.38</v>
      </c>
      <c r="F102" s="86">
        <f>SUM(F75:F101)</f>
        <v>1193810.0713954282</v>
      </c>
      <c r="G102" s="86">
        <f t="shared" si="47"/>
        <v>395457.5</v>
      </c>
      <c r="H102" s="86">
        <f t="shared" si="47"/>
        <v>1047962.3750000001</v>
      </c>
      <c r="I102" s="86">
        <f>SUM(I75:I101)</f>
        <v>1091252.8448919605</v>
      </c>
      <c r="J102" s="86">
        <f t="shared" si="47"/>
        <v>425323.5</v>
      </c>
      <c r="K102" s="86">
        <f t="shared" si="47"/>
        <v>1127107.275</v>
      </c>
      <c r="L102" s="146">
        <f>SUM(L75:L101)</f>
        <v>984678.8963409757</v>
      </c>
      <c r="M102" s="86">
        <f t="shared" si="47"/>
        <v>43872</v>
      </c>
      <c r="N102" s="86">
        <f>SUM(N75:N101)</f>
        <v>116260.79999999999</v>
      </c>
      <c r="O102" s="102">
        <f>SUM(O75:O101)</f>
        <v>116795.41434702637</v>
      </c>
    </row>
    <row r="103" spans="1:15" ht="12.75">
      <c r="A103" s="4"/>
      <c r="B103" s="47"/>
      <c r="C103" s="2"/>
      <c r="D103" s="13"/>
      <c r="E103" s="13"/>
      <c r="F103" s="13"/>
      <c r="G103" s="43"/>
      <c r="H103" s="94"/>
      <c r="I103" s="94"/>
      <c r="J103" s="94"/>
      <c r="K103" s="13"/>
      <c r="L103" s="93"/>
      <c r="M103" s="55"/>
      <c r="N103" s="55"/>
      <c r="O103" s="117"/>
    </row>
    <row r="104" spans="1:15" ht="12.75">
      <c r="A104" s="4" t="s">
        <v>252</v>
      </c>
      <c r="B104" s="47" t="s">
        <v>1028</v>
      </c>
      <c r="C104" s="2" t="s">
        <v>253</v>
      </c>
      <c r="D104" s="13">
        <v>2903</v>
      </c>
      <c r="E104" s="55">
        <f aca="true" t="shared" si="48" ref="E104:E124">D104*$E$3</f>
        <v>7692.95</v>
      </c>
      <c r="F104" s="55">
        <f>E104/2931*3277</f>
        <v>8601.090805185942</v>
      </c>
      <c r="G104" s="13">
        <v>0</v>
      </c>
      <c r="H104" s="95">
        <f aca="true" t="shared" si="49" ref="H104:H124">G104*$E$3</f>
        <v>0</v>
      </c>
      <c r="I104" s="55">
        <f>H104/3147*3277</f>
        <v>0</v>
      </c>
      <c r="J104" s="94">
        <v>0</v>
      </c>
      <c r="K104" s="55">
        <f aca="true" t="shared" si="50" ref="K104:K124">J104*$E$3</f>
        <v>0</v>
      </c>
      <c r="L104" s="95">
        <f>K104/3751*3277</f>
        <v>0</v>
      </c>
      <c r="M104" s="13">
        <v>0</v>
      </c>
      <c r="N104" s="55">
        <f aca="true" t="shared" si="51" ref="N104:N124">M104*$E$3</f>
        <v>0</v>
      </c>
      <c r="O104" s="117">
        <f aca="true" t="shared" si="52" ref="O104:O124">N104/3262*3277</f>
        <v>0</v>
      </c>
    </row>
    <row r="105" spans="1:15" ht="12.75" customHeight="1">
      <c r="A105" s="4" t="s">
        <v>244</v>
      </c>
      <c r="B105" s="47" t="s">
        <v>1028</v>
      </c>
      <c r="C105" s="2" t="s">
        <v>245</v>
      </c>
      <c r="D105" s="13">
        <v>32266.7</v>
      </c>
      <c r="E105" s="55">
        <f t="shared" si="48"/>
        <v>85506.755</v>
      </c>
      <c r="F105" s="55">
        <f aca="true" t="shared" si="53" ref="F105:F124">E105/2931*3277</f>
        <v>95600.69468952576</v>
      </c>
      <c r="G105" s="13">
        <v>38224.6</v>
      </c>
      <c r="H105" s="95">
        <f t="shared" si="49"/>
        <v>101295.18999999999</v>
      </c>
      <c r="I105" s="55">
        <f aca="true" t="shared" si="54" ref="I105:I124">H105/3147*3277</f>
        <v>105479.61157610422</v>
      </c>
      <c r="J105" s="93">
        <v>43120</v>
      </c>
      <c r="K105" s="55">
        <f t="shared" si="50"/>
        <v>114268</v>
      </c>
      <c r="L105" s="95">
        <f aca="true" t="shared" si="55" ref="L105:L124">K105/3751*3277</f>
        <v>99828.37536656891</v>
      </c>
      <c r="M105" s="13">
        <v>27865</v>
      </c>
      <c r="N105" s="55">
        <f t="shared" si="51"/>
        <v>73842.25</v>
      </c>
      <c r="O105" s="117">
        <f t="shared" si="52"/>
        <v>74181.8066370325</v>
      </c>
    </row>
    <row r="106" spans="1:15" ht="12.75">
      <c r="A106" s="4" t="s">
        <v>349</v>
      </c>
      <c r="B106" s="47" t="s">
        <v>1028</v>
      </c>
      <c r="C106" s="2" t="s">
        <v>350</v>
      </c>
      <c r="D106" s="43">
        <v>0</v>
      </c>
      <c r="E106" s="55">
        <f t="shared" si="48"/>
        <v>0</v>
      </c>
      <c r="F106" s="55">
        <f t="shared" si="53"/>
        <v>0</v>
      </c>
      <c r="G106" s="13">
        <v>16233.4</v>
      </c>
      <c r="H106" s="95">
        <f t="shared" si="49"/>
        <v>43018.509999999995</v>
      </c>
      <c r="I106" s="55">
        <f t="shared" si="54"/>
        <v>44795.56951700031</v>
      </c>
      <c r="J106" s="93">
        <v>10503.1</v>
      </c>
      <c r="K106" s="55">
        <f t="shared" si="50"/>
        <v>27833.215</v>
      </c>
      <c r="L106" s="95">
        <f t="shared" si="55"/>
        <v>24316.034538789656</v>
      </c>
      <c r="M106" s="13">
        <v>0</v>
      </c>
      <c r="N106" s="55">
        <f t="shared" si="51"/>
        <v>0</v>
      </c>
      <c r="O106" s="117">
        <f t="shared" si="52"/>
        <v>0</v>
      </c>
    </row>
    <row r="107" spans="1:15" ht="12.75">
      <c r="A107" s="4" t="s">
        <v>232</v>
      </c>
      <c r="B107" s="47" t="s">
        <v>1028</v>
      </c>
      <c r="C107" s="2" t="s">
        <v>233</v>
      </c>
      <c r="D107" s="13">
        <v>0</v>
      </c>
      <c r="E107" s="55">
        <f t="shared" si="48"/>
        <v>0</v>
      </c>
      <c r="F107" s="55">
        <f t="shared" si="53"/>
        <v>0</v>
      </c>
      <c r="G107" s="13">
        <v>0</v>
      </c>
      <c r="H107" s="95">
        <f t="shared" si="49"/>
        <v>0</v>
      </c>
      <c r="I107" s="55">
        <f t="shared" si="54"/>
        <v>0</v>
      </c>
      <c r="J107" s="94">
        <v>0</v>
      </c>
      <c r="K107" s="55">
        <f t="shared" si="50"/>
        <v>0</v>
      </c>
      <c r="L107" s="95">
        <f t="shared" si="55"/>
        <v>0</v>
      </c>
      <c r="M107" s="13">
        <v>0</v>
      </c>
      <c r="N107" s="55">
        <f t="shared" si="51"/>
        <v>0</v>
      </c>
      <c r="O107" s="117">
        <f t="shared" si="52"/>
        <v>0</v>
      </c>
    </row>
    <row r="108" spans="1:15" ht="12.75">
      <c r="A108" s="4" t="s">
        <v>246</v>
      </c>
      <c r="B108" s="47" t="s">
        <v>1028</v>
      </c>
      <c r="C108" s="2" t="s">
        <v>247</v>
      </c>
      <c r="D108" s="13">
        <v>0</v>
      </c>
      <c r="E108" s="55">
        <f t="shared" si="48"/>
        <v>0</v>
      </c>
      <c r="F108" s="55">
        <f t="shared" si="53"/>
        <v>0</v>
      </c>
      <c r="G108" s="13">
        <v>0</v>
      </c>
      <c r="H108" s="95">
        <f t="shared" si="49"/>
        <v>0</v>
      </c>
      <c r="I108" s="55">
        <f t="shared" si="54"/>
        <v>0</v>
      </c>
      <c r="J108" s="94">
        <v>0</v>
      </c>
      <c r="K108" s="55">
        <f t="shared" si="50"/>
        <v>0</v>
      </c>
      <c r="L108" s="95">
        <f t="shared" si="55"/>
        <v>0</v>
      </c>
      <c r="M108" s="13">
        <v>0</v>
      </c>
      <c r="N108" s="55">
        <f t="shared" si="51"/>
        <v>0</v>
      </c>
      <c r="O108" s="117">
        <f t="shared" si="52"/>
        <v>0</v>
      </c>
    </row>
    <row r="109" spans="1:15" ht="12.75">
      <c r="A109" s="4" t="s">
        <v>264</v>
      </c>
      <c r="B109" s="47" t="s">
        <v>1028</v>
      </c>
      <c r="C109" s="2" t="s">
        <v>265</v>
      </c>
      <c r="D109" s="13">
        <v>27595.1</v>
      </c>
      <c r="E109" s="55">
        <f t="shared" si="48"/>
        <v>73127.015</v>
      </c>
      <c r="F109" s="55">
        <f t="shared" si="53"/>
        <v>81759.54560047765</v>
      </c>
      <c r="G109" s="13">
        <v>22701.7</v>
      </c>
      <c r="H109" s="95">
        <f t="shared" si="49"/>
        <v>60159.505</v>
      </c>
      <c r="I109" s="55">
        <f t="shared" si="54"/>
        <v>62644.64502224341</v>
      </c>
      <c r="J109" s="93">
        <v>23728</v>
      </c>
      <c r="K109" s="55">
        <f t="shared" si="50"/>
        <v>62879.2</v>
      </c>
      <c r="L109" s="95">
        <f t="shared" si="55"/>
        <v>54933.388003199136</v>
      </c>
      <c r="M109" s="13">
        <v>6763</v>
      </c>
      <c r="N109" s="55">
        <f t="shared" si="51"/>
        <v>17921.95</v>
      </c>
      <c r="O109" s="117">
        <f t="shared" si="52"/>
        <v>18004.362400367874</v>
      </c>
    </row>
    <row r="110" spans="1:15" ht="12.75">
      <c r="A110" s="4" t="s">
        <v>234</v>
      </c>
      <c r="B110" s="47" t="s">
        <v>1028</v>
      </c>
      <c r="C110" s="2" t="s">
        <v>235</v>
      </c>
      <c r="D110" s="13">
        <v>6736</v>
      </c>
      <c r="E110" s="55">
        <f t="shared" si="48"/>
        <v>17850.399999999998</v>
      </c>
      <c r="F110" s="55">
        <f t="shared" si="53"/>
        <v>19957.61200955305</v>
      </c>
      <c r="G110" s="13">
        <v>6003</v>
      </c>
      <c r="H110" s="95">
        <f t="shared" si="49"/>
        <v>15907.949999999999</v>
      </c>
      <c r="I110" s="55">
        <f t="shared" si="54"/>
        <v>16565.09442326025</v>
      </c>
      <c r="J110" s="93">
        <v>20657</v>
      </c>
      <c r="K110" s="55">
        <f t="shared" si="50"/>
        <v>54741.049999999996</v>
      </c>
      <c r="L110" s="95">
        <f t="shared" si="55"/>
        <v>47823.62592641962</v>
      </c>
      <c r="M110" s="13">
        <v>13310</v>
      </c>
      <c r="N110" s="55">
        <f t="shared" si="51"/>
        <v>35271.5</v>
      </c>
      <c r="O110" s="117">
        <f t="shared" si="52"/>
        <v>35433.69267320662</v>
      </c>
    </row>
    <row r="111" spans="1:15" ht="12.75">
      <c r="A111" s="4" t="s">
        <v>268</v>
      </c>
      <c r="B111" s="47" t="s">
        <v>1028</v>
      </c>
      <c r="C111" s="2" t="s">
        <v>269</v>
      </c>
      <c r="D111" s="13">
        <v>0</v>
      </c>
      <c r="E111" s="55">
        <f t="shared" si="48"/>
        <v>0</v>
      </c>
      <c r="F111" s="55">
        <f t="shared" si="53"/>
        <v>0</v>
      </c>
      <c r="G111" s="13">
        <v>0</v>
      </c>
      <c r="H111" s="95">
        <f t="shared" si="49"/>
        <v>0</v>
      </c>
      <c r="I111" s="55">
        <f t="shared" si="54"/>
        <v>0</v>
      </c>
      <c r="J111" s="94">
        <v>0</v>
      </c>
      <c r="K111" s="55">
        <f t="shared" si="50"/>
        <v>0</v>
      </c>
      <c r="L111" s="95">
        <f t="shared" si="55"/>
        <v>0</v>
      </c>
      <c r="M111" s="13">
        <v>0</v>
      </c>
      <c r="N111" s="55">
        <f t="shared" si="51"/>
        <v>0</v>
      </c>
      <c r="O111" s="117">
        <f t="shared" si="52"/>
        <v>0</v>
      </c>
    </row>
    <row r="112" spans="1:15" ht="12.75">
      <c r="A112" s="4" t="s">
        <v>260</v>
      </c>
      <c r="B112" s="47" t="s">
        <v>1028</v>
      </c>
      <c r="C112" s="2" t="s">
        <v>261</v>
      </c>
      <c r="D112" s="13">
        <v>17619</v>
      </c>
      <c r="E112" s="55">
        <f t="shared" si="48"/>
        <v>46690.35</v>
      </c>
      <c r="F112" s="55">
        <f t="shared" si="53"/>
        <v>52202.07333674514</v>
      </c>
      <c r="G112" s="13">
        <v>0</v>
      </c>
      <c r="H112" s="95">
        <f t="shared" si="49"/>
        <v>0</v>
      </c>
      <c r="I112" s="55">
        <f t="shared" si="54"/>
        <v>0</v>
      </c>
      <c r="J112" s="94">
        <v>0</v>
      </c>
      <c r="K112" s="55">
        <f t="shared" si="50"/>
        <v>0</v>
      </c>
      <c r="L112" s="95">
        <f t="shared" si="55"/>
        <v>0</v>
      </c>
      <c r="M112" s="13">
        <v>0</v>
      </c>
      <c r="N112" s="55">
        <f t="shared" si="51"/>
        <v>0</v>
      </c>
      <c r="O112" s="117">
        <f t="shared" si="52"/>
        <v>0</v>
      </c>
    </row>
    <row r="113" spans="1:15" ht="12.75">
      <c r="A113" s="4" t="s">
        <v>248</v>
      </c>
      <c r="B113" s="47" t="s">
        <v>1028</v>
      </c>
      <c r="C113" s="2" t="s">
        <v>249</v>
      </c>
      <c r="D113" s="13">
        <v>32404.8</v>
      </c>
      <c r="E113" s="55">
        <f t="shared" si="48"/>
        <v>85872.72</v>
      </c>
      <c r="F113" s="55">
        <f t="shared" si="53"/>
        <v>96009.86128966224</v>
      </c>
      <c r="G113" s="13">
        <v>43119.6</v>
      </c>
      <c r="H113" s="95">
        <f t="shared" si="49"/>
        <v>114266.93999999999</v>
      </c>
      <c r="I113" s="55">
        <f t="shared" si="54"/>
        <v>118987.21397521447</v>
      </c>
      <c r="J113" s="93">
        <v>41569</v>
      </c>
      <c r="K113" s="55">
        <f t="shared" si="50"/>
        <v>110157.84999999999</v>
      </c>
      <c r="L113" s="95">
        <f t="shared" si="55"/>
        <v>96237.60982404691</v>
      </c>
      <c r="M113" s="13">
        <v>22463</v>
      </c>
      <c r="N113" s="55">
        <f t="shared" si="51"/>
        <v>59526.95</v>
      </c>
      <c r="O113" s="117">
        <f t="shared" si="52"/>
        <v>59800.67907725321</v>
      </c>
    </row>
    <row r="114" spans="1:15" ht="12.75">
      <c r="A114" s="4" t="s">
        <v>240</v>
      </c>
      <c r="B114" s="47" t="s">
        <v>1028</v>
      </c>
      <c r="C114" s="2" t="s">
        <v>241</v>
      </c>
      <c r="D114" s="13">
        <v>64830.7</v>
      </c>
      <c r="E114" s="55">
        <f t="shared" si="48"/>
        <v>171801.35499999998</v>
      </c>
      <c r="F114" s="55">
        <f t="shared" si="53"/>
        <v>192082.2382582736</v>
      </c>
      <c r="G114" s="13">
        <v>73769.7</v>
      </c>
      <c r="H114" s="95">
        <f t="shared" si="49"/>
        <v>195489.705</v>
      </c>
      <c r="I114" s="55">
        <f t="shared" si="54"/>
        <v>203565.2250667302</v>
      </c>
      <c r="J114" s="93">
        <v>60999.4</v>
      </c>
      <c r="K114" s="55">
        <f t="shared" si="50"/>
        <v>161648.41</v>
      </c>
      <c r="L114" s="95">
        <f t="shared" si="55"/>
        <v>141221.49815249266</v>
      </c>
      <c r="M114" s="13">
        <v>28487</v>
      </c>
      <c r="N114" s="55">
        <f t="shared" si="51"/>
        <v>75490.55</v>
      </c>
      <c r="O114" s="117">
        <f t="shared" si="52"/>
        <v>75837.68618945433</v>
      </c>
    </row>
    <row r="115" spans="1:15" ht="12.75">
      <c r="A115" s="4" t="s">
        <v>238</v>
      </c>
      <c r="B115" s="47" t="s">
        <v>1028</v>
      </c>
      <c r="C115" s="2" t="s">
        <v>239</v>
      </c>
      <c r="D115" s="13">
        <v>0</v>
      </c>
      <c r="E115" s="55">
        <f t="shared" si="48"/>
        <v>0</v>
      </c>
      <c r="F115" s="55">
        <f t="shared" si="53"/>
        <v>0</v>
      </c>
      <c r="G115" s="13">
        <v>0</v>
      </c>
      <c r="H115" s="95">
        <f t="shared" si="49"/>
        <v>0</v>
      </c>
      <c r="I115" s="55">
        <f t="shared" si="54"/>
        <v>0</v>
      </c>
      <c r="J115" s="94">
        <v>0</v>
      </c>
      <c r="K115" s="55">
        <f t="shared" si="50"/>
        <v>0</v>
      </c>
      <c r="L115" s="95">
        <f t="shared" si="55"/>
        <v>0</v>
      </c>
      <c r="M115" s="13">
        <v>0</v>
      </c>
      <c r="N115" s="55">
        <f t="shared" si="51"/>
        <v>0</v>
      </c>
      <c r="O115" s="117">
        <f t="shared" si="52"/>
        <v>0</v>
      </c>
    </row>
    <row r="116" spans="1:15" ht="12.75">
      <c r="A116" s="4" t="s">
        <v>274</v>
      </c>
      <c r="B116" s="47" t="s">
        <v>1028</v>
      </c>
      <c r="C116" s="2" t="s">
        <v>275</v>
      </c>
      <c r="D116" s="13">
        <v>3163</v>
      </c>
      <c r="E116" s="55">
        <f t="shared" si="48"/>
        <v>8381.949999999999</v>
      </c>
      <c r="F116" s="55">
        <f t="shared" si="53"/>
        <v>9371.426185602182</v>
      </c>
      <c r="G116" s="13">
        <v>0</v>
      </c>
      <c r="H116" s="95">
        <f t="shared" si="49"/>
        <v>0</v>
      </c>
      <c r="I116" s="55">
        <f t="shared" si="54"/>
        <v>0</v>
      </c>
      <c r="J116" s="93">
        <v>19869</v>
      </c>
      <c r="K116" s="55">
        <f t="shared" si="50"/>
        <v>52652.85</v>
      </c>
      <c r="L116" s="95">
        <f t="shared" si="55"/>
        <v>45999.30403892295</v>
      </c>
      <c r="M116" s="13">
        <v>23846</v>
      </c>
      <c r="N116" s="55">
        <f t="shared" si="51"/>
        <v>63191.9</v>
      </c>
      <c r="O116" s="117">
        <f t="shared" si="52"/>
        <v>63482.482004904974</v>
      </c>
    </row>
    <row r="117" spans="1:15" ht="12.75">
      <c r="A117" s="4" t="s">
        <v>254</v>
      </c>
      <c r="B117" s="47" t="s">
        <v>1028</v>
      </c>
      <c r="C117" s="2" t="s">
        <v>259</v>
      </c>
      <c r="D117" s="13">
        <v>0</v>
      </c>
      <c r="E117" s="55">
        <f t="shared" si="48"/>
        <v>0</v>
      </c>
      <c r="F117" s="55">
        <f t="shared" si="53"/>
        <v>0</v>
      </c>
      <c r="G117" s="43">
        <v>0</v>
      </c>
      <c r="H117" s="95">
        <f t="shared" si="49"/>
        <v>0</v>
      </c>
      <c r="I117" s="55">
        <f t="shared" si="54"/>
        <v>0</v>
      </c>
      <c r="J117" s="94">
        <v>0</v>
      </c>
      <c r="K117" s="55">
        <f t="shared" si="50"/>
        <v>0</v>
      </c>
      <c r="L117" s="95">
        <f t="shared" si="55"/>
        <v>0</v>
      </c>
      <c r="M117" s="13">
        <v>0</v>
      </c>
      <c r="N117" s="55">
        <f t="shared" si="51"/>
        <v>0</v>
      </c>
      <c r="O117" s="117">
        <f t="shared" si="52"/>
        <v>0</v>
      </c>
    </row>
    <row r="118" spans="1:15" ht="12.75">
      <c r="A118" s="4" t="s">
        <v>280</v>
      </c>
      <c r="B118" s="47" t="s">
        <v>1028</v>
      </c>
      <c r="C118" s="2" t="s">
        <v>281</v>
      </c>
      <c r="D118" s="13">
        <v>19413.6</v>
      </c>
      <c r="E118" s="55">
        <f t="shared" si="48"/>
        <v>51446.03999999999</v>
      </c>
      <c r="F118" s="55">
        <f t="shared" si="53"/>
        <v>57519.165158648924</v>
      </c>
      <c r="G118" s="13">
        <v>1204.3</v>
      </c>
      <c r="H118" s="95">
        <f t="shared" si="49"/>
        <v>3191.395</v>
      </c>
      <c r="I118" s="55">
        <f t="shared" si="54"/>
        <v>3323.2289211947887</v>
      </c>
      <c r="J118" s="94">
        <v>0</v>
      </c>
      <c r="K118" s="55">
        <f t="shared" si="50"/>
        <v>0</v>
      </c>
      <c r="L118" s="95">
        <f t="shared" si="55"/>
        <v>0</v>
      </c>
      <c r="M118" s="13">
        <v>0</v>
      </c>
      <c r="N118" s="55">
        <f t="shared" si="51"/>
        <v>0</v>
      </c>
      <c r="O118" s="117">
        <f t="shared" si="52"/>
        <v>0</v>
      </c>
    </row>
    <row r="119" spans="1:15" ht="12.75">
      <c r="A119" s="4" t="s">
        <v>242</v>
      </c>
      <c r="B119" s="47" t="s">
        <v>1028</v>
      </c>
      <c r="C119" s="2" t="s">
        <v>243</v>
      </c>
      <c r="D119" s="13">
        <v>0</v>
      </c>
      <c r="E119" s="55">
        <f t="shared" si="48"/>
        <v>0</v>
      </c>
      <c r="F119" s="55">
        <f t="shared" si="53"/>
        <v>0</v>
      </c>
      <c r="G119" s="43">
        <v>0</v>
      </c>
      <c r="H119" s="95">
        <f t="shared" si="49"/>
        <v>0</v>
      </c>
      <c r="I119" s="55">
        <f t="shared" si="54"/>
        <v>0</v>
      </c>
      <c r="J119" s="94">
        <v>0</v>
      </c>
      <c r="K119" s="55">
        <f t="shared" si="50"/>
        <v>0</v>
      </c>
      <c r="L119" s="95">
        <f t="shared" si="55"/>
        <v>0</v>
      </c>
      <c r="M119" s="13">
        <v>0</v>
      </c>
      <c r="N119" s="55">
        <f t="shared" si="51"/>
        <v>0</v>
      </c>
      <c r="O119" s="117">
        <f t="shared" si="52"/>
        <v>0</v>
      </c>
    </row>
    <row r="120" spans="1:15" ht="12.75">
      <c r="A120" s="4" t="s">
        <v>266</v>
      </c>
      <c r="B120" s="47" t="s">
        <v>1028</v>
      </c>
      <c r="C120" s="2" t="s">
        <v>267</v>
      </c>
      <c r="D120" s="13">
        <v>0</v>
      </c>
      <c r="E120" s="55">
        <f t="shared" si="48"/>
        <v>0</v>
      </c>
      <c r="F120" s="55">
        <f t="shared" si="53"/>
        <v>0</v>
      </c>
      <c r="G120" s="43">
        <v>0</v>
      </c>
      <c r="H120" s="95">
        <f t="shared" si="49"/>
        <v>0</v>
      </c>
      <c r="I120" s="55">
        <f t="shared" si="54"/>
        <v>0</v>
      </c>
      <c r="J120" s="94">
        <v>0</v>
      </c>
      <c r="K120" s="55">
        <f t="shared" si="50"/>
        <v>0</v>
      </c>
      <c r="L120" s="95">
        <f t="shared" si="55"/>
        <v>0</v>
      </c>
      <c r="M120" s="13">
        <v>0</v>
      </c>
      <c r="N120" s="55">
        <f t="shared" si="51"/>
        <v>0</v>
      </c>
      <c r="O120" s="117">
        <f t="shared" si="52"/>
        <v>0</v>
      </c>
    </row>
    <row r="121" spans="1:15" ht="12.75">
      <c r="A121" s="4" t="s">
        <v>236</v>
      </c>
      <c r="B121" s="47" t="s">
        <v>1028</v>
      </c>
      <c r="C121" s="2" t="s">
        <v>237</v>
      </c>
      <c r="D121" s="13">
        <v>0</v>
      </c>
      <c r="E121" s="55">
        <f t="shared" si="48"/>
        <v>0</v>
      </c>
      <c r="F121" s="55">
        <f t="shared" si="53"/>
        <v>0</v>
      </c>
      <c r="G121" s="43">
        <v>0</v>
      </c>
      <c r="H121" s="95">
        <f t="shared" si="49"/>
        <v>0</v>
      </c>
      <c r="I121" s="55">
        <f t="shared" si="54"/>
        <v>0</v>
      </c>
      <c r="J121" s="94">
        <v>0</v>
      </c>
      <c r="K121" s="55">
        <f t="shared" si="50"/>
        <v>0</v>
      </c>
      <c r="L121" s="95">
        <f t="shared" si="55"/>
        <v>0</v>
      </c>
      <c r="M121" s="13">
        <v>0</v>
      </c>
      <c r="N121" s="55">
        <f t="shared" si="51"/>
        <v>0</v>
      </c>
      <c r="O121" s="117">
        <f t="shared" si="52"/>
        <v>0</v>
      </c>
    </row>
    <row r="122" spans="1:15" ht="12.75">
      <c r="A122" s="4" t="s">
        <v>262</v>
      </c>
      <c r="B122" s="47" t="s">
        <v>1028</v>
      </c>
      <c r="C122" s="2" t="s">
        <v>263</v>
      </c>
      <c r="D122" s="13">
        <v>0</v>
      </c>
      <c r="E122" s="55">
        <f t="shared" si="48"/>
        <v>0</v>
      </c>
      <c r="F122" s="55">
        <f t="shared" si="53"/>
        <v>0</v>
      </c>
      <c r="G122" s="43">
        <v>0</v>
      </c>
      <c r="H122" s="95">
        <f t="shared" si="49"/>
        <v>0</v>
      </c>
      <c r="I122" s="55">
        <f t="shared" si="54"/>
        <v>0</v>
      </c>
      <c r="J122" s="94">
        <v>0</v>
      </c>
      <c r="K122" s="55">
        <f t="shared" si="50"/>
        <v>0</v>
      </c>
      <c r="L122" s="95">
        <f t="shared" si="55"/>
        <v>0</v>
      </c>
      <c r="M122" s="13">
        <v>0</v>
      </c>
      <c r="N122" s="55">
        <f t="shared" si="51"/>
        <v>0</v>
      </c>
      <c r="O122" s="117">
        <f t="shared" si="52"/>
        <v>0</v>
      </c>
    </row>
    <row r="123" spans="1:15" ht="12.75">
      <c r="A123" s="4" t="s">
        <v>250</v>
      </c>
      <c r="B123" s="47" t="s">
        <v>1028</v>
      </c>
      <c r="C123" s="2" t="s">
        <v>251</v>
      </c>
      <c r="D123" s="13">
        <v>0</v>
      </c>
      <c r="E123" s="55">
        <f t="shared" si="48"/>
        <v>0</v>
      </c>
      <c r="F123" s="55">
        <f t="shared" si="53"/>
        <v>0</v>
      </c>
      <c r="G123" s="43">
        <v>0</v>
      </c>
      <c r="H123" s="95">
        <f t="shared" si="49"/>
        <v>0</v>
      </c>
      <c r="I123" s="55">
        <f t="shared" si="54"/>
        <v>0</v>
      </c>
      <c r="J123" s="94">
        <v>0</v>
      </c>
      <c r="K123" s="55">
        <f t="shared" si="50"/>
        <v>0</v>
      </c>
      <c r="L123" s="95">
        <f t="shared" si="55"/>
        <v>0</v>
      </c>
      <c r="M123" s="13">
        <v>0</v>
      </c>
      <c r="N123" s="55">
        <f t="shared" si="51"/>
        <v>0</v>
      </c>
      <c r="O123" s="117">
        <f t="shared" si="52"/>
        <v>0</v>
      </c>
    </row>
    <row r="124" spans="1:15" ht="12.75">
      <c r="A124" s="4" t="s">
        <v>230</v>
      </c>
      <c r="B124" s="47" t="s">
        <v>1028</v>
      </c>
      <c r="C124" s="2" t="s">
        <v>231</v>
      </c>
      <c r="D124" s="13">
        <v>564</v>
      </c>
      <c r="E124" s="55">
        <f t="shared" si="48"/>
        <v>1494.6</v>
      </c>
      <c r="F124" s="55">
        <f t="shared" si="53"/>
        <v>1671.0352098259978</v>
      </c>
      <c r="G124" s="43">
        <v>0</v>
      </c>
      <c r="H124" s="95">
        <f t="shared" si="49"/>
        <v>0</v>
      </c>
      <c r="I124" s="55">
        <f t="shared" si="54"/>
        <v>0</v>
      </c>
      <c r="J124" s="94">
        <v>0</v>
      </c>
      <c r="K124" s="55">
        <f t="shared" si="50"/>
        <v>0</v>
      </c>
      <c r="L124" s="95">
        <f t="shared" si="55"/>
        <v>0</v>
      </c>
      <c r="M124" s="13">
        <v>0</v>
      </c>
      <c r="N124" s="55">
        <f t="shared" si="51"/>
        <v>0</v>
      </c>
      <c r="O124" s="117">
        <f t="shared" si="52"/>
        <v>0</v>
      </c>
    </row>
    <row r="125" spans="1:15" ht="13.5" thickBot="1">
      <c r="A125" s="115"/>
      <c r="B125" s="85" t="s">
        <v>1011</v>
      </c>
      <c r="C125" s="41"/>
      <c r="D125" s="86">
        <f aca="true" t="shared" si="56" ref="D125:M125">SUM(D104:D124)</f>
        <v>207495.9</v>
      </c>
      <c r="E125" s="86">
        <f t="shared" si="56"/>
        <v>549864.135</v>
      </c>
      <c r="F125" s="86">
        <f>SUM(F104:F124)</f>
        <v>614774.7425435005</v>
      </c>
      <c r="G125" s="86">
        <f t="shared" si="56"/>
        <v>201256.3</v>
      </c>
      <c r="H125" s="86">
        <f t="shared" si="56"/>
        <v>533329.195</v>
      </c>
      <c r="I125" s="86">
        <f>SUM(I104:I124)</f>
        <v>555360.5885017477</v>
      </c>
      <c r="J125" s="86">
        <f t="shared" si="56"/>
        <v>220445.5</v>
      </c>
      <c r="K125" s="86">
        <f t="shared" si="56"/>
        <v>584180.575</v>
      </c>
      <c r="L125" s="146">
        <f>SUM(L104:L124)</f>
        <v>510359.8358504398</v>
      </c>
      <c r="M125" s="86">
        <f t="shared" si="56"/>
        <v>122734</v>
      </c>
      <c r="N125" s="86">
        <f>SUM(N104:N124)</f>
        <v>325245.10000000003</v>
      </c>
      <c r="O125" s="102">
        <f>SUM(O104:O124)</f>
        <v>326740.70898221945</v>
      </c>
    </row>
    <row r="126" spans="1:15" ht="12.75">
      <c r="A126" s="4"/>
      <c r="B126" s="47"/>
      <c r="C126" s="2"/>
      <c r="D126" s="13"/>
      <c r="E126" s="13"/>
      <c r="F126" s="13"/>
      <c r="G126" s="43"/>
      <c r="H126" s="43"/>
      <c r="I126" s="43"/>
      <c r="J126" s="43"/>
      <c r="K126" s="13"/>
      <c r="L126" s="93"/>
      <c r="M126" s="55"/>
      <c r="N126" s="55"/>
      <c r="O126" s="117"/>
    </row>
    <row r="127" spans="1:15" ht="13.5" thickBot="1">
      <c r="A127" s="16"/>
      <c r="B127" s="64"/>
      <c r="C127" s="17"/>
      <c r="D127" s="22"/>
      <c r="E127" s="22"/>
      <c r="F127" s="22"/>
      <c r="G127" s="22"/>
      <c r="H127" s="22"/>
      <c r="I127" s="22"/>
      <c r="J127" s="22"/>
      <c r="K127" s="22"/>
      <c r="L127" s="22"/>
      <c r="M127" s="149"/>
      <c r="N127" s="149"/>
      <c r="O127" s="150"/>
    </row>
    <row r="128" spans="1:15" ht="13.5" thickBot="1">
      <c r="A128" s="42"/>
      <c r="B128" s="60" t="s">
        <v>1012</v>
      </c>
      <c r="C128" s="29"/>
      <c r="D128" s="82">
        <f aca="true" t="shared" si="57" ref="D128:O128">D9+D18+D35+D42+D45+D62+D73+D102+D125</f>
        <v>924748.6</v>
      </c>
      <c r="E128" s="82">
        <f t="shared" si="57"/>
        <v>2450583.79</v>
      </c>
      <c r="F128" s="82">
        <f t="shared" si="57"/>
        <v>2739871.4021937903</v>
      </c>
      <c r="G128" s="82">
        <f t="shared" si="57"/>
        <v>880164</v>
      </c>
      <c r="H128" s="82">
        <f t="shared" si="57"/>
        <v>2332434.6</v>
      </c>
      <c r="I128" s="82">
        <f t="shared" si="57"/>
        <v>2424094.194723546</v>
      </c>
      <c r="J128" s="82">
        <f t="shared" si="57"/>
        <v>891790</v>
      </c>
      <c r="K128" s="82">
        <f t="shared" si="57"/>
        <v>2363243.5</v>
      </c>
      <c r="L128" s="83">
        <f t="shared" si="57"/>
        <v>2064609.1574246865</v>
      </c>
      <c r="M128" s="82">
        <f t="shared" si="57"/>
        <v>282519</v>
      </c>
      <c r="N128" s="82">
        <f t="shared" si="57"/>
        <v>748675.3500000001</v>
      </c>
      <c r="O128" s="84">
        <f t="shared" si="57"/>
        <v>752118.0631361128</v>
      </c>
    </row>
  </sheetData>
  <sheetProtection/>
  <printOptions/>
  <pageMargins left="0.75" right="0.75" top="1" bottom="1" header="0" footer="0"/>
  <pageSetup fitToHeight="2" fitToWidth="1" horizontalDpi="600" verticalDpi="600" orientation="landscape" paperSize="8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2.7109375" style="0" customWidth="1"/>
    <col min="2" max="2" width="32.7109375" style="0" bestFit="1" customWidth="1"/>
    <col min="3" max="3" width="35.140625" style="0" bestFit="1" customWidth="1"/>
    <col min="4" max="11" width="16.7109375" style="0" customWidth="1"/>
    <col min="12" max="12" width="33.00390625" style="0" bestFit="1" customWidth="1"/>
    <col min="13" max="13" width="7.57421875" style="0" bestFit="1" customWidth="1"/>
    <col min="16" max="16" width="11.00390625" style="0" bestFit="1" customWidth="1"/>
    <col min="17" max="17" width="35.140625" style="0" bestFit="1" customWidth="1"/>
    <col min="18" max="18" width="7.57421875" style="0" bestFit="1" customWidth="1"/>
  </cols>
  <sheetData>
    <row r="1" spans="1:2" ht="14.25">
      <c r="A1" s="14" t="s">
        <v>1032</v>
      </c>
      <c r="B1" s="18"/>
    </row>
    <row r="3" spans="1:2" ht="12.75">
      <c r="A3" s="1" t="s">
        <v>375</v>
      </c>
      <c r="B3" s="1"/>
    </row>
    <row r="4" ht="13.5" thickBot="1"/>
    <row r="5" spans="1:11" ht="13.5" thickBot="1">
      <c r="A5" s="28" t="s">
        <v>373</v>
      </c>
      <c r="B5" s="29" t="s">
        <v>406</v>
      </c>
      <c r="C5" s="29" t="s">
        <v>97</v>
      </c>
      <c r="D5" s="29">
        <v>2008</v>
      </c>
      <c r="E5" s="29" t="s">
        <v>440</v>
      </c>
      <c r="F5" s="29">
        <v>2009</v>
      </c>
      <c r="G5" s="91" t="s">
        <v>441</v>
      </c>
      <c r="H5" s="91">
        <v>2010</v>
      </c>
      <c r="I5" s="30" t="s">
        <v>442</v>
      </c>
      <c r="J5" s="154">
        <v>2010</v>
      </c>
      <c r="K5" s="30" t="s">
        <v>442</v>
      </c>
    </row>
    <row r="6" spans="1:11" ht="12.75">
      <c r="A6" s="79" t="s">
        <v>308</v>
      </c>
      <c r="B6" s="79" t="s">
        <v>750</v>
      </c>
      <c r="C6" s="79" t="s">
        <v>309</v>
      </c>
      <c r="D6" s="96">
        <v>81680</v>
      </c>
      <c r="E6" s="96">
        <v>0</v>
      </c>
      <c r="F6" s="96">
        <v>59560</v>
      </c>
      <c r="G6" s="97">
        <v>0</v>
      </c>
      <c r="H6" s="97">
        <v>82700</v>
      </c>
      <c r="I6" s="151">
        <v>0</v>
      </c>
      <c r="J6" s="40"/>
      <c r="K6" s="40"/>
    </row>
    <row r="7" spans="1:11" ht="13.5" thickBot="1">
      <c r="A7" s="98"/>
      <c r="B7" s="99" t="s">
        <v>1004</v>
      </c>
      <c r="C7" s="98"/>
      <c r="D7" s="100">
        <f aca="true" t="shared" si="0" ref="D7:I7">SUM(D6)</f>
        <v>81680</v>
      </c>
      <c r="E7" s="100">
        <f t="shared" si="0"/>
        <v>0</v>
      </c>
      <c r="F7" s="100">
        <f t="shared" si="0"/>
        <v>59560</v>
      </c>
      <c r="G7" s="100">
        <f t="shared" si="0"/>
        <v>0</v>
      </c>
      <c r="H7" s="100">
        <f t="shared" si="0"/>
        <v>82700</v>
      </c>
      <c r="I7" s="152">
        <f t="shared" si="0"/>
        <v>0</v>
      </c>
      <c r="J7" s="86"/>
      <c r="K7" s="86"/>
    </row>
    <row r="8" spans="1:11" ht="12.75">
      <c r="A8" s="40"/>
      <c r="B8" s="40"/>
      <c r="C8" s="40"/>
      <c r="D8" s="55"/>
      <c r="E8" s="55"/>
      <c r="F8" s="55"/>
      <c r="G8" s="95"/>
      <c r="H8" s="95"/>
      <c r="I8" s="153"/>
      <c r="J8" s="40"/>
      <c r="K8" s="40"/>
    </row>
    <row r="9" spans="1:11" ht="12.75">
      <c r="A9" s="2" t="s">
        <v>371</v>
      </c>
      <c r="B9" s="2" t="s">
        <v>1030</v>
      </c>
      <c r="C9" s="2" t="s">
        <v>372</v>
      </c>
      <c r="D9" s="13">
        <v>0</v>
      </c>
      <c r="E9" s="13">
        <v>0</v>
      </c>
      <c r="F9" s="43">
        <v>0</v>
      </c>
      <c r="G9" s="94">
        <v>0</v>
      </c>
      <c r="H9" s="94">
        <v>0</v>
      </c>
      <c r="I9" s="92">
        <v>0</v>
      </c>
      <c r="J9" s="2"/>
      <c r="K9" s="2"/>
    </row>
    <row r="10" spans="1:11" ht="12.75">
      <c r="A10" s="2" t="s">
        <v>361</v>
      </c>
      <c r="B10" s="2" t="s">
        <v>1030</v>
      </c>
      <c r="C10" s="2" t="s">
        <v>362</v>
      </c>
      <c r="D10" s="13">
        <v>0</v>
      </c>
      <c r="E10" s="13">
        <v>0</v>
      </c>
      <c r="F10" s="43">
        <v>0</v>
      </c>
      <c r="G10" s="94">
        <v>0</v>
      </c>
      <c r="H10" s="94">
        <v>0</v>
      </c>
      <c r="I10" s="92">
        <v>0</v>
      </c>
      <c r="J10" s="2"/>
      <c r="K10" s="2"/>
    </row>
    <row r="11" spans="1:11" ht="13.5" thickBot="1">
      <c r="A11" s="98"/>
      <c r="B11" s="99" t="s">
        <v>1005</v>
      </c>
      <c r="C11" s="98"/>
      <c r="D11" s="100">
        <f aca="true" t="shared" si="1" ref="D11:I11">SUM(D9:D10)</f>
        <v>0</v>
      </c>
      <c r="E11" s="100">
        <f t="shared" si="1"/>
        <v>0</v>
      </c>
      <c r="F11" s="100">
        <f t="shared" si="1"/>
        <v>0</v>
      </c>
      <c r="G11" s="100">
        <f t="shared" si="1"/>
        <v>0</v>
      </c>
      <c r="H11" s="100">
        <f t="shared" si="1"/>
        <v>0</v>
      </c>
      <c r="I11" s="152">
        <f t="shared" si="1"/>
        <v>0</v>
      </c>
      <c r="J11" s="86"/>
      <c r="K11" s="86"/>
    </row>
    <row r="12" spans="1:11" ht="12.75">
      <c r="A12" s="2"/>
      <c r="B12" s="2"/>
      <c r="C12" s="2"/>
      <c r="D12" s="13"/>
      <c r="E12" s="13"/>
      <c r="F12" s="43"/>
      <c r="G12" s="94"/>
      <c r="H12" s="94"/>
      <c r="I12" s="92"/>
      <c r="J12" s="40"/>
      <c r="K12" s="40"/>
    </row>
    <row r="13" spans="1:11" ht="12.75">
      <c r="A13" s="2" t="s">
        <v>213</v>
      </c>
      <c r="B13" s="2" t="s">
        <v>749</v>
      </c>
      <c r="C13" s="2" t="s">
        <v>107</v>
      </c>
      <c r="D13" s="13">
        <v>17380</v>
      </c>
      <c r="E13" s="13">
        <v>0</v>
      </c>
      <c r="F13" s="13">
        <v>10100</v>
      </c>
      <c r="G13" s="93">
        <v>0</v>
      </c>
      <c r="H13" s="94">
        <v>0</v>
      </c>
      <c r="I13" s="92">
        <v>0</v>
      </c>
      <c r="J13" s="2"/>
      <c r="K13" s="2"/>
    </row>
    <row r="14" spans="1:11" ht="13.5" thickBot="1">
      <c r="A14" s="98"/>
      <c r="B14" s="99" t="s">
        <v>1007</v>
      </c>
      <c r="C14" s="98"/>
      <c r="D14" s="100">
        <f aca="true" t="shared" si="2" ref="D14:I14">SUM(D13)</f>
        <v>17380</v>
      </c>
      <c r="E14" s="100">
        <f t="shared" si="2"/>
        <v>0</v>
      </c>
      <c r="F14" s="100">
        <f t="shared" si="2"/>
        <v>10100</v>
      </c>
      <c r="G14" s="100">
        <f t="shared" si="2"/>
        <v>0</v>
      </c>
      <c r="H14" s="100">
        <f t="shared" si="2"/>
        <v>0</v>
      </c>
      <c r="I14" s="152">
        <f t="shared" si="2"/>
        <v>0</v>
      </c>
      <c r="J14" s="86"/>
      <c r="K14" s="86"/>
    </row>
    <row r="15" spans="1:11" ht="12.75">
      <c r="A15" s="2"/>
      <c r="B15" s="2"/>
      <c r="C15" s="2"/>
      <c r="D15" s="13"/>
      <c r="E15" s="13"/>
      <c r="F15" s="13"/>
      <c r="G15" s="93"/>
      <c r="H15" s="94"/>
      <c r="I15" s="92"/>
      <c r="J15" s="40"/>
      <c r="K15" s="40"/>
    </row>
    <row r="16" spans="1:11" ht="12.75">
      <c r="A16" s="2" t="s">
        <v>218</v>
      </c>
      <c r="B16" s="2" t="s">
        <v>1025</v>
      </c>
      <c r="C16" s="2" t="s">
        <v>219</v>
      </c>
      <c r="D16" s="2">
        <v>0</v>
      </c>
      <c r="E16" s="2">
        <v>0</v>
      </c>
      <c r="F16" s="2">
        <v>0</v>
      </c>
      <c r="G16" s="92">
        <v>0</v>
      </c>
      <c r="H16" s="93">
        <v>46304</v>
      </c>
      <c r="I16" s="92">
        <v>0</v>
      </c>
      <c r="J16" s="2">
        <v>30000</v>
      </c>
      <c r="K16" s="2"/>
    </row>
    <row r="17" spans="1:11" ht="12.75">
      <c r="A17" s="2" t="s">
        <v>222</v>
      </c>
      <c r="B17" s="2" t="s">
        <v>1025</v>
      </c>
      <c r="C17" s="2" t="s">
        <v>223</v>
      </c>
      <c r="D17" s="13">
        <v>89340</v>
      </c>
      <c r="E17" s="2">
        <v>0</v>
      </c>
      <c r="F17" s="13">
        <v>216480</v>
      </c>
      <c r="G17" s="92">
        <v>0</v>
      </c>
      <c r="H17" s="93">
        <v>255560</v>
      </c>
      <c r="I17" s="92">
        <v>0</v>
      </c>
      <c r="J17" s="2">
        <v>50000</v>
      </c>
      <c r="K17" s="2"/>
    </row>
    <row r="18" spans="1:11" ht="12.75">
      <c r="A18" s="2" t="s">
        <v>343</v>
      </c>
      <c r="B18" s="2" t="s">
        <v>1025</v>
      </c>
      <c r="C18" s="2" t="s">
        <v>344</v>
      </c>
      <c r="D18" s="13">
        <v>42100</v>
      </c>
      <c r="E18" s="2">
        <v>0</v>
      </c>
      <c r="F18" s="13">
        <v>92140</v>
      </c>
      <c r="G18" s="92">
        <v>0</v>
      </c>
      <c r="H18" s="93">
        <v>89640</v>
      </c>
      <c r="I18" s="92">
        <v>0</v>
      </c>
      <c r="J18" s="2"/>
      <c r="K18" s="2"/>
    </row>
    <row r="19" spans="1:11" ht="12.75">
      <c r="A19" s="2" t="s">
        <v>195</v>
      </c>
      <c r="B19" s="2" t="s">
        <v>1025</v>
      </c>
      <c r="C19" s="2" t="s">
        <v>196</v>
      </c>
      <c r="D19" s="13">
        <v>58920</v>
      </c>
      <c r="E19" s="2">
        <v>0</v>
      </c>
      <c r="F19" s="43">
        <v>0</v>
      </c>
      <c r="G19" s="92">
        <v>0</v>
      </c>
      <c r="H19" s="94">
        <v>0</v>
      </c>
      <c r="I19" s="92">
        <v>0</v>
      </c>
      <c r="J19" s="2"/>
      <c r="K19" s="2"/>
    </row>
    <row r="20" spans="1:11" ht="12.75">
      <c r="A20" s="2" t="s">
        <v>341</v>
      </c>
      <c r="B20" s="2" t="s">
        <v>1025</v>
      </c>
      <c r="C20" s="2" t="s">
        <v>342</v>
      </c>
      <c r="D20" s="13">
        <v>0</v>
      </c>
      <c r="E20" s="2">
        <v>0</v>
      </c>
      <c r="F20" s="43">
        <v>0</v>
      </c>
      <c r="G20" s="92">
        <v>0</v>
      </c>
      <c r="H20" s="94">
        <v>0</v>
      </c>
      <c r="I20" s="92">
        <v>0</v>
      </c>
      <c r="J20" s="2"/>
      <c r="K20" s="2"/>
    </row>
    <row r="21" spans="1:11" ht="12.75">
      <c r="A21" s="2" t="s">
        <v>166</v>
      </c>
      <c r="B21" s="2" t="s">
        <v>1025</v>
      </c>
      <c r="C21" s="2" t="s">
        <v>198</v>
      </c>
      <c r="D21" s="13">
        <v>0</v>
      </c>
      <c r="E21" s="2">
        <v>0</v>
      </c>
      <c r="F21" s="43">
        <v>0</v>
      </c>
      <c r="G21" s="92">
        <v>0</v>
      </c>
      <c r="H21" s="94">
        <v>0</v>
      </c>
      <c r="I21" s="92">
        <v>0</v>
      </c>
      <c r="J21" s="2"/>
      <c r="K21" s="2"/>
    </row>
    <row r="22" spans="1:11" ht="12.75">
      <c r="A22" s="2" t="s">
        <v>208</v>
      </c>
      <c r="B22" s="2" t="s">
        <v>1025</v>
      </c>
      <c r="C22" s="2" t="s">
        <v>209</v>
      </c>
      <c r="D22" s="13">
        <v>71680</v>
      </c>
      <c r="E22" s="2">
        <v>0</v>
      </c>
      <c r="F22" s="43">
        <v>0</v>
      </c>
      <c r="G22" s="92">
        <v>0</v>
      </c>
      <c r="H22" s="94">
        <v>0</v>
      </c>
      <c r="I22" s="92">
        <v>0</v>
      </c>
      <c r="J22" s="2"/>
      <c r="K22" s="2"/>
    </row>
    <row r="23" spans="1:11" ht="12.75">
      <c r="A23" s="2" t="s">
        <v>206</v>
      </c>
      <c r="B23" s="2" t="s">
        <v>1025</v>
      </c>
      <c r="C23" s="2" t="s">
        <v>207</v>
      </c>
      <c r="D23" s="13">
        <v>53800</v>
      </c>
      <c r="E23" s="2">
        <v>0</v>
      </c>
      <c r="F23" s="43">
        <v>0</v>
      </c>
      <c r="G23" s="92">
        <v>0</v>
      </c>
      <c r="H23" s="94">
        <v>0</v>
      </c>
      <c r="I23" s="92">
        <v>0</v>
      </c>
      <c r="J23" s="2"/>
      <c r="K23" s="2"/>
    </row>
    <row r="24" spans="1:11" ht="12.75">
      <c r="A24" s="2" t="s">
        <v>199</v>
      </c>
      <c r="B24" s="2" t="s">
        <v>1025</v>
      </c>
      <c r="C24" s="2" t="s">
        <v>200</v>
      </c>
      <c r="D24" s="13">
        <v>185620</v>
      </c>
      <c r="E24" s="2">
        <v>0</v>
      </c>
      <c r="F24" s="13">
        <v>174220</v>
      </c>
      <c r="G24" s="92">
        <v>0</v>
      </c>
      <c r="H24" s="93">
        <v>188940</v>
      </c>
      <c r="I24" s="92">
        <v>0</v>
      </c>
      <c r="J24" s="2"/>
      <c r="K24" s="2"/>
    </row>
    <row r="25" spans="1:11" ht="13.5" thickBot="1">
      <c r="A25" s="98"/>
      <c r="B25" s="99" t="s">
        <v>1009</v>
      </c>
      <c r="C25" s="98"/>
      <c r="D25" s="100">
        <f aca="true" t="shared" si="3" ref="D25:I25">SUM(D16:D24)</f>
        <v>501460</v>
      </c>
      <c r="E25" s="100">
        <f t="shared" si="3"/>
        <v>0</v>
      </c>
      <c r="F25" s="100">
        <f t="shared" si="3"/>
        <v>482840</v>
      </c>
      <c r="G25" s="100">
        <f t="shared" si="3"/>
        <v>0</v>
      </c>
      <c r="H25" s="100">
        <f t="shared" si="3"/>
        <v>580444</v>
      </c>
      <c r="I25" s="152">
        <f t="shared" si="3"/>
        <v>0</v>
      </c>
      <c r="J25" s="86"/>
      <c r="K25" s="86"/>
    </row>
    <row r="26" spans="1:11" ht="12.75">
      <c r="A26" s="2"/>
      <c r="B26" s="2"/>
      <c r="C26" s="2"/>
      <c r="D26" s="13"/>
      <c r="E26" s="13"/>
      <c r="F26" s="13"/>
      <c r="G26" s="93"/>
      <c r="H26" s="93"/>
      <c r="I26" s="92"/>
      <c r="J26" s="40"/>
      <c r="K26" s="40"/>
    </row>
    <row r="27" spans="1:11" ht="12.75">
      <c r="A27" s="2" t="s">
        <v>357</v>
      </c>
      <c r="B27" s="2" t="s">
        <v>1020</v>
      </c>
      <c r="C27" s="2" t="s">
        <v>358</v>
      </c>
      <c r="D27" s="13">
        <v>0</v>
      </c>
      <c r="E27" s="13">
        <v>0</v>
      </c>
      <c r="F27" s="43">
        <v>0</v>
      </c>
      <c r="G27" s="94">
        <v>0</v>
      </c>
      <c r="H27" s="94">
        <v>0</v>
      </c>
      <c r="I27" s="92">
        <v>0</v>
      </c>
      <c r="J27" s="2">
        <v>32000</v>
      </c>
      <c r="K27" s="2"/>
    </row>
    <row r="28" spans="1:11" ht="12.75">
      <c r="A28" s="2" t="s">
        <v>355</v>
      </c>
      <c r="B28" s="2" t="s">
        <v>1020</v>
      </c>
      <c r="C28" s="2" t="s">
        <v>356</v>
      </c>
      <c r="D28" s="13">
        <v>91340</v>
      </c>
      <c r="E28" s="13">
        <v>0</v>
      </c>
      <c r="F28" s="13">
        <v>94140</v>
      </c>
      <c r="G28" s="94">
        <v>0</v>
      </c>
      <c r="H28" s="93">
        <v>106860</v>
      </c>
      <c r="I28" s="92">
        <v>0</v>
      </c>
      <c r="J28" s="2">
        <v>31000</v>
      </c>
      <c r="K28" s="2"/>
    </row>
    <row r="29" spans="1:11" ht="12.75">
      <c r="A29" s="2" t="s">
        <v>351</v>
      </c>
      <c r="B29" s="2" t="s">
        <v>1020</v>
      </c>
      <c r="C29" s="2" t="s">
        <v>352</v>
      </c>
      <c r="D29" s="13">
        <v>0</v>
      </c>
      <c r="E29" s="13">
        <v>0</v>
      </c>
      <c r="F29" s="43">
        <v>0</v>
      </c>
      <c r="G29" s="94">
        <v>0</v>
      </c>
      <c r="H29" s="94">
        <v>0</v>
      </c>
      <c r="I29" s="92">
        <v>0</v>
      </c>
      <c r="J29" s="2"/>
      <c r="K29" s="2"/>
    </row>
    <row r="30" spans="1:11" ht="12.75">
      <c r="A30" s="2" t="s">
        <v>193</v>
      </c>
      <c r="B30" s="2" t="s">
        <v>1020</v>
      </c>
      <c r="C30" s="2" t="s">
        <v>194</v>
      </c>
      <c r="D30" s="13">
        <v>28060</v>
      </c>
      <c r="E30" s="13">
        <v>0</v>
      </c>
      <c r="F30" s="13">
        <v>23100</v>
      </c>
      <c r="G30" s="94">
        <v>0</v>
      </c>
      <c r="H30" s="93">
        <v>32220</v>
      </c>
      <c r="I30" s="92">
        <v>0</v>
      </c>
      <c r="J30" s="2">
        <v>4540</v>
      </c>
      <c r="K30" s="2"/>
    </row>
    <row r="31" spans="1:11" ht="13.5" thickBot="1">
      <c r="A31" s="98"/>
      <c r="B31" s="99" t="s">
        <v>1010</v>
      </c>
      <c r="C31" s="98"/>
      <c r="D31" s="100">
        <f aca="true" t="shared" si="4" ref="D31:I31">SUM(D27:D30)</f>
        <v>119400</v>
      </c>
      <c r="E31" s="100">
        <f t="shared" si="4"/>
        <v>0</v>
      </c>
      <c r="F31" s="100">
        <f t="shared" si="4"/>
        <v>117240</v>
      </c>
      <c r="G31" s="100">
        <f t="shared" si="4"/>
        <v>0</v>
      </c>
      <c r="H31" s="100">
        <f t="shared" si="4"/>
        <v>139080</v>
      </c>
      <c r="I31" s="152">
        <f t="shared" si="4"/>
        <v>0</v>
      </c>
      <c r="J31" s="86"/>
      <c r="K31" s="86"/>
    </row>
    <row r="32" spans="1:11" ht="12.75">
      <c r="A32" s="2"/>
      <c r="B32" s="2"/>
      <c r="C32" s="2"/>
      <c r="D32" s="13"/>
      <c r="E32" s="13"/>
      <c r="F32" s="13"/>
      <c r="G32" s="93"/>
      <c r="H32" s="93"/>
      <c r="I32" s="92"/>
      <c r="J32" s="40"/>
      <c r="K32" s="40"/>
    </row>
    <row r="33" spans="1:11" ht="12.75">
      <c r="A33" s="2" t="s">
        <v>292</v>
      </c>
      <c r="B33" s="2" t="s">
        <v>1021</v>
      </c>
      <c r="C33" s="2" t="s">
        <v>293</v>
      </c>
      <c r="D33" s="13">
        <v>0</v>
      </c>
      <c r="E33" s="13">
        <v>0</v>
      </c>
      <c r="F33" s="2">
        <v>0</v>
      </c>
      <c r="G33" s="92">
        <v>0</v>
      </c>
      <c r="H33" s="94">
        <v>0</v>
      </c>
      <c r="I33" s="92">
        <v>0</v>
      </c>
      <c r="J33" s="2"/>
      <c r="K33" s="2"/>
    </row>
    <row r="34" spans="1:11" ht="12.75">
      <c r="A34" s="2" t="s">
        <v>304</v>
      </c>
      <c r="B34" s="2" t="s">
        <v>1021</v>
      </c>
      <c r="C34" s="2" t="s">
        <v>305</v>
      </c>
      <c r="D34" s="13">
        <v>0</v>
      </c>
      <c r="E34" s="13">
        <v>0</v>
      </c>
      <c r="F34" s="43">
        <v>0</v>
      </c>
      <c r="G34" s="92">
        <v>0</v>
      </c>
      <c r="H34" s="94">
        <v>0</v>
      </c>
      <c r="I34" s="92">
        <v>0</v>
      </c>
      <c r="J34" s="2"/>
      <c r="K34" s="2"/>
    </row>
    <row r="35" spans="1:11" ht="12.75">
      <c r="A35" s="2" t="s">
        <v>328</v>
      </c>
      <c r="B35" s="2" t="s">
        <v>1021</v>
      </c>
      <c r="C35" s="2" t="s">
        <v>329</v>
      </c>
      <c r="D35" s="13">
        <v>0</v>
      </c>
      <c r="E35" s="13">
        <v>0</v>
      </c>
      <c r="F35" s="43">
        <v>0</v>
      </c>
      <c r="G35" s="92">
        <v>0</v>
      </c>
      <c r="H35" s="94">
        <v>0</v>
      </c>
      <c r="I35" s="92">
        <v>0</v>
      </c>
      <c r="J35" s="2"/>
      <c r="K35" s="2"/>
    </row>
    <row r="36" spans="1:11" ht="12.75">
      <c r="A36" s="2" t="s">
        <v>272</v>
      </c>
      <c r="B36" s="2" t="s">
        <v>1021</v>
      </c>
      <c r="C36" s="2" t="s">
        <v>273</v>
      </c>
      <c r="D36" s="13">
        <v>0</v>
      </c>
      <c r="E36" s="13">
        <v>0</v>
      </c>
      <c r="F36" s="43">
        <v>0</v>
      </c>
      <c r="G36" s="92">
        <v>0</v>
      </c>
      <c r="H36" s="94">
        <v>0</v>
      </c>
      <c r="I36" s="92">
        <v>0</v>
      </c>
      <c r="J36" s="2"/>
      <c r="K36" s="2"/>
    </row>
    <row r="37" spans="1:11" ht="12.75">
      <c r="A37" s="2" t="s">
        <v>365</v>
      </c>
      <c r="B37" s="2" t="s">
        <v>1021</v>
      </c>
      <c r="C37" s="2" t="s">
        <v>366</v>
      </c>
      <c r="D37" s="43">
        <v>0</v>
      </c>
      <c r="E37" s="13">
        <v>0</v>
      </c>
      <c r="F37" s="13">
        <v>2470</v>
      </c>
      <c r="G37" s="92">
        <v>0</v>
      </c>
      <c r="H37" s="94">
        <v>0</v>
      </c>
      <c r="I37" s="92">
        <v>0</v>
      </c>
      <c r="J37" s="2"/>
      <c r="K37" s="2"/>
    </row>
    <row r="38" spans="1:11" ht="12.75">
      <c r="A38" s="2" t="s">
        <v>288</v>
      </c>
      <c r="B38" s="2" t="s">
        <v>1021</v>
      </c>
      <c r="C38" s="2" t="s">
        <v>289</v>
      </c>
      <c r="D38" s="2">
        <v>0</v>
      </c>
      <c r="E38" s="13">
        <v>0</v>
      </c>
      <c r="F38" s="13">
        <v>29010</v>
      </c>
      <c r="G38" s="92">
        <v>0</v>
      </c>
      <c r="H38" s="93">
        <v>25100</v>
      </c>
      <c r="I38" s="92">
        <v>0</v>
      </c>
      <c r="J38" s="2"/>
      <c r="K38" s="2"/>
    </row>
    <row r="39" spans="1:11" ht="13.5" thickBot="1">
      <c r="A39" s="98"/>
      <c r="B39" s="99"/>
      <c r="C39" s="98"/>
      <c r="D39" s="100">
        <f aca="true" t="shared" si="5" ref="D39:I39">SUM(D33:D38)</f>
        <v>0</v>
      </c>
      <c r="E39" s="100">
        <f t="shared" si="5"/>
        <v>0</v>
      </c>
      <c r="F39" s="100">
        <f t="shared" si="5"/>
        <v>31480</v>
      </c>
      <c r="G39" s="100">
        <f t="shared" si="5"/>
        <v>0</v>
      </c>
      <c r="H39" s="100">
        <f t="shared" si="5"/>
        <v>25100</v>
      </c>
      <c r="I39" s="152">
        <f t="shared" si="5"/>
        <v>0</v>
      </c>
      <c r="J39" s="86"/>
      <c r="K39" s="86"/>
    </row>
    <row r="40" spans="1:11" ht="12.75">
      <c r="A40" s="2"/>
      <c r="B40" s="2"/>
      <c r="C40" s="2"/>
      <c r="D40" s="2"/>
      <c r="E40" s="2"/>
      <c r="F40" s="13"/>
      <c r="G40" s="93"/>
      <c r="H40" s="93"/>
      <c r="I40" s="92"/>
      <c r="J40" s="40"/>
      <c r="K40" s="40"/>
    </row>
    <row r="41" spans="1:11" ht="12.75">
      <c r="A41" s="2" t="s">
        <v>369</v>
      </c>
      <c r="B41" s="2" t="s">
        <v>1028</v>
      </c>
      <c r="C41" s="2" t="s">
        <v>370</v>
      </c>
      <c r="D41" s="13">
        <v>21060</v>
      </c>
      <c r="E41" s="13">
        <v>0</v>
      </c>
      <c r="F41" s="13">
        <v>35100</v>
      </c>
      <c r="G41" s="93">
        <v>0</v>
      </c>
      <c r="H41" s="93">
        <v>25020</v>
      </c>
      <c r="I41" s="92">
        <v>0</v>
      </c>
      <c r="J41" s="2"/>
      <c r="K41" s="2"/>
    </row>
    <row r="42" spans="1:11" ht="13.5" thickBot="1">
      <c r="A42" s="98"/>
      <c r="B42" s="99" t="s">
        <v>1011</v>
      </c>
      <c r="C42" s="98"/>
      <c r="D42" s="100">
        <f aca="true" t="shared" si="6" ref="D42:I42">SUM(D41)</f>
        <v>21060</v>
      </c>
      <c r="E42" s="100">
        <f t="shared" si="6"/>
        <v>0</v>
      </c>
      <c r="F42" s="100">
        <f t="shared" si="6"/>
        <v>35100</v>
      </c>
      <c r="G42" s="100">
        <f t="shared" si="6"/>
        <v>0</v>
      </c>
      <c r="H42" s="100">
        <f t="shared" si="6"/>
        <v>25020</v>
      </c>
      <c r="I42" s="152">
        <f t="shared" si="6"/>
        <v>0</v>
      </c>
      <c r="J42" s="86"/>
      <c r="K42" s="86"/>
    </row>
    <row r="43" spans="1:11" ht="12.75">
      <c r="A43" s="2"/>
      <c r="B43" s="2"/>
      <c r="C43" s="2"/>
      <c r="D43" s="13"/>
      <c r="E43" s="13"/>
      <c r="F43" s="13"/>
      <c r="G43" s="13"/>
      <c r="H43" s="13"/>
      <c r="I43" s="92"/>
      <c r="J43" s="40"/>
      <c r="K43" s="40"/>
    </row>
    <row r="44" spans="10:11" ht="13.5" thickBot="1">
      <c r="J44" s="41"/>
      <c r="K44" s="41"/>
    </row>
    <row r="45" spans="1:11" ht="13.5" thickBot="1">
      <c r="A45" s="42"/>
      <c r="B45" s="54" t="s">
        <v>1012</v>
      </c>
      <c r="C45" s="29"/>
      <c r="D45" s="82">
        <f aca="true" t="shared" si="7" ref="D45:I45">D7+D11+D14+D25+D31+D39+D42</f>
        <v>740980</v>
      </c>
      <c r="E45" s="82">
        <f t="shared" si="7"/>
        <v>0</v>
      </c>
      <c r="F45" s="82">
        <f t="shared" si="7"/>
        <v>736320</v>
      </c>
      <c r="G45" s="82">
        <f t="shared" si="7"/>
        <v>0</v>
      </c>
      <c r="H45" s="82">
        <f t="shared" si="7"/>
        <v>852344</v>
      </c>
      <c r="I45" s="83">
        <f t="shared" si="7"/>
        <v>0</v>
      </c>
      <c r="J45" s="100"/>
      <c r="K45" s="100"/>
    </row>
  </sheetData>
  <sheetProtection/>
  <autoFilter ref="A5:I5"/>
  <printOptions/>
  <pageMargins left="0.75" right="0.75" top="1" bottom="1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217"/>
  <sheetViews>
    <sheetView zoomScale="85" zoomScaleNormal="85" zoomScalePageLayoutView="0" workbookViewId="0" topLeftCell="A1">
      <pane xSplit="7" ySplit="7" topLeftCell="N8" activePane="bottomRight" state="frozen"/>
      <selection pane="topLeft" activeCell="A1" sqref="A1"/>
      <selection pane="topRight" activeCell="H1" sqref="H1"/>
      <selection pane="bottomLeft" activeCell="A8" sqref="A8"/>
      <selection pane="bottomRight" activeCell="A1" sqref="A1"/>
    </sheetView>
  </sheetViews>
  <sheetFormatPr defaultColWidth="9.140625" defaultRowHeight="12.75"/>
  <cols>
    <col min="1" max="1" width="19.8515625" style="0" bestFit="1" customWidth="1"/>
    <col min="2" max="2" width="10.00390625" style="0" bestFit="1" customWidth="1"/>
    <col min="3" max="3" width="30.57421875" style="0" bestFit="1" customWidth="1"/>
    <col min="4" max="4" width="35.00390625" style="0" customWidth="1"/>
    <col min="5" max="5" width="18.421875" style="0" customWidth="1"/>
    <col min="6" max="6" width="23.57421875" style="0" bestFit="1" customWidth="1"/>
    <col min="7" max="7" width="7.57421875" style="0" bestFit="1" customWidth="1"/>
    <col min="8" max="19" width="16.7109375" style="103" customWidth="1"/>
  </cols>
  <sheetData>
    <row r="1" ht="14.25">
      <c r="A1" s="14" t="s">
        <v>1032</v>
      </c>
    </row>
    <row r="2" ht="12.75">
      <c r="A2" s="18"/>
    </row>
    <row r="3" ht="12.75">
      <c r="A3" s="18"/>
    </row>
    <row r="4" ht="12.75">
      <c r="A4" s="18"/>
    </row>
    <row r="5" ht="12.75">
      <c r="A5" s="18"/>
    </row>
    <row r="6" ht="12.75">
      <c r="D6" s="1"/>
    </row>
    <row r="7" spans="1:19" ht="28.5" customHeight="1">
      <c r="A7" s="45" t="s">
        <v>407</v>
      </c>
      <c r="B7" s="45" t="s">
        <v>408</v>
      </c>
      <c r="C7" s="45" t="s">
        <v>406</v>
      </c>
      <c r="D7" s="45" t="s">
        <v>5</v>
      </c>
      <c r="E7" s="46" t="s">
        <v>416</v>
      </c>
      <c r="F7" s="45" t="s">
        <v>1036</v>
      </c>
      <c r="G7" s="45" t="s">
        <v>6</v>
      </c>
      <c r="H7" s="105" t="s">
        <v>412</v>
      </c>
      <c r="I7" s="105" t="s">
        <v>440</v>
      </c>
      <c r="J7" s="128" t="s">
        <v>906</v>
      </c>
      <c r="K7" s="105" t="s">
        <v>413</v>
      </c>
      <c r="L7" s="105" t="s">
        <v>441</v>
      </c>
      <c r="M7" s="128" t="s">
        <v>906</v>
      </c>
      <c r="N7" s="105" t="s">
        <v>414</v>
      </c>
      <c r="O7" s="105" t="s">
        <v>442</v>
      </c>
      <c r="P7" s="128" t="s">
        <v>906</v>
      </c>
      <c r="Q7" s="105" t="s">
        <v>1653</v>
      </c>
      <c r="R7" s="105" t="s">
        <v>258</v>
      </c>
      <c r="S7" s="128" t="s">
        <v>906</v>
      </c>
    </row>
    <row r="8" spans="1:19" ht="12.75">
      <c r="A8" s="2" t="s">
        <v>96</v>
      </c>
      <c r="B8" s="2" t="s">
        <v>409</v>
      </c>
      <c r="C8" s="2" t="s">
        <v>750</v>
      </c>
      <c r="D8" s="47" t="s">
        <v>384</v>
      </c>
      <c r="E8" s="48" t="s">
        <v>89</v>
      </c>
      <c r="F8" s="48" t="s">
        <v>87</v>
      </c>
      <c r="G8" s="49">
        <v>5</v>
      </c>
      <c r="H8" s="106">
        <v>95.08</v>
      </c>
      <c r="I8" s="106">
        <f>H8*53.803</f>
        <v>5115.589239999999</v>
      </c>
      <c r="J8" s="106">
        <f>I8/2931*3277</f>
        <v>5719.47660848857</v>
      </c>
      <c r="K8" s="106">
        <v>100.23</v>
      </c>
      <c r="L8" s="106">
        <f aca="true" t="shared" si="0" ref="L8:L19">K8*53.803</f>
        <v>5392.67469</v>
      </c>
      <c r="M8" s="106">
        <f>L8/3147*3277</f>
        <v>5615.441677511916</v>
      </c>
      <c r="N8" s="106">
        <v>92</v>
      </c>
      <c r="O8" s="13">
        <f aca="true" t="shared" si="1" ref="O8:O19">N8*53.803</f>
        <v>4949.876</v>
      </c>
      <c r="P8" s="13">
        <f>O8/3751*3277</f>
        <v>4324.37847294055</v>
      </c>
      <c r="Q8" s="13">
        <v>57</v>
      </c>
      <c r="R8" s="13">
        <f aca="true" t="shared" si="2" ref="R8:R19">Q8*53.803</f>
        <v>3066.7709999999997</v>
      </c>
      <c r="S8" s="13">
        <f>R8/3262*3277</f>
        <v>3080.8732578172894</v>
      </c>
    </row>
    <row r="9" spans="1:19" ht="12.75">
      <c r="A9" s="2" t="s">
        <v>96</v>
      </c>
      <c r="B9" s="2" t="s">
        <v>409</v>
      </c>
      <c r="C9" s="2" t="s">
        <v>750</v>
      </c>
      <c r="D9" s="47" t="s">
        <v>384</v>
      </c>
      <c r="E9" s="48" t="s">
        <v>89</v>
      </c>
      <c r="F9" s="48" t="s">
        <v>87</v>
      </c>
      <c r="G9" s="49">
        <v>5</v>
      </c>
      <c r="H9" s="106">
        <v>78.43</v>
      </c>
      <c r="I9" s="106">
        <f aca="true" t="shared" si="3" ref="I9:I19">H9*53.803</f>
        <v>4219.76929</v>
      </c>
      <c r="J9" s="106">
        <f aca="true" t="shared" si="4" ref="J9:J21">I9/2931*3277</f>
        <v>4717.906504036166</v>
      </c>
      <c r="K9" s="106">
        <v>89.68</v>
      </c>
      <c r="L9" s="106">
        <f t="shared" si="0"/>
        <v>4825.05304</v>
      </c>
      <c r="M9" s="106">
        <f aca="true" t="shared" si="5" ref="M9:M21">L9/3147*3277</f>
        <v>5024.372040699078</v>
      </c>
      <c r="N9" s="106">
        <v>89.68</v>
      </c>
      <c r="O9" s="13">
        <f t="shared" si="1"/>
        <v>4825.05304</v>
      </c>
      <c r="P9" s="13">
        <f aca="true" t="shared" si="6" ref="P9:P21">O9/3751*3277</f>
        <v>4215.328928840308</v>
      </c>
      <c r="Q9" s="13">
        <v>76</v>
      </c>
      <c r="R9" s="13">
        <f t="shared" si="2"/>
        <v>4089.028</v>
      </c>
      <c r="S9" s="13">
        <f aca="true" t="shared" si="7" ref="S9:S72">R9/3262*3277</f>
        <v>4107.831010423053</v>
      </c>
    </row>
    <row r="10" spans="1:19" ht="12.75">
      <c r="A10" s="2" t="s">
        <v>96</v>
      </c>
      <c r="B10" s="2" t="s">
        <v>409</v>
      </c>
      <c r="C10" s="2" t="s">
        <v>750</v>
      </c>
      <c r="D10" s="47" t="s">
        <v>384</v>
      </c>
      <c r="E10" s="48" t="s">
        <v>89</v>
      </c>
      <c r="F10" s="48" t="s">
        <v>87</v>
      </c>
      <c r="G10" s="49">
        <v>5</v>
      </c>
      <c r="H10" s="106">
        <v>80.87</v>
      </c>
      <c r="I10" s="106">
        <f t="shared" si="3"/>
        <v>4351.04861</v>
      </c>
      <c r="J10" s="106">
        <f t="shared" si="4"/>
        <v>4864.683143967929</v>
      </c>
      <c r="K10" s="106">
        <v>91.53</v>
      </c>
      <c r="L10" s="106">
        <f t="shared" si="0"/>
        <v>4924.588589999999</v>
      </c>
      <c r="M10" s="106">
        <f t="shared" si="5"/>
        <v>5128.019322983793</v>
      </c>
      <c r="N10" s="106">
        <v>93</v>
      </c>
      <c r="O10" s="13">
        <f t="shared" si="1"/>
        <v>5003.679</v>
      </c>
      <c r="P10" s="13">
        <f t="shared" si="6"/>
        <v>4371.382586776859</v>
      </c>
      <c r="Q10" s="13">
        <v>78</v>
      </c>
      <c r="R10" s="13">
        <f t="shared" si="2"/>
        <v>4196.634</v>
      </c>
      <c r="S10" s="13">
        <f t="shared" si="7"/>
        <v>4215.931826486818</v>
      </c>
    </row>
    <row r="11" spans="1:19" ht="12.75">
      <c r="A11" s="2" t="s">
        <v>96</v>
      </c>
      <c r="B11" s="2" t="s">
        <v>409</v>
      </c>
      <c r="C11" s="2" t="s">
        <v>750</v>
      </c>
      <c r="D11" s="47" t="s">
        <v>384</v>
      </c>
      <c r="E11" s="48" t="s">
        <v>89</v>
      </c>
      <c r="F11" s="48" t="s">
        <v>87</v>
      </c>
      <c r="G11" s="49">
        <v>5</v>
      </c>
      <c r="H11" s="106">
        <v>23.36</v>
      </c>
      <c r="I11" s="106">
        <f t="shared" si="3"/>
        <v>1256.83808</v>
      </c>
      <c r="J11" s="106">
        <f t="shared" si="4"/>
        <v>1405.205864264756</v>
      </c>
      <c r="K11" s="106">
        <v>54</v>
      </c>
      <c r="L11" s="106">
        <f t="shared" si="0"/>
        <v>2905.362</v>
      </c>
      <c r="M11" s="106">
        <f t="shared" si="5"/>
        <v>3025.380131553861</v>
      </c>
      <c r="N11" s="106">
        <v>56</v>
      </c>
      <c r="O11" s="13">
        <f t="shared" si="1"/>
        <v>3012.968</v>
      </c>
      <c r="P11" s="13">
        <f t="shared" si="6"/>
        <v>2632.230374833378</v>
      </c>
      <c r="Q11" s="13">
        <v>44</v>
      </c>
      <c r="R11" s="13">
        <f t="shared" si="2"/>
        <v>2367.332</v>
      </c>
      <c r="S11" s="13">
        <f t="shared" si="7"/>
        <v>2378.21795340282</v>
      </c>
    </row>
    <row r="12" spans="1:19" ht="12.75">
      <c r="A12" s="2" t="s">
        <v>96</v>
      </c>
      <c r="B12" s="2" t="s">
        <v>409</v>
      </c>
      <c r="C12" s="2" t="s">
        <v>750</v>
      </c>
      <c r="D12" s="47" t="s">
        <v>384</v>
      </c>
      <c r="E12" s="48" t="s">
        <v>89</v>
      </c>
      <c r="F12" s="48" t="s">
        <v>87</v>
      </c>
      <c r="G12" s="49">
        <v>2</v>
      </c>
      <c r="H12" s="107">
        <v>0</v>
      </c>
      <c r="I12" s="106">
        <f t="shared" si="3"/>
        <v>0</v>
      </c>
      <c r="J12" s="106">
        <f t="shared" si="4"/>
        <v>0</v>
      </c>
      <c r="K12" s="107">
        <v>0</v>
      </c>
      <c r="L12" s="106">
        <f t="shared" si="0"/>
        <v>0</v>
      </c>
      <c r="M12" s="106">
        <f t="shared" si="5"/>
        <v>0</v>
      </c>
      <c r="N12" s="106">
        <v>55</v>
      </c>
      <c r="O12" s="13">
        <f t="shared" si="1"/>
        <v>2959.165</v>
      </c>
      <c r="P12" s="13">
        <f t="shared" si="6"/>
        <v>2585.2262609970676</v>
      </c>
      <c r="Q12" s="13">
        <v>138</v>
      </c>
      <c r="R12" s="13">
        <f t="shared" si="2"/>
        <v>7424.813999999999</v>
      </c>
      <c r="S12" s="13">
        <f t="shared" si="7"/>
        <v>7458.956308399755</v>
      </c>
    </row>
    <row r="13" spans="1:19" ht="12.75">
      <c r="A13" s="2" t="s">
        <v>96</v>
      </c>
      <c r="B13" s="2" t="s">
        <v>409</v>
      </c>
      <c r="C13" s="2" t="s">
        <v>750</v>
      </c>
      <c r="D13" s="47" t="s">
        <v>385</v>
      </c>
      <c r="E13" s="48" t="s">
        <v>20</v>
      </c>
      <c r="F13" s="48" t="s">
        <v>35</v>
      </c>
      <c r="G13" s="49">
        <v>26</v>
      </c>
      <c r="H13" s="106">
        <v>2089.1</v>
      </c>
      <c r="I13" s="106">
        <f t="shared" si="3"/>
        <v>112399.8473</v>
      </c>
      <c r="J13" s="106">
        <f t="shared" si="4"/>
        <v>125668.47478747867</v>
      </c>
      <c r="K13" s="106">
        <v>2361.7</v>
      </c>
      <c r="L13" s="106">
        <f t="shared" si="0"/>
        <v>127066.54509999999</v>
      </c>
      <c r="M13" s="106">
        <f t="shared" si="5"/>
        <v>132315.560309088</v>
      </c>
      <c r="N13" s="106">
        <v>2170</v>
      </c>
      <c r="O13" s="13">
        <f t="shared" si="1"/>
        <v>116752.51</v>
      </c>
      <c r="P13" s="13">
        <f t="shared" si="6"/>
        <v>101998.92702479339</v>
      </c>
      <c r="Q13" s="13">
        <v>1879</v>
      </c>
      <c r="R13" s="13">
        <f t="shared" si="2"/>
        <v>101095.837</v>
      </c>
      <c r="S13" s="13">
        <f t="shared" si="7"/>
        <v>101560.71669190681</v>
      </c>
    </row>
    <row r="14" spans="1:19" ht="12.75">
      <c r="A14" s="2" t="s">
        <v>96</v>
      </c>
      <c r="B14" s="2" t="s">
        <v>409</v>
      </c>
      <c r="C14" s="2" t="s">
        <v>750</v>
      </c>
      <c r="D14" s="47" t="s">
        <v>385</v>
      </c>
      <c r="E14" s="48" t="s">
        <v>20</v>
      </c>
      <c r="F14" s="48" t="s">
        <v>83</v>
      </c>
      <c r="G14" s="49">
        <v>15</v>
      </c>
      <c r="H14" s="106">
        <v>379.83</v>
      </c>
      <c r="I14" s="106">
        <f t="shared" si="3"/>
        <v>20435.993489999997</v>
      </c>
      <c r="J14" s="106">
        <f t="shared" si="4"/>
        <v>22848.43079724667</v>
      </c>
      <c r="K14" s="106">
        <v>417.68</v>
      </c>
      <c r="L14" s="106">
        <f t="shared" si="0"/>
        <v>22472.43704</v>
      </c>
      <c r="M14" s="106">
        <f t="shared" si="5"/>
        <v>23400.755061989195</v>
      </c>
      <c r="N14" s="106">
        <v>452</v>
      </c>
      <c r="O14" s="13">
        <f t="shared" si="1"/>
        <v>24318.956</v>
      </c>
      <c r="P14" s="13">
        <f t="shared" si="6"/>
        <v>21245.85945401226</v>
      </c>
      <c r="Q14" s="13">
        <v>396</v>
      </c>
      <c r="R14" s="13">
        <f t="shared" si="2"/>
        <v>21305.987999999998</v>
      </c>
      <c r="S14" s="13">
        <f t="shared" si="7"/>
        <v>21403.961580625382</v>
      </c>
    </row>
    <row r="15" spans="1:19" ht="12.75">
      <c r="A15" s="2" t="s">
        <v>96</v>
      </c>
      <c r="B15" s="2" t="s">
        <v>409</v>
      </c>
      <c r="C15" s="2" t="s">
        <v>750</v>
      </c>
      <c r="D15" s="47" t="s">
        <v>385</v>
      </c>
      <c r="E15" s="48" t="s">
        <v>20</v>
      </c>
      <c r="F15" s="48" t="s">
        <v>83</v>
      </c>
      <c r="G15" s="49">
        <v>23</v>
      </c>
      <c r="H15" s="106">
        <v>958.3</v>
      </c>
      <c r="I15" s="106">
        <f t="shared" si="3"/>
        <v>51559.414899999996</v>
      </c>
      <c r="J15" s="106">
        <f t="shared" si="4"/>
        <v>57645.92378959399</v>
      </c>
      <c r="K15" s="106">
        <v>997.8</v>
      </c>
      <c r="L15" s="106">
        <f t="shared" si="0"/>
        <v>53684.63339999999</v>
      </c>
      <c r="M15" s="106">
        <f t="shared" si="5"/>
        <v>55902.30176415633</v>
      </c>
      <c r="N15" s="106">
        <v>1089</v>
      </c>
      <c r="O15" s="13">
        <f t="shared" si="1"/>
        <v>58591.467</v>
      </c>
      <c r="P15" s="13">
        <f t="shared" si="6"/>
        <v>51187.479967741936</v>
      </c>
      <c r="Q15" s="13">
        <v>837</v>
      </c>
      <c r="R15" s="13">
        <f t="shared" si="2"/>
        <v>45033.111</v>
      </c>
      <c r="S15" s="13">
        <f t="shared" si="7"/>
        <v>45240.19152268546</v>
      </c>
    </row>
    <row r="16" spans="1:19" ht="12.75">
      <c r="A16" s="2" t="s">
        <v>96</v>
      </c>
      <c r="B16" s="2" t="s">
        <v>409</v>
      </c>
      <c r="C16" s="2" t="s">
        <v>750</v>
      </c>
      <c r="D16" s="47" t="s">
        <v>385</v>
      </c>
      <c r="E16" s="48" t="s">
        <v>20</v>
      </c>
      <c r="F16" s="48" t="s">
        <v>87</v>
      </c>
      <c r="G16" s="49">
        <v>2</v>
      </c>
      <c r="H16" s="106">
        <v>342</v>
      </c>
      <c r="I16" s="106">
        <f t="shared" si="3"/>
        <v>18400.626</v>
      </c>
      <c r="J16" s="106">
        <f t="shared" si="4"/>
        <v>20572.791334698053</v>
      </c>
      <c r="K16" s="106">
        <v>413.21</v>
      </c>
      <c r="L16" s="106">
        <f t="shared" si="0"/>
        <v>22231.937629999997</v>
      </c>
      <c r="M16" s="106">
        <f t="shared" si="5"/>
        <v>23150.32081776612</v>
      </c>
      <c r="N16" s="106">
        <v>444</v>
      </c>
      <c r="O16" s="13">
        <f t="shared" si="1"/>
        <v>23888.532</v>
      </c>
      <c r="P16" s="13">
        <f t="shared" si="6"/>
        <v>20869.826543321782</v>
      </c>
      <c r="Q16" s="13">
        <v>365</v>
      </c>
      <c r="R16" s="13">
        <f t="shared" si="2"/>
        <v>19638.094999999998</v>
      </c>
      <c r="S16" s="13">
        <f t="shared" si="7"/>
        <v>19728.398931637028</v>
      </c>
    </row>
    <row r="17" spans="1:19" ht="12.75">
      <c r="A17" s="2" t="s">
        <v>96</v>
      </c>
      <c r="B17" s="2" t="s">
        <v>409</v>
      </c>
      <c r="C17" s="2" t="s">
        <v>750</v>
      </c>
      <c r="D17" s="47" t="s">
        <v>385</v>
      </c>
      <c r="E17" s="48" t="s">
        <v>20</v>
      </c>
      <c r="F17" s="48" t="s">
        <v>87</v>
      </c>
      <c r="G17" s="49">
        <v>2</v>
      </c>
      <c r="H17" s="106">
        <v>261.1</v>
      </c>
      <c r="I17" s="106">
        <f t="shared" si="3"/>
        <v>14047.963300000001</v>
      </c>
      <c r="J17" s="106">
        <f t="shared" si="4"/>
        <v>15706.303559911295</v>
      </c>
      <c r="K17" s="106">
        <v>301.69</v>
      </c>
      <c r="L17" s="106">
        <f t="shared" si="0"/>
        <v>16231.82707</v>
      </c>
      <c r="M17" s="106">
        <f t="shared" si="5"/>
        <v>16902.350590527487</v>
      </c>
      <c r="N17" s="106">
        <v>297</v>
      </c>
      <c r="O17" s="13">
        <f t="shared" si="1"/>
        <v>15979.491</v>
      </c>
      <c r="P17" s="13">
        <f t="shared" si="6"/>
        <v>13960.221809384164</v>
      </c>
      <c r="Q17" s="13">
        <v>269</v>
      </c>
      <c r="R17" s="13">
        <f t="shared" si="2"/>
        <v>14473.007</v>
      </c>
      <c r="S17" s="13">
        <f t="shared" si="7"/>
        <v>14539.559760576334</v>
      </c>
    </row>
    <row r="18" spans="1:19" ht="12.75">
      <c r="A18" s="2" t="s">
        <v>96</v>
      </c>
      <c r="B18" s="2" t="s">
        <v>409</v>
      </c>
      <c r="C18" s="2" t="s">
        <v>750</v>
      </c>
      <c r="D18" s="47" t="s">
        <v>385</v>
      </c>
      <c r="E18" s="48" t="s">
        <v>20</v>
      </c>
      <c r="F18" s="48" t="s">
        <v>92</v>
      </c>
      <c r="G18" s="49">
        <v>1</v>
      </c>
      <c r="H18" s="106">
        <v>253.69</v>
      </c>
      <c r="I18" s="106">
        <f t="shared" si="3"/>
        <v>13649.28307</v>
      </c>
      <c r="J18" s="106">
        <f t="shared" si="4"/>
        <v>15260.559747659501</v>
      </c>
      <c r="K18" s="106">
        <v>254.34</v>
      </c>
      <c r="L18" s="106">
        <f t="shared" si="0"/>
        <v>13684.255019999999</v>
      </c>
      <c r="M18" s="106">
        <f t="shared" si="5"/>
        <v>14249.540419618685</v>
      </c>
      <c r="N18" s="106">
        <v>262</v>
      </c>
      <c r="O18" s="13">
        <f t="shared" si="1"/>
        <v>14096.385999999999</v>
      </c>
      <c r="P18" s="13">
        <f t="shared" si="6"/>
        <v>12315.077825113303</v>
      </c>
      <c r="Q18" s="13">
        <v>202</v>
      </c>
      <c r="R18" s="13">
        <f t="shared" si="2"/>
        <v>10868.206</v>
      </c>
      <c r="S18" s="13">
        <f t="shared" si="7"/>
        <v>10918.18242244022</v>
      </c>
    </row>
    <row r="19" spans="1:19" ht="12.75">
      <c r="A19" s="2" t="s">
        <v>96</v>
      </c>
      <c r="B19" s="2" t="s">
        <v>409</v>
      </c>
      <c r="C19" s="2" t="s">
        <v>750</v>
      </c>
      <c r="D19" s="47" t="s">
        <v>385</v>
      </c>
      <c r="E19" s="48" t="s">
        <v>20</v>
      </c>
      <c r="F19" s="48" t="s">
        <v>87</v>
      </c>
      <c r="G19" s="49">
        <v>5</v>
      </c>
      <c r="H19" s="106">
        <v>48.99</v>
      </c>
      <c r="I19" s="106">
        <f t="shared" si="3"/>
        <v>2635.80897</v>
      </c>
      <c r="J19" s="106">
        <f t="shared" si="4"/>
        <v>2946.9621271545548</v>
      </c>
      <c r="K19" s="106">
        <v>49.16</v>
      </c>
      <c r="L19" s="106">
        <f t="shared" si="0"/>
        <v>2644.9554799999996</v>
      </c>
      <c r="M19" s="106">
        <f t="shared" si="5"/>
        <v>2754.216430873848</v>
      </c>
      <c r="N19" s="106">
        <v>48</v>
      </c>
      <c r="O19" s="13">
        <f t="shared" si="1"/>
        <v>2582.544</v>
      </c>
      <c r="P19" s="13">
        <f t="shared" si="6"/>
        <v>2256.197464142895</v>
      </c>
      <c r="Q19" s="13">
        <v>45</v>
      </c>
      <c r="R19" s="13">
        <f t="shared" si="2"/>
        <v>2421.1349999999998</v>
      </c>
      <c r="S19" s="13">
        <f t="shared" si="7"/>
        <v>2432.2683614347025</v>
      </c>
    </row>
    <row r="20" spans="1:19" ht="12.75">
      <c r="A20" s="2" t="s">
        <v>410</v>
      </c>
      <c r="B20" s="2" t="s">
        <v>411</v>
      </c>
      <c r="C20" s="2" t="s">
        <v>750</v>
      </c>
      <c r="D20" s="47" t="s">
        <v>115</v>
      </c>
      <c r="E20" s="50">
        <v>111378488</v>
      </c>
      <c r="F20" s="2" t="s">
        <v>1472</v>
      </c>
      <c r="G20" s="2"/>
      <c r="H20" s="106">
        <v>0</v>
      </c>
      <c r="I20" s="13">
        <f>H20*20*0.577</f>
        <v>0</v>
      </c>
      <c r="J20" s="106">
        <f t="shared" si="4"/>
        <v>0</v>
      </c>
      <c r="K20" s="13">
        <v>100.7</v>
      </c>
      <c r="L20" s="13">
        <f>K20*20*0.577</f>
        <v>1162.078</v>
      </c>
      <c r="M20" s="106">
        <f t="shared" si="5"/>
        <v>1210.0824931680966</v>
      </c>
      <c r="N20" s="13">
        <v>217.7</v>
      </c>
      <c r="O20" s="13">
        <f>N20*20*0.577</f>
        <v>2512.258</v>
      </c>
      <c r="P20" s="13">
        <f t="shared" si="6"/>
        <v>2194.7932460677152</v>
      </c>
      <c r="Q20" s="13">
        <v>191</v>
      </c>
      <c r="R20" s="13">
        <f>Q20*20*0.577</f>
        <v>2204.14</v>
      </c>
      <c r="S20" s="13">
        <f t="shared" si="7"/>
        <v>2214.2755303494787</v>
      </c>
    </row>
    <row r="21" spans="1:19" ht="12.75">
      <c r="A21" s="2" t="s">
        <v>417</v>
      </c>
      <c r="B21" s="2" t="s">
        <v>418</v>
      </c>
      <c r="C21" s="2" t="s">
        <v>750</v>
      </c>
      <c r="D21" s="2" t="s">
        <v>377</v>
      </c>
      <c r="E21" s="52">
        <v>1700100</v>
      </c>
      <c r="F21" s="2" t="s">
        <v>1144</v>
      </c>
      <c r="G21" s="2"/>
      <c r="H21" s="13">
        <v>246000</v>
      </c>
      <c r="I21" s="13">
        <f>H21/1000*20*0.577</f>
        <v>2838.8399999999997</v>
      </c>
      <c r="J21" s="106">
        <f t="shared" si="4"/>
        <v>3173.96065506653</v>
      </c>
      <c r="K21" s="13">
        <v>325290</v>
      </c>
      <c r="L21" s="13">
        <f>K21/1000*20*0.577</f>
        <v>3753.8466</v>
      </c>
      <c r="M21" s="106">
        <f t="shared" si="5"/>
        <v>3908.914937464251</v>
      </c>
      <c r="N21" s="13">
        <v>274750</v>
      </c>
      <c r="O21" s="13">
        <f>N21/1000*20*0.577</f>
        <v>3170.615</v>
      </c>
      <c r="P21" s="13">
        <f t="shared" si="6"/>
        <v>2769.956106371634</v>
      </c>
      <c r="Q21" s="13">
        <v>277080</v>
      </c>
      <c r="R21" s="13">
        <f>Q21/1000*20*0.577</f>
        <v>3197.5031999999997</v>
      </c>
      <c r="S21" s="13">
        <f t="shared" si="7"/>
        <v>3212.2066175352543</v>
      </c>
    </row>
    <row r="22" spans="1:19" ht="13.5" thickBot="1">
      <c r="A22" s="41"/>
      <c r="B22" s="41"/>
      <c r="C22" s="109" t="s">
        <v>1004</v>
      </c>
      <c r="D22" s="41"/>
      <c r="E22" s="110"/>
      <c r="F22" s="41"/>
      <c r="G22" s="41"/>
      <c r="H22" s="86"/>
      <c r="I22" s="86">
        <f>SUM(I8:I21)</f>
        <v>250911.02225</v>
      </c>
      <c r="J22" s="86">
        <f>SUM(J8:J21)</f>
        <v>280530.6789195667</v>
      </c>
      <c r="K22" s="86"/>
      <c r="L22" s="86">
        <f>SUM(L8:L21)</f>
        <v>280980.19365999993</v>
      </c>
      <c r="M22" s="86">
        <f>SUM(M8:M21)</f>
        <v>292587.25599740056</v>
      </c>
      <c r="N22" s="86"/>
      <c r="O22" s="86">
        <f>SUM(O8:O21)</f>
        <v>282643.50004</v>
      </c>
      <c r="P22" s="86">
        <f>SUM(P8:P21)</f>
        <v>246926.88606533722</v>
      </c>
      <c r="Q22" s="86"/>
      <c r="R22" s="86">
        <f>SUM(R8:R21)</f>
        <v>241381.60120000003</v>
      </c>
      <c r="S22" s="86">
        <f>SUM(S8:S21)</f>
        <v>242491.57177572043</v>
      </c>
    </row>
    <row r="23" spans="1:19" ht="12.75">
      <c r="A23" s="40"/>
      <c r="B23" s="40"/>
      <c r="C23" s="40"/>
      <c r="D23" s="40"/>
      <c r="E23" s="108"/>
      <c r="F23" s="40"/>
      <c r="G23" s="40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13">
        <f t="shared" si="7"/>
        <v>0</v>
      </c>
    </row>
    <row r="24" spans="1:19" ht="12.75">
      <c r="A24" s="2" t="s">
        <v>96</v>
      </c>
      <c r="B24" s="2" t="s">
        <v>409</v>
      </c>
      <c r="C24" s="2" t="s">
        <v>1030</v>
      </c>
      <c r="D24" s="47" t="s">
        <v>388</v>
      </c>
      <c r="E24" s="48" t="s">
        <v>94</v>
      </c>
      <c r="F24" s="48" t="s">
        <v>93</v>
      </c>
      <c r="G24" s="49">
        <v>25</v>
      </c>
      <c r="H24" s="106">
        <v>477.47</v>
      </c>
      <c r="I24" s="106">
        <f aca="true" t="shared" si="8" ref="I24:I30">H24*53.803</f>
        <v>25689.31841</v>
      </c>
      <c r="J24" s="106">
        <f>I24/2931*3277</f>
        <v>28721.90256894234</v>
      </c>
      <c r="K24" s="106">
        <v>519.33</v>
      </c>
      <c r="L24" s="106">
        <f aca="true" t="shared" si="9" ref="L24:L30">K24*53.803</f>
        <v>27941.51199</v>
      </c>
      <c r="M24" s="106">
        <f>L24/3147*3277</f>
        <v>29095.753031849377</v>
      </c>
      <c r="N24" s="106">
        <v>574</v>
      </c>
      <c r="O24" s="13">
        <f aca="true" t="shared" si="10" ref="O24:O30">N24*53.803</f>
        <v>30882.922</v>
      </c>
      <c r="P24" s="13">
        <f>O24/3751*3277</f>
        <v>26980.361342042124</v>
      </c>
      <c r="Q24" s="13">
        <v>476</v>
      </c>
      <c r="R24" s="13">
        <f aca="true" t="shared" si="11" ref="R24:R30">Q24*53.803</f>
        <v>25610.228</v>
      </c>
      <c r="S24" s="13">
        <f t="shared" si="7"/>
        <v>25727.994223175963</v>
      </c>
    </row>
    <row r="25" spans="1:19" ht="12.75">
      <c r="A25" s="2" t="s">
        <v>96</v>
      </c>
      <c r="B25" s="2" t="s">
        <v>409</v>
      </c>
      <c r="C25" s="2" t="s">
        <v>1030</v>
      </c>
      <c r="D25" s="47" t="s">
        <v>379</v>
      </c>
      <c r="E25" s="48" t="s">
        <v>13</v>
      </c>
      <c r="F25" s="48" t="s">
        <v>14</v>
      </c>
      <c r="G25" s="49">
        <v>9</v>
      </c>
      <c r="H25" s="106">
        <v>299.2</v>
      </c>
      <c r="I25" s="106">
        <f t="shared" si="8"/>
        <v>16097.8576</v>
      </c>
      <c r="J25" s="106">
        <f aca="true" t="shared" si="12" ref="J25:J35">I25/2931*3277</f>
        <v>17998.18469982941</v>
      </c>
      <c r="K25" s="106">
        <v>306.37</v>
      </c>
      <c r="L25" s="106">
        <f t="shared" si="9"/>
        <v>16483.62511</v>
      </c>
      <c r="M25" s="106">
        <f aca="true" t="shared" si="13" ref="M25:M35">L25/3147*3277</f>
        <v>17164.550201928825</v>
      </c>
      <c r="N25" s="106">
        <v>328</v>
      </c>
      <c r="O25" s="13">
        <f t="shared" si="10"/>
        <v>17647.384</v>
      </c>
      <c r="P25" s="13">
        <f aca="true" t="shared" si="14" ref="P25:P35">O25/3751*3277</f>
        <v>15417.349338309783</v>
      </c>
      <c r="Q25" s="13">
        <v>13</v>
      </c>
      <c r="R25" s="13">
        <f t="shared" si="11"/>
        <v>699.439</v>
      </c>
      <c r="S25" s="13">
        <f t="shared" si="7"/>
        <v>702.6553044144696</v>
      </c>
    </row>
    <row r="26" spans="1:19" ht="12.75">
      <c r="A26" s="2" t="s">
        <v>96</v>
      </c>
      <c r="B26" s="2" t="s">
        <v>409</v>
      </c>
      <c r="C26" s="2" t="s">
        <v>1030</v>
      </c>
      <c r="D26" s="47" t="s">
        <v>389</v>
      </c>
      <c r="E26" s="48" t="s">
        <v>57</v>
      </c>
      <c r="F26" s="48" t="s">
        <v>58</v>
      </c>
      <c r="G26" s="49">
        <v>1</v>
      </c>
      <c r="H26" s="106">
        <v>817.5</v>
      </c>
      <c r="I26" s="106">
        <f t="shared" si="8"/>
        <v>43983.9525</v>
      </c>
      <c r="J26" s="106">
        <f t="shared" si="12"/>
        <v>49176.18981320369</v>
      </c>
      <c r="K26" s="106">
        <v>873.7</v>
      </c>
      <c r="L26" s="106">
        <f t="shared" si="9"/>
        <v>47007.6811</v>
      </c>
      <c r="M26" s="106">
        <f t="shared" si="13"/>
        <v>48949.530017381636</v>
      </c>
      <c r="N26" s="106">
        <v>993</v>
      </c>
      <c r="O26" s="13">
        <f t="shared" si="10"/>
        <v>53426.379</v>
      </c>
      <c r="P26" s="13">
        <f t="shared" si="14"/>
        <v>46675.08503945615</v>
      </c>
      <c r="Q26" s="13">
        <v>777</v>
      </c>
      <c r="R26" s="13">
        <f t="shared" si="11"/>
        <v>41804.931</v>
      </c>
      <c r="S26" s="13">
        <f t="shared" si="7"/>
        <v>41997.167040772525</v>
      </c>
    </row>
    <row r="27" spans="1:19" ht="12.75">
      <c r="A27" s="2" t="s">
        <v>96</v>
      </c>
      <c r="B27" s="2" t="s">
        <v>409</v>
      </c>
      <c r="C27" s="2" t="s">
        <v>1030</v>
      </c>
      <c r="D27" s="47" t="s">
        <v>389</v>
      </c>
      <c r="E27" s="48" t="s">
        <v>57</v>
      </c>
      <c r="F27" s="48" t="s">
        <v>58</v>
      </c>
      <c r="G27" s="49">
        <v>1</v>
      </c>
      <c r="H27" s="107"/>
      <c r="I27" s="106">
        <f t="shared" si="8"/>
        <v>0</v>
      </c>
      <c r="J27" s="106">
        <f t="shared" si="12"/>
        <v>0</v>
      </c>
      <c r="K27" s="106">
        <v>0.01</v>
      </c>
      <c r="L27" s="106">
        <f t="shared" si="9"/>
        <v>0.53803</v>
      </c>
      <c r="M27" s="106">
        <f t="shared" si="13"/>
        <v>0.5602555799173816</v>
      </c>
      <c r="N27" s="106">
        <v>0.01</v>
      </c>
      <c r="O27" s="13">
        <f t="shared" si="10"/>
        <v>0.53803</v>
      </c>
      <c r="P27" s="13">
        <f t="shared" si="14"/>
        <v>0.4700411383631032</v>
      </c>
      <c r="Q27" s="13">
        <v>0</v>
      </c>
      <c r="R27" s="13">
        <f t="shared" si="11"/>
        <v>0</v>
      </c>
      <c r="S27" s="13">
        <f t="shared" si="7"/>
        <v>0</v>
      </c>
    </row>
    <row r="28" spans="1:19" ht="12.75">
      <c r="A28" s="2" t="s">
        <v>96</v>
      </c>
      <c r="B28" s="2" t="s">
        <v>409</v>
      </c>
      <c r="C28" s="2" t="s">
        <v>1030</v>
      </c>
      <c r="D28" s="47" t="s">
        <v>389</v>
      </c>
      <c r="E28" s="48" t="s">
        <v>57</v>
      </c>
      <c r="F28" s="48" t="s">
        <v>92</v>
      </c>
      <c r="G28" s="49">
        <v>1</v>
      </c>
      <c r="H28" s="106">
        <v>542.56</v>
      </c>
      <c r="I28" s="106">
        <f t="shared" si="8"/>
        <v>29191.355679999997</v>
      </c>
      <c r="J28" s="106">
        <f t="shared" si="12"/>
        <v>32637.349902204023</v>
      </c>
      <c r="K28" s="106">
        <v>666.94</v>
      </c>
      <c r="L28" s="106">
        <f t="shared" si="9"/>
        <v>35883.372820000004</v>
      </c>
      <c r="M28" s="106">
        <f t="shared" si="13"/>
        <v>37365.68564700985</v>
      </c>
      <c r="N28" s="106">
        <v>736</v>
      </c>
      <c r="O28" s="13">
        <f t="shared" si="10"/>
        <v>39599.008</v>
      </c>
      <c r="P28" s="13">
        <f t="shared" si="14"/>
        <v>34595.0277835244</v>
      </c>
      <c r="Q28" s="13">
        <v>618</v>
      </c>
      <c r="R28" s="13">
        <f t="shared" si="11"/>
        <v>33250.254</v>
      </c>
      <c r="S28" s="13">
        <f t="shared" si="7"/>
        <v>33403.15216370326</v>
      </c>
    </row>
    <row r="29" spans="1:19" ht="12.75">
      <c r="A29" s="2" t="s">
        <v>96</v>
      </c>
      <c r="B29" s="2" t="s">
        <v>409</v>
      </c>
      <c r="C29" s="2" t="s">
        <v>1030</v>
      </c>
      <c r="D29" s="47" t="s">
        <v>404</v>
      </c>
      <c r="E29" s="48" t="s">
        <v>47</v>
      </c>
      <c r="F29" s="48" t="s">
        <v>1087</v>
      </c>
      <c r="G29" s="49">
        <v>7</v>
      </c>
      <c r="H29" s="106">
        <v>410.84</v>
      </c>
      <c r="I29" s="106">
        <f t="shared" si="8"/>
        <v>22104.424519999997</v>
      </c>
      <c r="J29" s="106">
        <f t="shared" si="12"/>
        <v>24713.81752031388</v>
      </c>
      <c r="K29" s="106">
        <v>520.72</v>
      </c>
      <c r="L29" s="106">
        <f t="shared" si="9"/>
        <v>28016.29816</v>
      </c>
      <c r="M29" s="106">
        <f t="shared" si="13"/>
        <v>29173.628557457898</v>
      </c>
      <c r="N29" s="106">
        <v>626</v>
      </c>
      <c r="O29" s="13">
        <f t="shared" si="10"/>
        <v>33680.678</v>
      </c>
      <c r="P29" s="13">
        <f t="shared" si="14"/>
        <v>29424.57526153026</v>
      </c>
      <c r="Q29" s="13">
        <v>551</v>
      </c>
      <c r="R29" s="13">
        <f t="shared" si="11"/>
        <v>29645.452999999998</v>
      </c>
      <c r="S29" s="13">
        <f t="shared" si="7"/>
        <v>29781.774825567136</v>
      </c>
    </row>
    <row r="30" spans="1:19" ht="12.75">
      <c r="A30" s="2" t="s">
        <v>96</v>
      </c>
      <c r="B30" s="2" t="s">
        <v>409</v>
      </c>
      <c r="C30" s="2" t="s">
        <v>1030</v>
      </c>
      <c r="D30" s="47" t="s">
        <v>405</v>
      </c>
      <c r="E30" s="48" t="s">
        <v>81</v>
      </c>
      <c r="F30" s="48" t="s">
        <v>1053</v>
      </c>
      <c r="G30" s="49">
        <v>68</v>
      </c>
      <c r="H30" s="106">
        <v>87.1</v>
      </c>
      <c r="I30" s="106">
        <f t="shared" si="8"/>
        <v>4686.2413</v>
      </c>
      <c r="J30" s="106">
        <f t="shared" si="12"/>
        <v>5239.444810678949</v>
      </c>
      <c r="K30" s="106">
        <v>230</v>
      </c>
      <c r="L30" s="106">
        <f t="shared" si="9"/>
        <v>12374.689999999999</v>
      </c>
      <c r="M30" s="106">
        <f t="shared" si="13"/>
        <v>12885.878338099776</v>
      </c>
      <c r="N30" s="106">
        <v>230</v>
      </c>
      <c r="O30" s="13">
        <f t="shared" si="10"/>
        <v>12374.689999999999</v>
      </c>
      <c r="P30" s="13">
        <f t="shared" si="14"/>
        <v>10810.946182351372</v>
      </c>
      <c r="Q30" s="13">
        <v>694</v>
      </c>
      <c r="R30" s="13">
        <f t="shared" si="11"/>
        <v>37339.282</v>
      </c>
      <c r="S30" s="13">
        <f t="shared" si="7"/>
        <v>37510.983174126304</v>
      </c>
    </row>
    <row r="31" spans="1:19" ht="12.75">
      <c r="A31" s="2" t="s">
        <v>410</v>
      </c>
      <c r="B31" s="2" t="s">
        <v>411</v>
      </c>
      <c r="C31" s="2" t="s">
        <v>1030</v>
      </c>
      <c r="D31" s="2" t="s">
        <v>119</v>
      </c>
      <c r="E31" s="50">
        <v>105149780</v>
      </c>
      <c r="F31" s="2" t="s">
        <v>120</v>
      </c>
      <c r="G31" s="2"/>
      <c r="H31" s="13">
        <v>38</v>
      </c>
      <c r="I31" s="13">
        <f>H31*20*0.577</f>
        <v>438.52</v>
      </c>
      <c r="J31" s="106">
        <f t="shared" si="12"/>
        <v>490.2866052541794</v>
      </c>
      <c r="K31" s="13">
        <v>35.6</v>
      </c>
      <c r="L31" s="13">
        <f>K31*20*0.577</f>
        <v>410.82399999999996</v>
      </c>
      <c r="M31" s="106">
        <f t="shared" si="13"/>
        <v>427.7948039402606</v>
      </c>
      <c r="N31" s="13">
        <v>47</v>
      </c>
      <c r="O31" s="13">
        <f>N31*20*0.577</f>
        <v>542.38</v>
      </c>
      <c r="P31" s="13">
        <f t="shared" si="14"/>
        <v>473.8414449480138</v>
      </c>
      <c r="Q31" s="13">
        <v>42</v>
      </c>
      <c r="R31" s="13">
        <f>Q31*20*0.577</f>
        <v>484.67999999999995</v>
      </c>
      <c r="S31" s="13">
        <f t="shared" si="7"/>
        <v>486.90875536480684</v>
      </c>
    </row>
    <row r="32" spans="1:19" ht="12.75">
      <c r="A32" s="2" t="s">
        <v>410</v>
      </c>
      <c r="B32" s="2" t="s">
        <v>411</v>
      </c>
      <c r="C32" s="2" t="s">
        <v>1030</v>
      </c>
      <c r="D32" s="2" t="s">
        <v>137</v>
      </c>
      <c r="E32" s="50">
        <v>112392855</v>
      </c>
      <c r="F32" s="2" t="s">
        <v>1215</v>
      </c>
      <c r="G32" s="2"/>
      <c r="H32" s="13">
        <v>0</v>
      </c>
      <c r="I32" s="13">
        <f>H32*20*0.577</f>
        <v>0</v>
      </c>
      <c r="J32" s="106">
        <f t="shared" si="12"/>
        <v>0</v>
      </c>
      <c r="K32" s="13">
        <v>0</v>
      </c>
      <c r="L32" s="13">
        <f>K32*20*0.577</f>
        <v>0</v>
      </c>
      <c r="M32" s="106">
        <f t="shared" si="13"/>
        <v>0</v>
      </c>
      <c r="N32" s="13">
        <v>8.1</v>
      </c>
      <c r="O32" s="13">
        <f>N32*20*0.577</f>
        <v>93.47399999999999</v>
      </c>
      <c r="P32" s="13">
        <f t="shared" si="14"/>
        <v>81.66203625699812</v>
      </c>
      <c r="Q32" s="13">
        <v>15</v>
      </c>
      <c r="R32" s="13">
        <f>Q32*20*0.577</f>
        <v>173.1</v>
      </c>
      <c r="S32" s="13">
        <f t="shared" si="7"/>
        <v>173.8959840588596</v>
      </c>
    </row>
    <row r="33" spans="1:19" ht="12.75">
      <c r="A33" s="2" t="s">
        <v>410</v>
      </c>
      <c r="B33" s="2" t="s">
        <v>411</v>
      </c>
      <c r="C33" s="2" t="s">
        <v>1030</v>
      </c>
      <c r="D33" s="2" t="s">
        <v>139</v>
      </c>
      <c r="E33" s="50">
        <v>103213659</v>
      </c>
      <c r="F33" s="2" t="s">
        <v>1605</v>
      </c>
      <c r="G33" s="2"/>
      <c r="H33" s="13">
        <v>1301</v>
      </c>
      <c r="I33" s="13">
        <f>H33*20*0.577</f>
        <v>15013.539999999999</v>
      </c>
      <c r="J33" s="106">
        <f t="shared" si="12"/>
        <v>16785.865090412826</v>
      </c>
      <c r="K33" s="13">
        <v>1608.2</v>
      </c>
      <c r="L33" s="13">
        <f>K33*20*0.577</f>
        <v>18558.627999999997</v>
      </c>
      <c r="M33" s="106">
        <f t="shared" si="13"/>
        <v>19325.269766761994</v>
      </c>
      <c r="N33" s="13">
        <v>1425.7</v>
      </c>
      <c r="O33" s="13">
        <f>N33*20*0.577</f>
        <v>16452.577999999998</v>
      </c>
      <c r="P33" s="13">
        <f t="shared" si="14"/>
        <v>14373.526554518794</v>
      </c>
      <c r="Q33" s="13">
        <v>1426</v>
      </c>
      <c r="R33" s="13">
        <f>Q33*20*0.577</f>
        <v>16456.039999999997</v>
      </c>
      <c r="S33" s="13">
        <f t="shared" si="7"/>
        <v>16531.71155119558</v>
      </c>
    </row>
    <row r="34" spans="1:19" ht="12.75">
      <c r="A34" s="2" t="s">
        <v>417</v>
      </c>
      <c r="B34" s="2" t="s">
        <v>418</v>
      </c>
      <c r="C34" s="2" t="s">
        <v>1030</v>
      </c>
      <c r="D34" s="2" t="s">
        <v>423</v>
      </c>
      <c r="E34" s="52">
        <v>1787201</v>
      </c>
      <c r="F34" s="2" t="s">
        <v>1795</v>
      </c>
      <c r="G34" s="2"/>
      <c r="H34" s="13">
        <v>135350</v>
      </c>
      <c r="I34" s="13">
        <f>H34/1000*20*0.577</f>
        <v>1561.9389999999999</v>
      </c>
      <c r="J34" s="106">
        <f t="shared" si="12"/>
        <v>1746.323474240873</v>
      </c>
      <c r="K34" s="13">
        <v>125130</v>
      </c>
      <c r="L34" s="13">
        <f>K34/1000*20*0.577</f>
        <v>1444.0002</v>
      </c>
      <c r="M34" s="106">
        <f t="shared" si="13"/>
        <v>1503.6506690181125</v>
      </c>
      <c r="N34" s="13">
        <v>143740</v>
      </c>
      <c r="O34" s="13">
        <f>N34/1000*20*0.577</f>
        <v>1658.7596</v>
      </c>
      <c r="P34" s="13">
        <f t="shared" si="14"/>
        <v>1449.1482829112238</v>
      </c>
      <c r="Q34" s="13">
        <v>192110</v>
      </c>
      <c r="R34" s="13">
        <f>Q34/1000*20*0.577</f>
        <v>2216.9494</v>
      </c>
      <c r="S34" s="13">
        <f t="shared" si="7"/>
        <v>2227.143833169834</v>
      </c>
    </row>
    <row r="35" spans="1:19" ht="12.75">
      <c r="A35" s="2" t="s">
        <v>417</v>
      </c>
      <c r="B35" s="2" t="s">
        <v>418</v>
      </c>
      <c r="C35" s="2" t="s">
        <v>1030</v>
      </c>
      <c r="D35" s="2" t="s">
        <v>427</v>
      </c>
      <c r="E35" s="52">
        <v>1961900</v>
      </c>
      <c r="F35" s="2" t="s">
        <v>1187</v>
      </c>
      <c r="G35" s="2"/>
      <c r="H35" s="13">
        <v>26133</v>
      </c>
      <c r="I35" s="13">
        <f>H35/1000*20*0.577</f>
        <v>301.57481999999993</v>
      </c>
      <c r="J35" s="106">
        <f t="shared" si="12"/>
        <v>337.1752593449334</v>
      </c>
      <c r="K35" s="13">
        <v>30753</v>
      </c>
      <c r="L35" s="13">
        <f>K35/1000*20*0.577</f>
        <v>354.8896199999999</v>
      </c>
      <c r="M35" s="106">
        <f t="shared" si="13"/>
        <v>369.54982038131544</v>
      </c>
      <c r="N35" s="13">
        <v>35456</v>
      </c>
      <c r="O35" s="13">
        <f>N35/1000*20*0.577</f>
        <v>409.16224000000005</v>
      </c>
      <c r="P35" s="13">
        <f t="shared" si="14"/>
        <v>357.4579206824847</v>
      </c>
      <c r="Q35" s="13">
        <v>31323</v>
      </c>
      <c r="R35" s="13">
        <f>Q35/1000*20*0.577</f>
        <v>361.46742</v>
      </c>
      <c r="S35" s="13">
        <f t="shared" si="7"/>
        <v>363.12959391171063</v>
      </c>
    </row>
    <row r="36" spans="1:19" ht="13.5" thickBot="1">
      <c r="A36" s="41"/>
      <c r="B36" s="41"/>
      <c r="C36" s="109" t="s">
        <v>1005</v>
      </c>
      <c r="D36" s="41"/>
      <c r="E36" s="110"/>
      <c r="F36" s="41"/>
      <c r="G36" s="41"/>
      <c r="H36" s="86"/>
      <c r="I36" s="86">
        <f>SUM(I24:I35)</f>
        <v>159068.72383</v>
      </c>
      <c r="J36" s="86">
        <f>SUM(J24:J35)</f>
        <v>177846.53974442504</v>
      </c>
      <c r="K36" s="86"/>
      <c r="L36" s="86">
        <f>SUM(L24:L35)</f>
        <v>188476.05903</v>
      </c>
      <c r="M36" s="86">
        <f>SUM(M24:M35)</f>
        <v>196261.85110940895</v>
      </c>
      <c r="N36" s="86"/>
      <c r="O36" s="86">
        <f>SUM(O24:O35)</f>
        <v>206767.95286999998</v>
      </c>
      <c r="P36" s="86">
        <f>SUM(P24:P35)</f>
        <v>180639.45122766998</v>
      </c>
      <c r="Q36" s="86"/>
      <c r="R36" s="86">
        <f>SUM(R24:R35)</f>
        <v>188041.82382000002</v>
      </c>
      <c r="S36" s="86">
        <f>SUM(S24:S35)</f>
        <v>188906.51644946044</v>
      </c>
    </row>
    <row r="37" spans="1:19" ht="12.75">
      <c r="A37" s="2"/>
      <c r="B37" s="2"/>
      <c r="C37" s="2"/>
      <c r="D37" s="2"/>
      <c r="E37" s="52"/>
      <c r="F37" s="2"/>
      <c r="G37" s="2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>
        <f t="shared" si="7"/>
        <v>0</v>
      </c>
    </row>
    <row r="38" spans="1:19" ht="12.75">
      <c r="A38" s="2" t="s">
        <v>96</v>
      </c>
      <c r="B38" s="2" t="s">
        <v>409</v>
      </c>
      <c r="C38" s="2" t="s">
        <v>1026</v>
      </c>
      <c r="D38" s="47" t="s">
        <v>382</v>
      </c>
      <c r="E38" s="48" t="s">
        <v>38</v>
      </c>
      <c r="F38" s="48" t="s">
        <v>37</v>
      </c>
      <c r="G38" s="49">
        <v>114</v>
      </c>
      <c r="H38" s="106">
        <v>323.04</v>
      </c>
      <c r="I38" s="106">
        <f aca="true" t="shared" si="15" ref="I38:I44">H38*53.803</f>
        <v>17380.52112</v>
      </c>
      <c r="J38" s="106">
        <f>I38/2931*3277</f>
        <v>19432.264657195497</v>
      </c>
      <c r="K38" s="106">
        <v>354.88</v>
      </c>
      <c r="L38" s="106">
        <f aca="true" t="shared" si="16" ref="L38:L44">K38*53.803</f>
        <v>19093.60864</v>
      </c>
      <c r="M38" s="106">
        <f>L38/3147*3277</f>
        <v>19882.35002010804</v>
      </c>
      <c r="N38" s="106">
        <v>400</v>
      </c>
      <c r="O38" s="13">
        <f aca="true" t="shared" si="17" ref="O38:O44">N38*53.803</f>
        <v>21521.199999999997</v>
      </c>
      <c r="P38" s="13">
        <f>O38/3751*3277</f>
        <v>18801.645534524127</v>
      </c>
      <c r="Q38" s="13">
        <v>362</v>
      </c>
      <c r="R38" s="13">
        <f aca="true" t="shared" si="18" ref="R38:R44">Q38*53.803</f>
        <v>19476.685999999998</v>
      </c>
      <c r="S38" s="13">
        <f t="shared" si="7"/>
        <v>19566.247707541384</v>
      </c>
    </row>
    <row r="39" spans="1:19" ht="12.75">
      <c r="A39" s="2" t="s">
        <v>96</v>
      </c>
      <c r="B39" s="2" t="s">
        <v>409</v>
      </c>
      <c r="C39" s="2" t="s">
        <v>1026</v>
      </c>
      <c r="D39" s="47" t="s">
        <v>390</v>
      </c>
      <c r="E39" s="48" t="s">
        <v>45</v>
      </c>
      <c r="F39" s="48" t="s">
        <v>46</v>
      </c>
      <c r="G39" s="49">
        <v>2</v>
      </c>
      <c r="H39" s="106">
        <v>144.16</v>
      </c>
      <c r="I39" s="106">
        <f t="shared" si="15"/>
        <v>7756.2404799999995</v>
      </c>
      <c r="J39" s="106">
        <f aca="true" t="shared" si="19" ref="J39:J54">I39/2931*3277</f>
        <v>8671.852628099625</v>
      </c>
      <c r="K39" s="106">
        <v>166.26</v>
      </c>
      <c r="L39" s="106">
        <f t="shared" si="16"/>
        <v>8945.286779999999</v>
      </c>
      <c r="M39" s="106">
        <f aca="true" t="shared" si="20" ref="M39:M54">L39/3147*3277</f>
        <v>9314.809271706385</v>
      </c>
      <c r="N39" s="106">
        <v>171</v>
      </c>
      <c r="O39" s="13">
        <f t="shared" si="17"/>
        <v>9200.313</v>
      </c>
      <c r="P39" s="13">
        <f aca="true" t="shared" si="21" ref="P39:P54">O39/3751*3277</f>
        <v>8037.703466009065</v>
      </c>
      <c r="Q39" s="13">
        <v>154</v>
      </c>
      <c r="R39" s="13">
        <f t="shared" si="18"/>
        <v>8285.662</v>
      </c>
      <c r="S39" s="13">
        <f t="shared" si="7"/>
        <v>8323.762836909871</v>
      </c>
    </row>
    <row r="40" spans="1:19" ht="12.75">
      <c r="A40" s="2" t="s">
        <v>96</v>
      </c>
      <c r="B40" s="2" t="s">
        <v>409</v>
      </c>
      <c r="C40" s="2" t="s">
        <v>1026</v>
      </c>
      <c r="D40" s="47" t="s">
        <v>381</v>
      </c>
      <c r="E40" s="48" t="s">
        <v>30</v>
      </c>
      <c r="F40" s="48" t="s">
        <v>31</v>
      </c>
      <c r="G40" s="49">
        <v>9</v>
      </c>
      <c r="H40" s="106">
        <v>156.43</v>
      </c>
      <c r="I40" s="106">
        <f t="shared" si="15"/>
        <v>8416.40329</v>
      </c>
      <c r="J40" s="106">
        <f t="shared" si="19"/>
        <v>9409.946633002388</v>
      </c>
      <c r="K40" s="106">
        <v>174.88</v>
      </c>
      <c r="L40" s="106">
        <f t="shared" si="16"/>
        <v>9409.06864</v>
      </c>
      <c r="M40" s="106">
        <f t="shared" si="20"/>
        <v>9797.74958159517</v>
      </c>
      <c r="N40" s="106">
        <v>162</v>
      </c>
      <c r="O40" s="13">
        <f t="shared" si="17"/>
        <v>8716.086</v>
      </c>
      <c r="P40" s="13">
        <f t="shared" si="21"/>
        <v>7614.666441482271</v>
      </c>
      <c r="Q40" s="13">
        <v>148</v>
      </c>
      <c r="R40" s="13">
        <f t="shared" si="18"/>
        <v>7962.843999999999</v>
      </c>
      <c r="S40" s="13">
        <f t="shared" si="7"/>
        <v>7999.460388718577</v>
      </c>
    </row>
    <row r="41" spans="1:19" ht="12.75">
      <c r="A41" s="2" t="s">
        <v>96</v>
      </c>
      <c r="B41" s="2" t="s">
        <v>409</v>
      </c>
      <c r="C41" s="2" t="s">
        <v>1026</v>
      </c>
      <c r="D41" s="47" t="s">
        <v>381</v>
      </c>
      <c r="E41" s="48" t="s">
        <v>30</v>
      </c>
      <c r="F41" s="48" t="s">
        <v>49</v>
      </c>
      <c r="G41" s="49">
        <v>6</v>
      </c>
      <c r="H41" s="106">
        <v>144.14</v>
      </c>
      <c r="I41" s="106">
        <f t="shared" si="15"/>
        <v>7755.164419999999</v>
      </c>
      <c r="J41" s="106">
        <f t="shared" si="19"/>
        <v>8670.649540887067</v>
      </c>
      <c r="K41" s="106">
        <v>200.63</v>
      </c>
      <c r="L41" s="106">
        <f t="shared" si="16"/>
        <v>10794.495889999998</v>
      </c>
      <c r="M41" s="106">
        <f t="shared" si="20"/>
        <v>11240.407699882426</v>
      </c>
      <c r="N41" s="106">
        <v>213</v>
      </c>
      <c r="O41" s="13">
        <f t="shared" si="17"/>
        <v>11460.038999999999</v>
      </c>
      <c r="P41" s="13">
        <f t="shared" si="21"/>
        <v>10011.876247134098</v>
      </c>
      <c r="Q41" s="13">
        <v>145</v>
      </c>
      <c r="R41" s="13">
        <f t="shared" si="18"/>
        <v>7801.4349999999995</v>
      </c>
      <c r="S41" s="13">
        <f t="shared" si="7"/>
        <v>7837.3091646229295</v>
      </c>
    </row>
    <row r="42" spans="1:19" ht="12.75">
      <c r="A42" s="2" t="s">
        <v>96</v>
      </c>
      <c r="B42" s="2" t="s">
        <v>409</v>
      </c>
      <c r="C42" s="2" t="s">
        <v>1026</v>
      </c>
      <c r="D42" s="47" t="s">
        <v>391</v>
      </c>
      <c r="E42" s="48" t="s">
        <v>82</v>
      </c>
      <c r="F42" s="48" t="s">
        <v>83</v>
      </c>
      <c r="G42" s="49">
        <v>5</v>
      </c>
      <c r="H42" s="106">
        <v>189.52</v>
      </c>
      <c r="I42" s="106">
        <f t="shared" si="15"/>
        <v>10196.74456</v>
      </c>
      <c r="J42" s="106">
        <f t="shared" si="19"/>
        <v>11400.454426175367</v>
      </c>
      <c r="K42" s="106">
        <v>211.97</v>
      </c>
      <c r="L42" s="106">
        <f t="shared" si="16"/>
        <v>11404.62191</v>
      </c>
      <c r="M42" s="106">
        <f t="shared" si="20"/>
        <v>11875.737527508738</v>
      </c>
      <c r="N42" s="106">
        <v>201</v>
      </c>
      <c r="O42" s="13">
        <f t="shared" si="17"/>
        <v>10814.403</v>
      </c>
      <c r="P42" s="13">
        <f t="shared" si="21"/>
        <v>9447.826881098374</v>
      </c>
      <c r="Q42" s="13">
        <v>156</v>
      </c>
      <c r="R42" s="13">
        <f t="shared" si="18"/>
        <v>8393.268</v>
      </c>
      <c r="S42" s="13">
        <f t="shared" si="7"/>
        <v>8431.863652973636</v>
      </c>
    </row>
    <row r="43" spans="1:19" ht="12.75">
      <c r="A43" s="2" t="s">
        <v>96</v>
      </c>
      <c r="B43" s="2" t="s">
        <v>409</v>
      </c>
      <c r="C43" s="2" t="s">
        <v>1026</v>
      </c>
      <c r="D43" s="47" t="s">
        <v>392</v>
      </c>
      <c r="E43" s="48" t="s">
        <v>61</v>
      </c>
      <c r="F43" s="48" t="s">
        <v>62</v>
      </c>
      <c r="G43" s="49">
        <v>34</v>
      </c>
      <c r="H43" s="106">
        <v>171.07</v>
      </c>
      <c r="I43" s="106">
        <f t="shared" si="15"/>
        <v>9204.07921</v>
      </c>
      <c r="J43" s="106">
        <f t="shared" si="19"/>
        <v>10290.606472592972</v>
      </c>
      <c r="K43" s="106">
        <v>194.59</v>
      </c>
      <c r="L43" s="106">
        <f t="shared" si="16"/>
        <v>10469.52577</v>
      </c>
      <c r="M43" s="106">
        <f t="shared" si="20"/>
        <v>10902.01332961233</v>
      </c>
      <c r="N43" s="106">
        <v>203</v>
      </c>
      <c r="O43" s="13">
        <f t="shared" si="17"/>
        <v>10922.009</v>
      </c>
      <c r="P43" s="13">
        <f t="shared" si="21"/>
        <v>9541.835108770994</v>
      </c>
      <c r="Q43" s="13">
        <v>192</v>
      </c>
      <c r="R43" s="13">
        <f t="shared" si="18"/>
        <v>10330.176</v>
      </c>
      <c r="S43" s="13">
        <f t="shared" si="7"/>
        <v>10377.678342121399</v>
      </c>
    </row>
    <row r="44" spans="1:19" ht="12.75">
      <c r="A44" s="2" t="s">
        <v>96</v>
      </c>
      <c r="B44" s="2" t="s">
        <v>409</v>
      </c>
      <c r="C44" s="2" t="s">
        <v>1026</v>
      </c>
      <c r="D44" s="47" t="s">
        <v>380</v>
      </c>
      <c r="E44" s="48" t="s">
        <v>23</v>
      </c>
      <c r="F44" s="48" t="s">
        <v>24</v>
      </c>
      <c r="G44" s="49">
        <v>4</v>
      </c>
      <c r="H44" s="106">
        <v>381.28</v>
      </c>
      <c r="I44" s="106">
        <f t="shared" si="15"/>
        <v>20514.00784</v>
      </c>
      <c r="J44" s="106">
        <f t="shared" si="19"/>
        <v>22935.654620156944</v>
      </c>
      <c r="K44" s="106">
        <v>429.85</v>
      </c>
      <c r="L44" s="106">
        <f t="shared" si="16"/>
        <v>23127.21955</v>
      </c>
      <c r="M44" s="106">
        <f t="shared" si="20"/>
        <v>24082.586102748654</v>
      </c>
      <c r="N44" s="106">
        <v>397</v>
      </c>
      <c r="O44" s="13">
        <f t="shared" si="17"/>
        <v>21359.790999999997</v>
      </c>
      <c r="P44" s="13">
        <f t="shared" si="21"/>
        <v>18660.633193015194</v>
      </c>
      <c r="Q44" s="13">
        <v>367</v>
      </c>
      <c r="R44" s="13">
        <f t="shared" si="18"/>
        <v>19745.700999999997</v>
      </c>
      <c r="S44" s="13">
        <f t="shared" si="7"/>
        <v>19836.499747700793</v>
      </c>
    </row>
    <row r="45" spans="1:19" ht="12.75">
      <c r="A45" s="2" t="s">
        <v>410</v>
      </c>
      <c r="B45" s="2" t="s">
        <v>411</v>
      </c>
      <c r="C45" s="2" t="s">
        <v>1026</v>
      </c>
      <c r="D45" s="47" t="s">
        <v>98</v>
      </c>
      <c r="E45" s="50">
        <v>111378453</v>
      </c>
      <c r="F45" s="2" t="s">
        <v>1473</v>
      </c>
      <c r="G45" s="2"/>
      <c r="H45" s="106">
        <v>0</v>
      </c>
      <c r="I45" s="13">
        <f>H45*20*0.577</f>
        <v>0</v>
      </c>
      <c r="J45" s="106">
        <f t="shared" si="19"/>
        <v>0</v>
      </c>
      <c r="K45" s="13">
        <v>27</v>
      </c>
      <c r="L45" s="13">
        <f>K45*20*0.577</f>
        <v>311.58</v>
      </c>
      <c r="M45" s="106">
        <f t="shared" si="20"/>
        <v>324.4511153479504</v>
      </c>
      <c r="N45" s="13">
        <v>64</v>
      </c>
      <c r="O45" s="13">
        <f>N45*20*0.577</f>
        <v>738.56</v>
      </c>
      <c r="P45" s="13">
        <f t="shared" si="21"/>
        <v>645.2309037589976</v>
      </c>
      <c r="Q45" s="13">
        <v>54</v>
      </c>
      <c r="R45" s="13">
        <f>Q45*20*0.577</f>
        <v>623.16</v>
      </c>
      <c r="S45" s="13">
        <f t="shared" si="7"/>
        <v>626.0255426118945</v>
      </c>
    </row>
    <row r="46" spans="1:19" ht="12.75">
      <c r="A46" s="2" t="s">
        <v>410</v>
      </c>
      <c r="B46" s="2" t="s">
        <v>411</v>
      </c>
      <c r="C46" s="2" t="s">
        <v>1026</v>
      </c>
      <c r="D46" s="2" t="s">
        <v>117</v>
      </c>
      <c r="E46" s="50">
        <v>105151262</v>
      </c>
      <c r="F46" s="2" t="s">
        <v>1410</v>
      </c>
      <c r="G46" s="2"/>
      <c r="H46" s="13">
        <v>61.6</v>
      </c>
      <c r="I46" s="13">
        <f>H46*20*0.577</f>
        <v>710.8639999999999</v>
      </c>
      <c r="J46" s="106">
        <f t="shared" si="19"/>
        <v>794.7803916751961</v>
      </c>
      <c r="K46" s="13">
        <v>70.4</v>
      </c>
      <c r="L46" s="13">
        <f>K46*20*0.577</f>
        <v>812.4159999999999</v>
      </c>
      <c r="M46" s="106">
        <f t="shared" si="20"/>
        <v>845.976241499841</v>
      </c>
      <c r="N46" s="13">
        <v>79.8</v>
      </c>
      <c r="O46" s="13">
        <f>N46*20*0.577</f>
        <v>920.8919999999999</v>
      </c>
      <c r="P46" s="13">
        <f t="shared" si="21"/>
        <v>804.5222831245001</v>
      </c>
      <c r="Q46" s="13">
        <v>70</v>
      </c>
      <c r="R46" s="13">
        <f>Q46*20*0.577</f>
        <v>807.8</v>
      </c>
      <c r="S46" s="13">
        <f t="shared" si="7"/>
        <v>811.5145922746781</v>
      </c>
    </row>
    <row r="47" spans="1:19" ht="12.75">
      <c r="A47" s="2" t="s">
        <v>410</v>
      </c>
      <c r="B47" s="2" t="s">
        <v>411</v>
      </c>
      <c r="C47" s="2" t="s">
        <v>1026</v>
      </c>
      <c r="D47" s="2" t="s">
        <v>127</v>
      </c>
      <c r="E47" s="50">
        <v>112398756</v>
      </c>
      <c r="F47" s="2" t="s">
        <v>1209</v>
      </c>
      <c r="G47" s="2"/>
      <c r="H47" s="13">
        <v>0</v>
      </c>
      <c r="I47" s="13">
        <f>H47*20*0.577</f>
        <v>0</v>
      </c>
      <c r="J47" s="106">
        <f t="shared" si="19"/>
        <v>0</v>
      </c>
      <c r="K47" s="13">
        <v>0</v>
      </c>
      <c r="L47" s="13">
        <f>K47*20*0.577</f>
        <v>0</v>
      </c>
      <c r="M47" s="106">
        <f t="shared" si="20"/>
        <v>0</v>
      </c>
      <c r="N47" s="13">
        <v>18</v>
      </c>
      <c r="O47" s="13">
        <f>N47*20*0.577</f>
        <v>207.71999999999997</v>
      </c>
      <c r="P47" s="13">
        <f t="shared" si="21"/>
        <v>181.47119168221806</v>
      </c>
      <c r="Q47" s="13">
        <v>40</v>
      </c>
      <c r="R47" s="13">
        <f>Q47*20*0.577</f>
        <v>461.59999999999997</v>
      </c>
      <c r="S47" s="13">
        <f t="shared" si="7"/>
        <v>463.7226241569589</v>
      </c>
    </row>
    <row r="48" spans="1:19" ht="12.75">
      <c r="A48" s="2" t="s">
        <v>410</v>
      </c>
      <c r="B48" s="2" t="s">
        <v>411</v>
      </c>
      <c r="C48" s="2" t="s">
        <v>1026</v>
      </c>
      <c r="D48" s="2" t="s">
        <v>128</v>
      </c>
      <c r="E48" s="50">
        <v>112387444</v>
      </c>
      <c r="F48" s="2" t="s">
        <v>1223</v>
      </c>
      <c r="G48" s="2"/>
      <c r="H48" s="13">
        <v>0</v>
      </c>
      <c r="I48" s="13">
        <f>H48*20*0.577</f>
        <v>0</v>
      </c>
      <c r="J48" s="106">
        <f t="shared" si="19"/>
        <v>0</v>
      </c>
      <c r="K48" s="13">
        <v>11.4</v>
      </c>
      <c r="L48" s="13">
        <f>K48*20*0.577</f>
        <v>131.55599999999998</v>
      </c>
      <c r="M48" s="106">
        <f t="shared" si="20"/>
        <v>136.99047092469016</v>
      </c>
      <c r="N48" s="13">
        <v>48.6</v>
      </c>
      <c r="O48" s="13">
        <f>N48*20*0.577</f>
        <v>560.8439999999999</v>
      </c>
      <c r="P48" s="13">
        <f t="shared" si="21"/>
        <v>489.9722175419887</v>
      </c>
      <c r="Q48" s="13">
        <v>46</v>
      </c>
      <c r="R48" s="13">
        <f>Q48*20*0.577</f>
        <v>530.8399999999999</v>
      </c>
      <c r="S48" s="13">
        <f t="shared" si="7"/>
        <v>533.2810177805027</v>
      </c>
    </row>
    <row r="49" spans="1:19" ht="12.75">
      <c r="A49" s="2" t="s">
        <v>417</v>
      </c>
      <c r="B49" s="2" t="s">
        <v>418</v>
      </c>
      <c r="C49" s="2" t="s">
        <v>1026</v>
      </c>
      <c r="D49" s="2" t="s">
        <v>419</v>
      </c>
      <c r="E49" s="52">
        <v>1307000</v>
      </c>
      <c r="F49" s="2" t="s">
        <v>1140</v>
      </c>
      <c r="G49" s="2"/>
      <c r="H49" s="13">
        <v>58063</v>
      </c>
      <c r="I49" s="13">
        <f aca="true" t="shared" si="22" ref="I49:I54">H49/1000*20*0.577</f>
        <v>670.04702</v>
      </c>
      <c r="J49" s="106">
        <f t="shared" si="19"/>
        <v>749.1450305493006</v>
      </c>
      <c r="K49" s="13">
        <v>58792</v>
      </c>
      <c r="L49" s="13">
        <f aca="true" t="shared" si="23" ref="L49:L54">K49/1000*20*0.577</f>
        <v>678.45968</v>
      </c>
      <c r="M49" s="106">
        <f t="shared" si="20"/>
        <v>706.4862953161742</v>
      </c>
      <c r="N49" s="13">
        <v>67457</v>
      </c>
      <c r="O49" s="13">
        <f aca="true" t="shared" si="24" ref="O49:O54">N49/1000*20*0.577</f>
        <v>778.4537799999998</v>
      </c>
      <c r="P49" s="13">
        <f t="shared" si="21"/>
        <v>680.0834542948545</v>
      </c>
      <c r="Q49" s="13">
        <v>55643</v>
      </c>
      <c r="R49" s="13">
        <f aca="true" t="shared" si="25" ref="R49:R54">Q49/1000*20*0.577</f>
        <v>642.12022</v>
      </c>
      <c r="S49" s="13">
        <f t="shared" si="7"/>
        <v>645.0729493991417</v>
      </c>
    </row>
    <row r="50" spans="1:19" ht="12.75">
      <c r="A50" s="2" t="s">
        <v>417</v>
      </c>
      <c r="B50" s="2" t="s">
        <v>418</v>
      </c>
      <c r="C50" s="2" t="s">
        <v>1026</v>
      </c>
      <c r="D50" s="2" t="s">
        <v>420</v>
      </c>
      <c r="E50" s="52">
        <v>1400100</v>
      </c>
      <c r="F50" s="2" t="s">
        <v>144</v>
      </c>
      <c r="G50" s="2"/>
      <c r="H50" s="13">
        <v>22775</v>
      </c>
      <c r="I50" s="13">
        <f t="shared" si="22"/>
        <v>262.82349999999997</v>
      </c>
      <c r="J50" s="106">
        <f t="shared" si="19"/>
        <v>293.8494061753667</v>
      </c>
      <c r="K50" s="13">
        <v>24045</v>
      </c>
      <c r="L50" s="13">
        <f t="shared" si="23"/>
        <v>277.4793</v>
      </c>
      <c r="M50" s="106">
        <f t="shared" si="20"/>
        <v>288.94174327931364</v>
      </c>
      <c r="N50" s="13">
        <v>25949</v>
      </c>
      <c r="O50" s="13">
        <f t="shared" si="24"/>
        <v>299.45146</v>
      </c>
      <c r="P50" s="13">
        <f t="shared" si="21"/>
        <v>261.6108862756598</v>
      </c>
      <c r="Q50" s="13">
        <v>20735</v>
      </c>
      <c r="R50" s="13">
        <f t="shared" si="25"/>
        <v>239.28189999999998</v>
      </c>
      <c r="S50" s="13">
        <f t="shared" si="7"/>
        <v>240.38221529736356</v>
      </c>
    </row>
    <row r="51" spans="1:19" ht="12.75">
      <c r="A51" s="2" t="s">
        <v>417</v>
      </c>
      <c r="B51" s="2" t="s">
        <v>418</v>
      </c>
      <c r="C51" s="2" t="s">
        <v>1026</v>
      </c>
      <c r="D51" s="2" t="s">
        <v>421</v>
      </c>
      <c r="E51" s="52">
        <v>1121020</v>
      </c>
      <c r="F51" s="2" t="s">
        <v>145</v>
      </c>
      <c r="G51" s="2"/>
      <c r="H51" s="13">
        <v>52092</v>
      </c>
      <c r="I51" s="13">
        <f t="shared" si="22"/>
        <v>601.14168</v>
      </c>
      <c r="J51" s="106">
        <f t="shared" si="19"/>
        <v>672.1055221289662</v>
      </c>
      <c r="K51" s="13">
        <v>50022</v>
      </c>
      <c r="L51" s="13">
        <f t="shared" si="23"/>
        <v>577.2538799999999</v>
      </c>
      <c r="M51" s="106">
        <f t="shared" si="20"/>
        <v>601.0997663679693</v>
      </c>
      <c r="N51" s="13">
        <v>54741</v>
      </c>
      <c r="O51" s="13">
        <f t="shared" si="24"/>
        <v>631.7111399999999</v>
      </c>
      <c r="P51" s="13">
        <f t="shared" si="21"/>
        <v>551.8841391042388</v>
      </c>
      <c r="Q51" s="13">
        <v>42741</v>
      </c>
      <c r="R51" s="13">
        <f t="shared" si="25"/>
        <v>493.2311399999999</v>
      </c>
      <c r="S51" s="13">
        <f t="shared" si="7"/>
        <v>495.49921697731446</v>
      </c>
    </row>
    <row r="52" spans="1:19" ht="12.75">
      <c r="A52" s="2" t="s">
        <v>417</v>
      </c>
      <c r="B52" s="2" t="s">
        <v>418</v>
      </c>
      <c r="C52" s="2" t="s">
        <v>1026</v>
      </c>
      <c r="D52" s="2" t="s">
        <v>421</v>
      </c>
      <c r="E52" s="52" t="s">
        <v>146</v>
      </c>
      <c r="F52" s="2" t="s">
        <v>145</v>
      </c>
      <c r="G52" s="2"/>
      <c r="H52" s="13">
        <v>28703</v>
      </c>
      <c r="I52" s="13">
        <f t="shared" si="22"/>
        <v>331.23261999999994</v>
      </c>
      <c r="J52" s="106">
        <f t="shared" si="19"/>
        <v>370.3341165950187</v>
      </c>
      <c r="K52" s="13">
        <v>29387</v>
      </c>
      <c r="L52" s="13">
        <f t="shared" si="23"/>
        <v>339.12597999999997</v>
      </c>
      <c r="M52" s="106">
        <f t="shared" si="20"/>
        <v>353.1349972863044</v>
      </c>
      <c r="N52" s="13">
        <v>32047</v>
      </c>
      <c r="O52" s="13">
        <f t="shared" si="24"/>
        <v>369.82237999999995</v>
      </c>
      <c r="P52" s="13">
        <f t="shared" si="21"/>
        <v>323.08929332444677</v>
      </c>
      <c r="Q52" s="13">
        <v>26713</v>
      </c>
      <c r="R52" s="13">
        <f t="shared" si="25"/>
        <v>308.26802</v>
      </c>
      <c r="S52" s="13">
        <f t="shared" si="7"/>
        <v>309.6855614776211</v>
      </c>
    </row>
    <row r="53" spans="1:19" ht="12.75">
      <c r="A53" s="2" t="s">
        <v>417</v>
      </c>
      <c r="B53" s="2" t="s">
        <v>418</v>
      </c>
      <c r="C53" s="2" t="s">
        <v>1026</v>
      </c>
      <c r="D53" s="2" t="s">
        <v>377</v>
      </c>
      <c r="E53" s="52">
        <v>1963100</v>
      </c>
      <c r="F53" s="2" t="s">
        <v>1550</v>
      </c>
      <c r="G53" s="2"/>
      <c r="H53" s="13">
        <v>38396</v>
      </c>
      <c r="I53" s="13">
        <f t="shared" si="22"/>
        <v>443.08984</v>
      </c>
      <c r="J53" s="106">
        <f t="shared" si="19"/>
        <v>495.39590777209145</v>
      </c>
      <c r="K53" s="13">
        <v>41307</v>
      </c>
      <c r="L53" s="13">
        <f t="shared" si="23"/>
        <v>476.68278000000004</v>
      </c>
      <c r="M53" s="106">
        <f t="shared" si="20"/>
        <v>496.37415635843666</v>
      </c>
      <c r="N53" s="13">
        <v>39366</v>
      </c>
      <c r="O53" s="13">
        <f t="shared" si="24"/>
        <v>454.28363999999993</v>
      </c>
      <c r="P53" s="13">
        <f t="shared" si="21"/>
        <v>396.87749620901087</v>
      </c>
      <c r="Q53" s="13">
        <v>33670</v>
      </c>
      <c r="R53" s="13">
        <f t="shared" si="25"/>
        <v>388.5518</v>
      </c>
      <c r="S53" s="13">
        <f t="shared" si="7"/>
        <v>390.3385188841202</v>
      </c>
    </row>
    <row r="54" spans="1:19" ht="12.75">
      <c r="A54" s="2" t="s">
        <v>417</v>
      </c>
      <c r="B54" s="2" t="s">
        <v>418</v>
      </c>
      <c r="C54" s="2" t="s">
        <v>1026</v>
      </c>
      <c r="D54" s="2" t="s">
        <v>377</v>
      </c>
      <c r="E54" s="52">
        <v>1962002</v>
      </c>
      <c r="F54" s="2" t="s">
        <v>1550</v>
      </c>
      <c r="G54" s="2"/>
      <c r="H54" s="13">
        <v>72530</v>
      </c>
      <c r="I54" s="13">
        <f t="shared" si="22"/>
        <v>836.9961999999999</v>
      </c>
      <c r="J54" s="106">
        <f t="shared" si="19"/>
        <v>935.8023020812008</v>
      </c>
      <c r="K54" s="13">
        <v>79090</v>
      </c>
      <c r="L54" s="13">
        <f t="shared" si="23"/>
        <v>912.6986</v>
      </c>
      <c r="M54" s="106">
        <f t="shared" si="20"/>
        <v>950.4014338099779</v>
      </c>
      <c r="N54" s="13">
        <v>100840</v>
      </c>
      <c r="O54" s="13">
        <f t="shared" si="24"/>
        <v>1163.6936</v>
      </c>
      <c r="P54" s="13">
        <f t="shared" si="21"/>
        <v>1016.6419427352707</v>
      </c>
      <c r="Q54" s="13">
        <v>89450</v>
      </c>
      <c r="R54" s="13">
        <f t="shared" si="25"/>
        <v>1032.253</v>
      </c>
      <c r="S54" s="13">
        <f t="shared" si="7"/>
        <v>1036.9997182709992</v>
      </c>
    </row>
    <row r="55" spans="1:19" ht="13.5" thickBot="1">
      <c r="A55" s="41"/>
      <c r="B55" s="41"/>
      <c r="C55" s="109" t="s">
        <v>1006</v>
      </c>
      <c r="D55" s="41"/>
      <c r="E55" s="110"/>
      <c r="F55" s="41"/>
      <c r="G55" s="41"/>
      <c r="H55" s="86"/>
      <c r="I55" s="86">
        <f>SUM(I38:I54)</f>
        <v>85079.35577999998</v>
      </c>
      <c r="J55" s="86">
        <f>SUM(J38:J54)</f>
        <v>95122.84165508702</v>
      </c>
      <c r="K55" s="86"/>
      <c r="L55" s="86">
        <f>SUM(L38:L54)</f>
        <v>97761.0794</v>
      </c>
      <c r="M55" s="86">
        <f>SUM(M38:M54)</f>
        <v>101799.50975335241</v>
      </c>
      <c r="N55" s="86"/>
      <c r="O55" s="86">
        <f>SUM(O38:O54)</f>
        <v>100119.27299999999</v>
      </c>
      <c r="P55" s="86">
        <f>SUM(P38:P54)</f>
        <v>87467.57068008532</v>
      </c>
      <c r="Q55" s="86"/>
      <c r="R55" s="86">
        <f>SUM(R38:R54)</f>
        <v>87522.87808</v>
      </c>
      <c r="S55" s="86">
        <f>SUM(S38:S54)</f>
        <v>87925.34379771916</v>
      </c>
    </row>
    <row r="56" spans="1:19" ht="12.75">
      <c r="A56" s="2"/>
      <c r="B56" s="2"/>
      <c r="C56" s="2"/>
      <c r="D56" s="2"/>
      <c r="E56" s="52"/>
      <c r="F56" s="2"/>
      <c r="G56" s="2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>
        <f t="shared" si="7"/>
        <v>0</v>
      </c>
    </row>
    <row r="57" spans="1:19" ht="12.75">
      <c r="A57" s="2" t="s">
        <v>410</v>
      </c>
      <c r="B57" s="2" t="s">
        <v>411</v>
      </c>
      <c r="C57" s="2" t="s">
        <v>1027</v>
      </c>
      <c r="D57" s="47" t="s">
        <v>105</v>
      </c>
      <c r="E57" s="50">
        <v>111378402</v>
      </c>
      <c r="F57" s="2" t="s">
        <v>106</v>
      </c>
      <c r="G57" s="2"/>
      <c r="H57" s="106">
        <v>0</v>
      </c>
      <c r="I57" s="13">
        <f>H57*20*0.577</f>
        <v>0</v>
      </c>
      <c r="J57" s="106">
        <f aca="true" t="shared" si="26" ref="J57:J62">I57/2931*3277</f>
        <v>0</v>
      </c>
      <c r="K57" s="13">
        <v>16.7</v>
      </c>
      <c r="L57" s="13">
        <f>K57*20*0.577</f>
        <v>192.718</v>
      </c>
      <c r="M57" s="106">
        <f aca="true" t="shared" si="27" ref="M57:M62">L57/3147*3277</f>
        <v>200.67902319669525</v>
      </c>
      <c r="N57" s="13">
        <v>39.4</v>
      </c>
      <c r="O57" s="13">
        <f>N57*20*0.577</f>
        <v>454.676</v>
      </c>
      <c r="P57" s="13">
        <f aca="true" t="shared" si="28" ref="P57:P62">O57/3751*3277</f>
        <v>397.2202751266329</v>
      </c>
      <c r="Q57" s="13">
        <v>34</v>
      </c>
      <c r="R57" s="13">
        <f>Q57*20*0.577</f>
        <v>392.35999999999996</v>
      </c>
      <c r="S57" s="13">
        <f t="shared" si="7"/>
        <v>394.16423053341504</v>
      </c>
    </row>
    <row r="58" spans="1:19" ht="12.75">
      <c r="A58" s="2" t="s">
        <v>410</v>
      </c>
      <c r="B58" s="2" t="s">
        <v>411</v>
      </c>
      <c r="C58" s="2" t="s">
        <v>1027</v>
      </c>
      <c r="D58" s="47" t="s">
        <v>107</v>
      </c>
      <c r="E58" s="50">
        <v>111387169</v>
      </c>
      <c r="F58" s="2" t="s">
        <v>1451</v>
      </c>
      <c r="G58" s="2"/>
      <c r="H58" s="106">
        <v>0</v>
      </c>
      <c r="I58" s="13">
        <f>H58*20*0.577</f>
        <v>0</v>
      </c>
      <c r="J58" s="106">
        <f t="shared" si="26"/>
        <v>0</v>
      </c>
      <c r="K58" s="13">
        <v>22.5</v>
      </c>
      <c r="L58" s="13">
        <f>K58*20*0.577</f>
        <v>259.65</v>
      </c>
      <c r="M58" s="106">
        <f t="shared" si="27"/>
        <v>270.37592945662533</v>
      </c>
      <c r="N58" s="13">
        <v>116.2</v>
      </c>
      <c r="O58" s="13">
        <f>N58*20*0.577</f>
        <v>1340.9479999999999</v>
      </c>
      <c r="P58" s="13">
        <f t="shared" si="28"/>
        <v>1171.4973596374298</v>
      </c>
      <c r="Q58" s="13">
        <v>86</v>
      </c>
      <c r="R58" s="13">
        <f>Q58*20*0.577</f>
        <v>992.4399999999999</v>
      </c>
      <c r="S58" s="13">
        <f t="shared" si="7"/>
        <v>997.0036419374616</v>
      </c>
    </row>
    <row r="59" spans="1:19" ht="12.75">
      <c r="A59" s="2" t="s">
        <v>410</v>
      </c>
      <c r="B59" s="2" t="s">
        <v>411</v>
      </c>
      <c r="C59" s="2" t="s">
        <v>1027</v>
      </c>
      <c r="D59" s="2" t="s">
        <v>118</v>
      </c>
      <c r="E59" s="50">
        <v>105151831</v>
      </c>
      <c r="F59" s="2" t="s">
        <v>1408</v>
      </c>
      <c r="G59" s="2"/>
      <c r="H59" s="13">
        <v>39.3</v>
      </c>
      <c r="I59" s="13">
        <f>H59*20*0.577</f>
        <v>453.522</v>
      </c>
      <c r="J59" s="106">
        <f t="shared" si="26"/>
        <v>507.05956806550665</v>
      </c>
      <c r="K59" s="13">
        <v>34.6</v>
      </c>
      <c r="L59" s="13">
        <f>K59*20*0.577</f>
        <v>399.284</v>
      </c>
      <c r="M59" s="106">
        <f t="shared" si="27"/>
        <v>415.77809596441057</v>
      </c>
      <c r="N59" s="13">
        <v>38.4</v>
      </c>
      <c r="O59" s="13">
        <f>N59*20*0.577</f>
        <v>443.13599999999997</v>
      </c>
      <c r="P59" s="13">
        <f t="shared" si="28"/>
        <v>387.13854225539853</v>
      </c>
      <c r="Q59" s="13">
        <v>28</v>
      </c>
      <c r="R59" s="13">
        <f>Q59*20*0.577</f>
        <v>323.12</v>
      </c>
      <c r="S59" s="13">
        <f t="shared" si="7"/>
        <v>324.60583690987124</v>
      </c>
    </row>
    <row r="60" spans="1:19" ht="12.75">
      <c r="A60" s="2" t="s">
        <v>410</v>
      </c>
      <c r="B60" s="2" t="s">
        <v>411</v>
      </c>
      <c r="C60" s="2" t="s">
        <v>1027</v>
      </c>
      <c r="D60" s="2" t="s">
        <v>129</v>
      </c>
      <c r="E60" s="50">
        <v>112390178</v>
      </c>
      <c r="F60" s="2" t="s">
        <v>1698</v>
      </c>
      <c r="G60" s="2"/>
      <c r="H60" s="13">
        <v>0</v>
      </c>
      <c r="I60" s="13">
        <f>H60*20*0.577</f>
        <v>0</v>
      </c>
      <c r="J60" s="106">
        <f t="shared" si="26"/>
        <v>0</v>
      </c>
      <c r="K60" s="13">
        <v>0</v>
      </c>
      <c r="L60" s="13">
        <f>K60*20*0.577</f>
        <v>0</v>
      </c>
      <c r="M60" s="106">
        <f t="shared" si="27"/>
        <v>0</v>
      </c>
      <c r="N60" s="13">
        <v>37.3</v>
      </c>
      <c r="O60" s="13">
        <f>N60*20*0.577</f>
        <v>430.44199999999995</v>
      </c>
      <c r="P60" s="13">
        <f t="shared" si="28"/>
        <v>376.04863609704074</v>
      </c>
      <c r="Q60" s="13">
        <v>29</v>
      </c>
      <c r="R60" s="13">
        <f>Q60*20*0.577</f>
        <v>334.65999999999997</v>
      </c>
      <c r="S60" s="13">
        <f t="shared" si="7"/>
        <v>336.1989025137952</v>
      </c>
    </row>
    <row r="61" spans="1:19" ht="12.75">
      <c r="A61" s="2" t="s">
        <v>417</v>
      </c>
      <c r="B61" s="2" t="s">
        <v>418</v>
      </c>
      <c r="C61" s="2" t="s">
        <v>1027</v>
      </c>
      <c r="D61" s="2" t="s">
        <v>377</v>
      </c>
      <c r="E61" s="52">
        <v>1391000</v>
      </c>
      <c r="F61" s="2" t="s">
        <v>1136</v>
      </c>
      <c r="G61" s="2"/>
      <c r="H61" s="13">
        <v>12856</v>
      </c>
      <c r="I61" s="13">
        <f>H61/1000*20*0.577</f>
        <v>148.35824</v>
      </c>
      <c r="J61" s="106">
        <f t="shared" si="26"/>
        <v>165.8716999249403</v>
      </c>
      <c r="K61" s="13">
        <v>13096</v>
      </c>
      <c r="L61" s="13">
        <f>K61/1000*20*0.577</f>
        <v>151.12784</v>
      </c>
      <c r="M61" s="106">
        <f t="shared" si="27"/>
        <v>157.3708076517318</v>
      </c>
      <c r="N61" s="13">
        <v>14812</v>
      </c>
      <c r="O61" s="13">
        <f>N61/1000*20*0.577</f>
        <v>170.93048</v>
      </c>
      <c r="P61" s="13">
        <f t="shared" si="28"/>
        <v>149.330627288723</v>
      </c>
      <c r="Q61" s="13">
        <v>12074</v>
      </c>
      <c r="R61" s="13">
        <f>Q61/1000*20*0.577</f>
        <v>139.33396</v>
      </c>
      <c r="S61" s="13">
        <f t="shared" si="7"/>
        <v>139.97467410177805</v>
      </c>
    </row>
    <row r="62" spans="1:19" ht="12.75">
      <c r="A62" s="2" t="s">
        <v>96</v>
      </c>
      <c r="B62" s="2" t="s">
        <v>409</v>
      </c>
      <c r="C62" s="2" t="s">
        <v>749</v>
      </c>
      <c r="D62" s="47" t="s">
        <v>384</v>
      </c>
      <c r="E62" s="48" t="s">
        <v>16</v>
      </c>
      <c r="F62" s="48" t="s">
        <v>17</v>
      </c>
      <c r="G62" s="49">
        <v>24</v>
      </c>
      <c r="H62" s="106">
        <v>187.27</v>
      </c>
      <c r="I62" s="106">
        <f>H62*53.803</f>
        <v>10075.68781</v>
      </c>
      <c r="J62" s="106">
        <f t="shared" si="26"/>
        <v>11265.107114762879</v>
      </c>
      <c r="K62" s="106">
        <v>198.96</v>
      </c>
      <c r="L62" s="106">
        <f>K62*53.803</f>
        <v>10704.64488</v>
      </c>
      <c r="M62" s="106">
        <f t="shared" si="27"/>
        <v>11146.845018036225</v>
      </c>
      <c r="N62" s="106">
        <v>214</v>
      </c>
      <c r="O62" s="13">
        <f>N62*53.803</f>
        <v>11513.841999999999</v>
      </c>
      <c r="P62" s="13">
        <f t="shared" si="28"/>
        <v>10058.880360970406</v>
      </c>
      <c r="Q62" s="13">
        <v>187</v>
      </c>
      <c r="R62" s="13">
        <f>Q62*53.803</f>
        <v>10061.161</v>
      </c>
      <c r="S62" s="13">
        <f t="shared" si="7"/>
        <v>10107.426301961987</v>
      </c>
    </row>
    <row r="63" spans="1:19" ht="13.5" thickBot="1">
      <c r="A63" s="41"/>
      <c r="B63" s="41"/>
      <c r="C63" s="109" t="s">
        <v>1578</v>
      </c>
      <c r="D63" s="41"/>
      <c r="E63" s="110"/>
      <c r="F63" s="41"/>
      <c r="G63" s="41"/>
      <c r="H63" s="86"/>
      <c r="I63" s="86">
        <f>SUM(I57:I62)</f>
        <v>10677.56805</v>
      </c>
      <c r="J63" s="86">
        <f>SUM(J57:J62)</f>
        <v>11938.038382753326</v>
      </c>
      <c r="K63" s="86"/>
      <c r="L63" s="86">
        <f>SUM(L57:L62)</f>
        <v>11707.424719999999</v>
      </c>
      <c r="M63" s="86">
        <f>SUM(M57:M62)</f>
        <v>12191.048874305689</v>
      </c>
      <c r="N63" s="86"/>
      <c r="O63" s="86">
        <f>SUM(O57:O62)</f>
        <v>14353.974479999999</v>
      </c>
      <c r="P63" s="86">
        <f>SUM(P57:P62)</f>
        <v>12540.115801375632</v>
      </c>
      <c r="Q63" s="86"/>
      <c r="R63" s="86">
        <f>SUM(R57:R62)</f>
        <v>12243.07496</v>
      </c>
      <c r="S63" s="86">
        <f>SUM(S57:S62)</f>
        <v>12299.373587958307</v>
      </c>
    </row>
    <row r="64" spans="1:19" ht="12.75">
      <c r="A64" s="2"/>
      <c r="B64" s="2"/>
      <c r="C64" s="2"/>
      <c r="D64" s="47"/>
      <c r="E64" s="48"/>
      <c r="F64" s="48"/>
      <c r="G64" s="49"/>
      <c r="H64" s="106"/>
      <c r="I64" s="106"/>
      <c r="J64" s="106"/>
      <c r="K64" s="106"/>
      <c r="L64" s="106"/>
      <c r="M64" s="106"/>
      <c r="N64" s="106"/>
      <c r="O64" s="13"/>
      <c r="P64" s="13"/>
      <c r="Q64" s="13"/>
      <c r="R64" s="13"/>
      <c r="S64" s="13">
        <f t="shared" si="7"/>
        <v>0</v>
      </c>
    </row>
    <row r="65" spans="1:19" ht="12.75">
      <c r="A65" s="2" t="s">
        <v>96</v>
      </c>
      <c r="B65" s="2" t="s">
        <v>409</v>
      </c>
      <c r="C65" s="2" t="s">
        <v>1029</v>
      </c>
      <c r="D65" s="2" t="s">
        <v>385</v>
      </c>
      <c r="E65" s="48" t="s">
        <v>7</v>
      </c>
      <c r="F65" s="48" t="s">
        <v>8</v>
      </c>
      <c r="G65" s="49">
        <v>22</v>
      </c>
      <c r="H65" s="106">
        <v>41.64</v>
      </c>
      <c r="I65" s="106">
        <f>H65*53.803</f>
        <v>2240.3569199999997</v>
      </c>
      <c r="J65" s="106">
        <f>I65/2931*3277</f>
        <v>2504.8275765404296</v>
      </c>
      <c r="K65" s="106">
        <v>43.13</v>
      </c>
      <c r="L65" s="106">
        <f>K65*53.803</f>
        <v>2320.52339</v>
      </c>
      <c r="M65" s="106">
        <f>L65/3147*3277</f>
        <v>2416.3823161836667</v>
      </c>
      <c r="N65" s="106">
        <v>49</v>
      </c>
      <c r="O65" s="13">
        <f>N65*53.803</f>
        <v>2636.3469999999998</v>
      </c>
      <c r="P65" s="13">
        <f>O65/3751*3277</f>
        <v>2303.201577979205</v>
      </c>
      <c r="Q65" s="13">
        <v>40</v>
      </c>
      <c r="R65" s="13">
        <f>Q65*53.803</f>
        <v>2152.12</v>
      </c>
      <c r="S65" s="13">
        <f t="shared" si="7"/>
        <v>2162.016321275291</v>
      </c>
    </row>
    <row r="66" spans="1:19" ht="12.75">
      <c r="A66" s="2" t="s">
        <v>96</v>
      </c>
      <c r="B66" s="2" t="s">
        <v>409</v>
      </c>
      <c r="C66" s="2" t="s">
        <v>1029</v>
      </c>
      <c r="D66" s="47" t="s">
        <v>385</v>
      </c>
      <c r="E66" s="48" t="s">
        <v>7</v>
      </c>
      <c r="F66" s="48" t="s">
        <v>55</v>
      </c>
      <c r="G66" s="49">
        <v>2</v>
      </c>
      <c r="H66" s="106">
        <v>226.38</v>
      </c>
      <c r="I66" s="106">
        <f>H66*53.803</f>
        <v>12179.923139999999</v>
      </c>
      <c r="J66" s="106">
        <f aca="true" t="shared" si="29" ref="J66:J74">I66/2931*3277</f>
        <v>13617.744158915046</v>
      </c>
      <c r="K66" s="106">
        <v>234</v>
      </c>
      <c r="L66" s="106">
        <f>K66*53.803</f>
        <v>12589.902</v>
      </c>
      <c r="M66" s="106">
        <f aca="true" t="shared" si="30" ref="M66:M74">L66/3147*3277</f>
        <v>13109.980570066731</v>
      </c>
      <c r="N66" s="106">
        <v>249</v>
      </c>
      <c r="O66" s="13">
        <f>N66*53.803</f>
        <v>13396.947</v>
      </c>
      <c r="P66" s="13">
        <f aca="true" t="shared" si="31" ref="P66:P74">O66/3751*3277</f>
        <v>11704.024345241269</v>
      </c>
      <c r="Q66" s="13">
        <v>208</v>
      </c>
      <c r="R66" s="13">
        <f>Q66*53.803</f>
        <v>11191.024</v>
      </c>
      <c r="S66" s="13">
        <f t="shared" si="7"/>
        <v>11242.484870631513</v>
      </c>
    </row>
    <row r="67" spans="1:19" ht="12.75">
      <c r="A67" s="2" t="s">
        <v>96</v>
      </c>
      <c r="B67" s="2" t="s">
        <v>409</v>
      </c>
      <c r="C67" s="2" t="s">
        <v>1029</v>
      </c>
      <c r="D67" s="47" t="s">
        <v>387</v>
      </c>
      <c r="E67" s="48" t="s">
        <v>50</v>
      </c>
      <c r="F67" s="48" t="s">
        <v>1541</v>
      </c>
      <c r="G67" s="49">
        <v>1</v>
      </c>
      <c r="H67" s="106">
        <v>983.7</v>
      </c>
      <c r="I67" s="106">
        <f>H67*53.803</f>
        <v>52926.0111</v>
      </c>
      <c r="J67" s="106">
        <f t="shared" si="29"/>
        <v>59173.84454953941</v>
      </c>
      <c r="K67" s="106">
        <v>1027</v>
      </c>
      <c r="L67" s="106">
        <f>K67*53.803</f>
        <v>55255.681</v>
      </c>
      <c r="M67" s="106">
        <f t="shared" si="30"/>
        <v>57538.24805751509</v>
      </c>
      <c r="N67" s="106">
        <v>1117</v>
      </c>
      <c r="O67" s="13">
        <f>N67*53.803</f>
        <v>60097.950999999994</v>
      </c>
      <c r="P67" s="13">
        <f t="shared" si="31"/>
        <v>52503.59515515862</v>
      </c>
      <c r="Q67" s="13">
        <v>943</v>
      </c>
      <c r="R67" s="13">
        <f>Q67*53.803</f>
        <v>50736.229</v>
      </c>
      <c r="S67" s="13">
        <f t="shared" si="7"/>
        <v>50969.53477406499</v>
      </c>
    </row>
    <row r="68" spans="1:19" ht="12.75">
      <c r="A68" s="2" t="s">
        <v>96</v>
      </c>
      <c r="B68" s="2" t="s">
        <v>409</v>
      </c>
      <c r="C68" s="2" t="s">
        <v>1029</v>
      </c>
      <c r="D68" s="47" t="s">
        <v>385</v>
      </c>
      <c r="E68" s="48" t="s">
        <v>20</v>
      </c>
      <c r="F68" s="48" t="s">
        <v>1092</v>
      </c>
      <c r="G68" s="49">
        <v>6</v>
      </c>
      <c r="H68" s="106">
        <v>565.3</v>
      </c>
      <c r="I68" s="106">
        <f>H68*53.803</f>
        <v>30414.835899999995</v>
      </c>
      <c r="J68" s="106">
        <f t="shared" si="29"/>
        <v>34005.260062879555</v>
      </c>
      <c r="K68" s="106">
        <v>752.4</v>
      </c>
      <c r="L68" s="106">
        <f>K68*53.803</f>
        <v>40481.377199999995</v>
      </c>
      <c r="M68" s="106">
        <f t="shared" si="30"/>
        <v>42153.62983298379</v>
      </c>
      <c r="N68" s="106">
        <v>788</v>
      </c>
      <c r="O68" s="13">
        <f>N68*53.803</f>
        <v>42396.763999999996</v>
      </c>
      <c r="P68" s="13">
        <f t="shared" si="31"/>
        <v>37039.24170301253</v>
      </c>
      <c r="Q68" s="13">
        <v>675</v>
      </c>
      <c r="R68" s="13">
        <f>Q68*53.803</f>
        <v>36317.025</v>
      </c>
      <c r="S68" s="13">
        <f t="shared" si="7"/>
        <v>36484.02542152054</v>
      </c>
    </row>
    <row r="69" spans="1:19" ht="12.75">
      <c r="A69" s="2" t="s">
        <v>96</v>
      </c>
      <c r="B69" s="2" t="s">
        <v>409</v>
      </c>
      <c r="C69" s="2" t="s">
        <v>1029</v>
      </c>
      <c r="D69" s="47" t="s">
        <v>385</v>
      </c>
      <c r="E69" s="48" t="s">
        <v>20</v>
      </c>
      <c r="F69" s="48" t="s">
        <v>37</v>
      </c>
      <c r="G69" s="49">
        <v>32</v>
      </c>
      <c r="H69" s="106">
        <v>223.1</v>
      </c>
      <c r="I69" s="106">
        <f>H69*53.803</f>
        <v>12003.449299999998</v>
      </c>
      <c r="J69" s="106">
        <f t="shared" si="29"/>
        <v>13420.43785605595</v>
      </c>
      <c r="K69" s="106">
        <v>245.82</v>
      </c>
      <c r="L69" s="106">
        <f>K69*53.803</f>
        <v>13225.853459999998</v>
      </c>
      <c r="M69" s="106">
        <f t="shared" si="30"/>
        <v>13772.202665529074</v>
      </c>
      <c r="N69" s="106">
        <v>245.82</v>
      </c>
      <c r="O69" s="13">
        <f>N69*53.803</f>
        <v>13225.853459999998</v>
      </c>
      <c r="P69" s="13">
        <f t="shared" si="31"/>
        <v>11554.551263241801</v>
      </c>
      <c r="Q69" s="13">
        <v>0</v>
      </c>
      <c r="R69" s="13">
        <f>Q69*53.803</f>
        <v>0</v>
      </c>
      <c r="S69" s="13">
        <f t="shared" si="7"/>
        <v>0</v>
      </c>
    </row>
    <row r="70" spans="1:19" ht="12.75">
      <c r="A70" s="2" t="s">
        <v>410</v>
      </c>
      <c r="B70" s="2" t="s">
        <v>411</v>
      </c>
      <c r="C70" s="2" t="s">
        <v>1029</v>
      </c>
      <c r="D70" s="47" t="s">
        <v>116</v>
      </c>
      <c r="E70" s="50">
        <v>111389528</v>
      </c>
      <c r="F70" s="2" t="s">
        <v>1456</v>
      </c>
      <c r="G70" s="2"/>
      <c r="H70" s="106">
        <v>0</v>
      </c>
      <c r="I70" s="13">
        <f>H70*20*0.577</f>
        <v>0</v>
      </c>
      <c r="J70" s="106">
        <f t="shared" si="29"/>
        <v>0</v>
      </c>
      <c r="K70" s="13">
        <v>0</v>
      </c>
      <c r="L70" s="13">
        <f>K70*20*0.577</f>
        <v>0</v>
      </c>
      <c r="M70" s="106">
        <f t="shared" si="30"/>
        <v>0</v>
      </c>
      <c r="N70" s="13">
        <v>22.2</v>
      </c>
      <c r="O70" s="13">
        <f>N70*20*0.577</f>
        <v>256.188</v>
      </c>
      <c r="P70" s="13">
        <f t="shared" si="31"/>
        <v>223.8144697414023</v>
      </c>
      <c r="Q70" s="13">
        <v>21</v>
      </c>
      <c r="R70" s="13">
        <f>Q70*20*0.577</f>
        <v>242.33999999999997</v>
      </c>
      <c r="S70" s="13">
        <f t="shared" si="7"/>
        <v>243.45437768240342</v>
      </c>
    </row>
    <row r="71" spans="1:19" ht="12.75">
      <c r="A71" s="2" t="s">
        <v>410</v>
      </c>
      <c r="B71" s="2" t="s">
        <v>411</v>
      </c>
      <c r="C71" s="2" t="s">
        <v>1029</v>
      </c>
      <c r="D71" s="2" t="s">
        <v>140</v>
      </c>
      <c r="E71" s="50">
        <v>103292397</v>
      </c>
      <c r="F71" s="2" t="s">
        <v>141</v>
      </c>
      <c r="G71" s="2"/>
      <c r="H71" s="13">
        <v>21.8</v>
      </c>
      <c r="I71" s="13">
        <f>H71*20*0.577</f>
        <v>251.57199999999997</v>
      </c>
      <c r="J71" s="106">
        <f t="shared" si="29"/>
        <v>281.2696840668713</v>
      </c>
      <c r="K71" s="13">
        <v>20.8</v>
      </c>
      <c r="L71" s="13">
        <f>K71*20*0.577</f>
        <v>240.03199999999998</v>
      </c>
      <c r="M71" s="106">
        <f t="shared" si="30"/>
        <v>249.9475258976803</v>
      </c>
      <c r="N71" s="13">
        <v>23</v>
      </c>
      <c r="O71" s="13">
        <f>N71*20*0.577</f>
        <v>265.41999999999996</v>
      </c>
      <c r="P71" s="13">
        <f t="shared" si="31"/>
        <v>231.87985603838973</v>
      </c>
      <c r="Q71" s="13">
        <v>18</v>
      </c>
      <c r="R71" s="13">
        <f>Q71*20*0.577</f>
        <v>207.71999999999997</v>
      </c>
      <c r="S71" s="13">
        <f t="shared" si="7"/>
        <v>208.6751808706315</v>
      </c>
    </row>
    <row r="72" spans="1:19" ht="12.75">
      <c r="A72" s="2" t="s">
        <v>417</v>
      </c>
      <c r="B72" s="2" t="s">
        <v>418</v>
      </c>
      <c r="C72" s="2" t="s">
        <v>1029</v>
      </c>
      <c r="D72" s="2" t="s">
        <v>377</v>
      </c>
      <c r="E72" s="52">
        <v>1242700</v>
      </c>
      <c r="F72" s="2" t="s">
        <v>159</v>
      </c>
      <c r="G72" s="2"/>
      <c r="H72" s="13">
        <v>39040</v>
      </c>
      <c r="I72" s="13">
        <f>H72/1000*20*0.577</f>
        <v>450.5215999999999</v>
      </c>
      <c r="J72" s="106">
        <f t="shared" si="29"/>
        <v>503.7049755032411</v>
      </c>
      <c r="K72" s="13">
        <v>60730</v>
      </c>
      <c r="L72" s="13">
        <f>K72/1000*20*0.577</f>
        <v>700.8241999999999</v>
      </c>
      <c r="M72" s="106">
        <f t="shared" si="30"/>
        <v>729.7746753733713</v>
      </c>
      <c r="N72" s="13">
        <v>84880</v>
      </c>
      <c r="O72" s="13">
        <f>N72/1000*20*0.577</f>
        <v>979.5151999999998</v>
      </c>
      <c r="P72" s="13">
        <f t="shared" si="31"/>
        <v>855.7374861103705</v>
      </c>
      <c r="Q72" s="13">
        <v>71180</v>
      </c>
      <c r="R72" s="13">
        <f>Q72/1000*20*0.577</f>
        <v>821.4172</v>
      </c>
      <c r="S72" s="13">
        <f t="shared" si="7"/>
        <v>825.1944096873084</v>
      </c>
    </row>
    <row r="73" spans="1:19" ht="12.75">
      <c r="A73" s="2" t="s">
        <v>417</v>
      </c>
      <c r="B73" s="2" t="s">
        <v>418</v>
      </c>
      <c r="C73" s="2" t="s">
        <v>1029</v>
      </c>
      <c r="D73" s="2" t="s">
        <v>377</v>
      </c>
      <c r="E73" s="52">
        <v>1512800</v>
      </c>
      <c r="F73" s="2" t="s">
        <v>1154</v>
      </c>
      <c r="G73" s="2"/>
      <c r="H73" s="13">
        <v>20848</v>
      </c>
      <c r="I73" s="13">
        <f>H73/1000*20*0.577</f>
        <v>240.58591999999996</v>
      </c>
      <c r="J73" s="106">
        <f t="shared" si="29"/>
        <v>268.98671437734555</v>
      </c>
      <c r="K73" s="13">
        <v>23824</v>
      </c>
      <c r="L73" s="13">
        <f>K73/1000*20*0.577</f>
        <v>274.92896</v>
      </c>
      <c r="M73" s="106">
        <f t="shared" si="30"/>
        <v>286.2860508166508</v>
      </c>
      <c r="N73" s="13">
        <v>30211</v>
      </c>
      <c r="O73" s="13">
        <f>N73/1000*20*0.577</f>
        <v>348.63494</v>
      </c>
      <c r="P73" s="13">
        <f t="shared" si="31"/>
        <v>304.57923177286057</v>
      </c>
      <c r="Q73" s="13">
        <v>26325</v>
      </c>
      <c r="R73" s="13">
        <f>Q73/1000*20*0.577</f>
        <v>303.79049999999995</v>
      </c>
      <c r="S73" s="13">
        <f aca="true" t="shared" si="32" ref="S73:S136">R73/3262*3277</f>
        <v>305.18745202329853</v>
      </c>
    </row>
    <row r="74" spans="1:19" ht="12.75">
      <c r="A74" s="2" t="s">
        <v>417</v>
      </c>
      <c r="B74" s="2" t="s">
        <v>418</v>
      </c>
      <c r="C74" s="2" t="s">
        <v>1029</v>
      </c>
      <c r="D74" s="2" t="s">
        <v>377</v>
      </c>
      <c r="E74" s="52">
        <v>1501800</v>
      </c>
      <c r="F74" s="2" t="s">
        <v>1148</v>
      </c>
      <c r="G74" s="2"/>
      <c r="H74" s="13">
        <v>83790</v>
      </c>
      <c r="I74" s="13">
        <f>H74/1000*20*0.577</f>
        <v>966.9366</v>
      </c>
      <c r="J74" s="106">
        <f t="shared" si="29"/>
        <v>1081.0819645854656</v>
      </c>
      <c r="K74" s="13">
        <v>93450</v>
      </c>
      <c r="L74" s="13">
        <f>K74/1000*20*0.577</f>
        <v>1078.413</v>
      </c>
      <c r="M74" s="106">
        <f t="shared" si="30"/>
        <v>1122.961360343184</v>
      </c>
      <c r="N74" s="13">
        <v>112300</v>
      </c>
      <c r="O74" s="13">
        <f>N74/1000*20*0.577</f>
        <v>1295.942</v>
      </c>
      <c r="P74" s="13">
        <f t="shared" si="31"/>
        <v>1132.1786014396162</v>
      </c>
      <c r="Q74" s="13">
        <v>91760</v>
      </c>
      <c r="R74" s="13">
        <f>Q74/1000*20*0.577</f>
        <v>1058.9104</v>
      </c>
      <c r="S74" s="13">
        <f t="shared" si="32"/>
        <v>1063.7796998160638</v>
      </c>
    </row>
    <row r="75" spans="1:19" ht="13.5" thickBot="1">
      <c r="A75" s="41"/>
      <c r="B75" s="41"/>
      <c r="C75" s="109" t="s">
        <v>1008</v>
      </c>
      <c r="D75" s="41"/>
      <c r="E75" s="110"/>
      <c r="F75" s="41"/>
      <c r="G75" s="41"/>
      <c r="H75" s="86"/>
      <c r="I75" s="86">
        <f>SUM(I65:I74)</f>
        <v>111674.19247999998</v>
      </c>
      <c r="J75" s="86">
        <f>SUM(J65:J74)</f>
        <v>124857.15754246332</v>
      </c>
      <c r="K75" s="86"/>
      <c r="L75" s="86">
        <f>SUM(L65:L74)</f>
        <v>126167.53521</v>
      </c>
      <c r="M75" s="86">
        <f>SUM(M65:M74)</f>
        <v>131379.41305470924</v>
      </c>
      <c r="N75" s="86"/>
      <c r="O75" s="86">
        <f>SUM(O65:O74)</f>
        <v>134899.56259999998</v>
      </c>
      <c r="P75" s="86">
        <f>SUM(P65:P74)</f>
        <v>117852.80368973604</v>
      </c>
      <c r="Q75" s="86"/>
      <c r="R75" s="86">
        <f>SUM(R65:R74)</f>
        <v>103030.57609999999</v>
      </c>
      <c r="S75" s="86">
        <f>SUM(S65:S74)</f>
        <v>103504.35250757204</v>
      </c>
    </row>
    <row r="76" spans="1:19" ht="12.75">
      <c r="A76" s="2"/>
      <c r="B76" s="2"/>
      <c r="C76" s="2"/>
      <c r="D76" s="2"/>
      <c r="E76" s="52"/>
      <c r="F76" s="2"/>
      <c r="G76" s="2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>
        <f t="shared" si="32"/>
        <v>0</v>
      </c>
    </row>
    <row r="77" spans="1:19" ht="12.75">
      <c r="A77" s="2" t="s">
        <v>96</v>
      </c>
      <c r="B77" s="2" t="s">
        <v>409</v>
      </c>
      <c r="C77" s="2" t="s">
        <v>1025</v>
      </c>
      <c r="D77" s="47" t="s">
        <v>397</v>
      </c>
      <c r="E77" s="48" t="s">
        <v>63</v>
      </c>
      <c r="F77" s="48" t="s">
        <v>64</v>
      </c>
      <c r="G77" s="49">
        <v>5</v>
      </c>
      <c r="H77" s="106">
        <v>3416.7</v>
      </c>
      <c r="I77" s="106">
        <f>H77*53.803</f>
        <v>183828.71009999997</v>
      </c>
      <c r="J77" s="106">
        <f>I77/2931*3277</f>
        <v>205529.40395690888</v>
      </c>
      <c r="K77" s="106">
        <v>3864.9</v>
      </c>
      <c r="L77" s="106">
        <f>K77*53.803</f>
        <v>207943.21469999998</v>
      </c>
      <c r="M77" s="106">
        <f>L77/3147*3277</f>
        <v>216533.17908226882</v>
      </c>
      <c r="N77" s="106">
        <v>4425</v>
      </c>
      <c r="O77" s="13">
        <f>N77*53.803</f>
        <v>238078.275</v>
      </c>
      <c r="P77" s="13">
        <f>O77/3751*3277</f>
        <v>207993.20372567314</v>
      </c>
      <c r="Q77" s="13">
        <v>3310</v>
      </c>
      <c r="R77" s="13">
        <f>Q77*53.803</f>
        <v>178087.93</v>
      </c>
      <c r="S77" s="13">
        <f t="shared" si="32"/>
        <v>178906.85058553034</v>
      </c>
    </row>
    <row r="78" spans="1:19" ht="12.75">
      <c r="A78" s="2" t="s">
        <v>96</v>
      </c>
      <c r="B78" s="2" t="s">
        <v>409</v>
      </c>
      <c r="C78" s="2" t="s">
        <v>1025</v>
      </c>
      <c r="D78" s="47" t="s">
        <v>398</v>
      </c>
      <c r="E78" s="48" t="s">
        <v>51</v>
      </c>
      <c r="F78" s="48" t="s">
        <v>1541</v>
      </c>
      <c r="G78" s="49">
        <v>31</v>
      </c>
      <c r="H78" s="106">
        <v>1973.1</v>
      </c>
      <c r="I78" s="106">
        <f>H78*53.803</f>
        <v>106158.6993</v>
      </c>
      <c r="J78" s="106">
        <f aca="true" t="shared" si="33" ref="J78:J89">I78/2931*3277</f>
        <v>118690.5689546571</v>
      </c>
      <c r="K78" s="106">
        <v>2255.6</v>
      </c>
      <c r="L78" s="106">
        <f>K78*53.803</f>
        <v>121358.04679999998</v>
      </c>
      <c r="M78" s="106">
        <f aca="true" t="shared" si="34" ref="M78:M90">L78/3147*3277</f>
        <v>126371.24860616458</v>
      </c>
      <c r="N78" s="106">
        <v>2497</v>
      </c>
      <c r="O78" s="13">
        <f>N78*53.803</f>
        <v>134346.091</v>
      </c>
      <c r="P78" s="13">
        <f aca="true" t="shared" si="35" ref="P78:P90">O78/3751*3277</f>
        <v>117369.27224926684</v>
      </c>
      <c r="Q78" s="13">
        <v>2081</v>
      </c>
      <c r="R78" s="13">
        <f>Q78*53.803</f>
        <v>111964.04299999999</v>
      </c>
      <c r="S78" s="13">
        <f t="shared" si="32"/>
        <v>112478.89911434702</v>
      </c>
    </row>
    <row r="79" spans="1:19" ht="12.75">
      <c r="A79" s="2" t="s">
        <v>96</v>
      </c>
      <c r="B79" s="2" t="s">
        <v>409</v>
      </c>
      <c r="C79" s="2" t="s">
        <v>1025</v>
      </c>
      <c r="D79" s="47" t="s">
        <v>398</v>
      </c>
      <c r="E79" s="48" t="s">
        <v>51</v>
      </c>
      <c r="F79" s="48" t="s">
        <v>1541</v>
      </c>
      <c r="G79" s="49">
        <v>31</v>
      </c>
      <c r="H79" s="106">
        <v>962.8</v>
      </c>
      <c r="I79" s="106">
        <f>H79*53.803</f>
        <v>51801.528399999996</v>
      </c>
      <c r="J79" s="106">
        <f t="shared" si="33"/>
        <v>57916.61841241897</v>
      </c>
      <c r="K79" s="106">
        <v>1023</v>
      </c>
      <c r="L79" s="106">
        <f>K79*53.803</f>
        <v>55040.469</v>
      </c>
      <c r="M79" s="106">
        <f t="shared" si="34"/>
        <v>57314.14582554814</v>
      </c>
      <c r="N79" s="106">
        <v>1069</v>
      </c>
      <c r="O79" s="13">
        <f>N79*53.803</f>
        <v>57515.407</v>
      </c>
      <c r="P79" s="13">
        <f t="shared" si="35"/>
        <v>50247.39769101573</v>
      </c>
      <c r="Q79" s="13">
        <v>893</v>
      </c>
      <c r="R79" s="13">
        <f>Q79*53.803</f>
        <v>48046.079</v>
      </c>
      <c r="S79" s="13">
        <f t="shared" si="32"/>
        <v>48267.014372470876</v>
      </c>
    </row>
    <row r="80" spans="1:19" ht="12.75">
      <c r="A80" s="2" t="s">
        <v>96</v>
      </c>
      <c r="B80" s="2" t="s">
        <v>409</v>
      </c>
      <c r="C80" s="2" t="s">
        <v>1025</v>
      </c>
      <c r="D80" s="47" t="s">
        <v>399</v>
      </c>
      <c r="E80" s="48" t="s">
        <v>43</v>
      </c>
      <c r="F80" s="48" t="s">
        <v>42</v>
      </c>
      <c r="G80" s="49">
        <v>12</v>
      </c>
      <c r="H80" s="106">
        <v>3219</v>
      </c>
      <c r="I80" s="106">
        <f>H80*53.803</f>
        <v>173191.857</v>
      </c>
      <c r="J80" s="106">
        <f t="shared" si="33"/>
        <v>193636.88686079835</v>
      </c>
      <c r="K80" s="106">
        <v>3402.6</v>
      </c>
      <c r="L80" s="106">
        <f>K80*53.803</f>
        <v>183070.08779999998</v>
      </c>
      <c r="M80" s="106">
        <f t="shared" si="34"/>
        <v>190632.56362268826</v>
      </c>
      <c r="N80" s="106">
        <v>3848</v>
      </c>
      <c r="O80" s="13">
        <f>N80*53.803</f>
        <v>207033.944</v>
      </c>
      <c r="P80" s="13">
        <f t="shared" si="35"/>
        <v>180871.8300421221</v>
      </c>
      <c r="Q80" s="13">
        <v>3049</v>
      </c>
      <c r="R80" s="13">
        <f>Q80*53.803</f>
        <v>164045.34699999998</v>
      </c>
      <c r="S80" s="13">
        <f t="shared" si="32"/>
        <v>164799.69408920905</v>
      </c>
    </row>
    <row r="81" spans="1:19" ht="12.75">
      <c r="A81" s="2" t="s">
        <v>410</v>
      </c>
      <c r="B81" s="2" t="s">
        <v>411</v>
      </c>
      <c r="C81" s="2" t="s">
        <v>1025</v>
      </c>
      <c r="D81" s="47" t="s">
        <v>99</v>
      </c>
      <c r="E81" s="50">
        <v>111378461</v>
      </c>
      <c r="F81" s="2" t="s">
        <v>100</v>
      </c>
      <c r="G81" s="2"/>
      <c r="H81" s="106">
        <v>0</v>
      </c>
      <c r="I81" s="13">
        <f aca="true" t="shared" si="36" ref="I81:I87">H81*20*0.577</f>
        <v>0</v>
      </c>
      <c r="J81" s="106">
        <f t="shared" si="33"/>
        <v>0</v>
      </c>
      <c r="K81" s="13">
        <v>130</v>
      </c>
      <c r="L81" s="13">
        <f aca="true" t="shared" si="37" ref="L81:L87">K81*20*0.577</f>
        <v>1500.1999999999998</v>
      </c>
      <c r="M81" s="106">
        <f t="shared" si="34"/>
        <v>1562.172036860502</v>
      </c>
      <c r="N81" s="13">
        <v>327</v>
      </c>
      <c r="O81" s="13">
        <f aca="true" t="shared" si="38" ref="O81:O87">N81*20*0.577</f>
        <v>3773.58</v>
      </c>
      <c r="P81" s="13">
        <f t="shared" si="35"/>
        <v>3296.7266488936284</v>
      </c>
      <c r="Q81" s="13">
        <v>296</v>
      </c>
      <c r="R81" s="13">
        <f aca="true" t="shared" si="39" ref="R81:R86">Q81*20*0.577</f>
        <v>3415.8399999999997</v>
      </c>
      <c r="S81" s="13">
        <f t="shared" si="32"/>
        <v>3431.547418761496</v>
      </c>
    </row>
    <row r="82" spans="1:19" ht="12.75">
      <c r="A82" s="2" t="s">
        <v>410</v>
      </c>
      <c r="B82" s="2" t="s">
        <v>411</v>
      </c>
      <c r="C82" s="2" t="s">
        <v>1025</v>
      </c>
      <c r="D82" s="47" t="s">
        <v>99</v>
      </c>
      <c r="E82" s="50">
        <v>111378429</v>
      </c>
      <c r="F82" s="2" t="s">
        <v>101</v>
      </c>
      <c r="G82" s="2"/>
      <c r="H82" s="106">
        <v>0</v>
      </c>
      <c r="I82" s="13">
        <f t="shared" si="36"/>
        <v>0</v>
      </c>
      <c r="J82" s="106">
        <f t="shared" si="33"/>
        <v>0</v>
      </c>
      <c r="K82" s="13">
        <v>85</v>
      </c>
      <c r="L82" s="13">
        <f t="shared" si="37"/>
        <v>980.9</v>
      </c>
      <c r="M82" s="106">
        <f t="shared" si="34"/>
        <v>1021.4201779472512</v>
      </c>
      <c r="N82" s="13">
        <v>88</v>
      </c>
      <c r="O82" s="13">
        <f t="shared" si="38"/>
        <v>1015.52</v>
      </c>
      <c r="P82" s="13">
        <f t="shared" si="35"/>
        <v>887.1924926686218</v>
      </c>
      <c r="Q82" s="13">
        <v>120</v>
      </c>
      <c r="R82" s="13">
        <f t="shared" si="39"/>
        <v>1384.8</v>
      </c>
      <c r="S82" s="13">
        <f t="shared" si="32"/>
        <v>1391.1678724708768</v>
      </c>
    </row>
    <row r="83" spans="1:19" ht="12.75">
      <c r="A83" s="2" t="s">
        <v>410</v>
      </c>
      <c r="B83" s="2" t="s">
        <v>411</v>
      </c>
      <c r="C83" s="2" t="s">
        <v>1025</v>
      </c>
      <c r="D83" s="47" t="s">
        <v>99</v>
      </c>
      <c r="E83" s="50">
        <v>111378399</v>
      </c>
      <c r="F83" s="2" t="s">
        <v>102</v>
      </c>
      <c r="G83" s="2"/>
      <c r="H83" s="106">
        <v>0</v>
      </c>
      <c r="I83" s="13">
        <f t="shared" si="36"/>
        <v>0</v>
      </c>
      <c r="J83" s="106">
        <f t="shared" si="33"/>
        <v>0</v>
      </c>
      <c r="K83" s="13">
        <v>12.8</v>
      </c>
      <c r="L83" s="13">
        <f t="shared" si="37"/>
        <v>147.712</v>
      </c>
      <c r="M83" s="106">
        <f t="shared" si="34"/>
        <v>153.8138620908802</v>
      </c>
      <c r="N83" s="13">
        <v>39.5</v>
      </c>
      <c r="O83" s="13">
        <f t="shared" si="38"/>
        <v>455.83</v>
      </c>
      <c r="P83" s="13">
        <f t="shared" si="35"/>
        <v>398.2284484137563</v>
      </c>
      <c r="Q83" s="13">
        <v>32</v>
      </c>
      <c r="R83" s="13">
        <f t="shared" si="39"/>
        <v>369.28</v>
      </c>
      <c r="S83" s="13">
        <f t="shared" si="32"/>
        <v>370.97809932556714</v>
      </c>
    </row>
    <row r="84" spans="1:19" ht="12.75">
      <c r="A84" s="2" t="s">
        <v>410</v>
      </c>
      <c r="B84" s="2" t="s">
        <v>411</v>
      </c>
      <c r="C84" s="2" t="s">
        <v>1025</v>
      </c>
      <c r="D84" s="47" t="s">
        <v>99</v>
      </c>
      <c r="E84" s="50">
        <v>111378380</v>
      </c>
      <c r="F84" s="2" t="s">
        <v>1452</v>
      </c>
      <c r="G84" s="2"/>
      <c r="H84" s="106">
        <v>0</v>
      </c>
      <c r="I84" s="13">
        <f t="shared" si="36"/>
        <v>0</v>
      </c>
      <c r="J84" s="106">
        <f t="shared" si="33"/>
        <v>0</v>
      </c>
      <c r="K84" s="13">
        <v>1.3</v>
      </c>
      <c r="L84" s="13">
        <f t="shared" si="37"/>
        <v>15.001999999999999</v>
      </c>
      <c r="M84" s="106">
        <f t="shared" si="34"/>
        <v>15.621720368605018</v>
      </c>
      <c r="N84" s="13">
        <v>3.5</v>
      </c>
      <c r="O84" s="13">
        <f t="shared" si="38"/>
        <v>40.39</v>
      </c>
      <c r="P84" s="13">
        <f t="shared" si="35"/>
        <v>35.286065049320186</v>
      </c>
      <c r="Q84" s="13">
        <v>0</v>
      </c>
      <c r="R84" s="13">
        <f t="shared" si="39"/>
        <v>0</v>
      </c>
      <c r="S84" s="13">
        <f t="shared" si="32"/>
        <v>0</v>
      </c>
    </row>
    <row r="85" spans="1:19" ht="12.75">
      <c r="A85" s="2" t="s">
        <v>410</v>
      </c>
      <c r="B85" s="2" t="s">
        <v>411</v>
      </c>
      <c r="C85" s="2" t="s">
        <v>1025</v>
      </c>
      <c r="D85" s="47" t="s">
        <v>99</v>
      </c>
      <c r="E85" s="50">
        <v>111378372</v>
      </c>
      <c r="F85" s="2" t="s">
        <v>103</v>
      </c>
      <c r="G85" s="2"/>
      <c r="H85" s="106">
        <v>0</v>
      </c>
      <c r="I85" s="13">
        <f t="shared" si="36"/>
        <v>0</v>
      </c>
      <c r="J85" s="106">
        <f t="shared" si="33"/>
        <v>0</v>
      </c>
      <c r="K85" s="13">
        <v>4</v>
      </c>
      <c r="L85" s="13">
        <f t="shared" si="37"/>
        <v>46.16</v>
      </c>
      <c r="M85" s="106">
        <f t="shared" si="34"/>
        <v>48.066831903400065</v>
      </c>
      <c r="N85" s="13">
        <v>9.1</v>
      </c>
      <c r="O85" s="13">
        <f t="shared" si="38"/>
        <v>105.014</v>
      </c>
      <c r="P85" s="13">
        <f t="shared" si="35"/>
        <v>91.74376912823247</v>
      </c>
      <c r="Q85" s="13">
        <v>13</v>
      </c>
      <c r="R85" s="13">
        <f t="shared" si="39"/>
        <v>150.01999999999998</v>
      </c>
      <c r="S85" s="13">
        <f t="shared" si="32"/>
        <v>150.70985285101162</v>
      </c>
    </row>
    <row r="86" spans="1:19" ht="12.75">
      <c r="A86" s="2" t="s">
        <v>410</v>
      </c>
      <c r="B86" s="2" t="s">
        <v>411</v>
      </c>
      <c r="C86" s="2" t="s">
        <v>1025</v>
      </c>
      <c r="D86" s="2" t="s">
        <v>121</v>
      </c>
      <c r="E86" s="50" t="s">
        <v>123</v>
      </c>
      <c r="F86" s="2" t="s">
        <v>122</v>
      </c>
      <c r="G86" s="2"/>
      <c r="H86" s="13">
        <v>826.8</v>
      </c>
      <c r="I86" s="13">
        <f t="shared" si="36"/>
        <v>9541.271999999999</v>
      </c>
      <c r="J86" s="106">
        <f t="shared" si="33"/>
        <v>10667.604348004093</v>
      </c>
      <c r="K86" s="13">
        <v>1016.7</v>
      </c>
      <c r="L86" s="13">
        <f t="shared" si="37"/>
        <v>11732.717999999999</v>
      </c>
      <c r="M86" s="106">
        <f t="shared" si="34"/>
        <v>12217.38699904671</v>
      </c>
      <c r="N86" s="13">
        <v>951.7</v>
      </c>
      <c r="O86" s="13">
        <f t="shared" si="38"/>
        <v>10982.617999999999</v>
      </c>
      <c r="P86" s="13">
        <f t="shared" si="35"/>
        <v>9594.785173553717</v>
      </c>
      <c r="Q86" s="13">
        <v>786</v>
      </c>
      <c r="R86" s="13">
        <f t="shared" si="39"/>
        <v>9070.439999999999</v>
      </c>
      <c r="S86" s="13">
        <f t="shared" si="32"/>
        <v>9112.149564684241</v>
      </c>
    </row>
    <row r="87" spans="1:19" ht="12.75">
      <c r="A87" s="2" t="s">
        <v>415</v>
      </c>
      <c r="B87" s="2" t="s">
        <v>411</v>
      </c>
      <c r="C87" s="2" t="s">
        <v>1025</v>
      </c>
      <c r="D87" s="51" t="s">
        <v>142</v>
      </c>
      <c r="E87" s="2"/>
      <c r="F87" s="2"/>
      <c r="G87" s="2"/>
      <c r="H87" s="13">
        <v>362</v>
      </c>
      <c r="I87" s="13">
        <f t="shared" si="36"/>
        <v>4177.48</v>
      </c>
      <c r="J87" s="106">
        <f t="shared" si="33"/>
        <v>4670.625029000341</v>
      </c>
      <c r="K87" s="13">
        <v>338</v>
      </c>
      <c r="L87" s="13">
        <f t="shared" si="37"/>
        <v>3900.5199999999995</v>
      </c>
      <c r="M87" s="106">
        <f t="shared" si="34"/>
        <v>4061.6472958373047</v>
      </c>
      <c r="N87" s="13">
        <v>423</v>
      </c>
      <c r="O87" s="13">
        <f t="shared" si="38"/>
        <v>4881.42</v>
      </c>
      <c r="P87" s="13">
        <f t="shared" si="35"/>
        <v>4264.573004532125</v>
      </c>
      <c r="Q87" s="13">
        <v>403</v>
      </c>
      <c r="R87" s="13">
        <f>Q87*20*0.577</f>
        <v>4650.62</v>
      </c>
      <c r="S87" s="13">
        <f t="shared" si="32"/>
        <v>4672.005438381361</v>
      </c>
    </row>
    <row r="88" spans="1:19" ht="12.75">
      <c r="A88" s="2" t="s">
        <v>417</v>
      </c>
      <c r="B88" s="2" t="s">
        <v>418</v>
      </c>
      <c r="C88" s="2" t="s">
        <v>1025</v>
      </c>
      <c r="D88" s="2" t="s">
        <v>422</v>
      </c>
      <c r="E88" s="52">
        <v>1541031</v>
      </c>
      <c r="F88" s="2" t="s">
        <v>147</v>
      </c>
      <c r="G88" s="2"/>
      <c r="H88" s="13">
        <v>47270</v>
      </c>
      <c r="I88" s="13">
        <f>H88/1000*20*0.577</f>
        <v>545.4958</v>
      </c>
      <c r="J88" s="106">
        <f t="shared" si="33"/>
        <v>609.890732378028</v>
      </c>
      <c r="K88" s="13">
        <v>58010</v>
      </c>
      <c r="L88" s="13">
        <f>K88/1000*20*0.577</f>
        <v>669.4354</v>
      </c>
      <c r="M88" s="106">
        <f t="shared" si="34"/>
        <v>697.0892296790594</v>
      </c>
      <c r="N88" s="13">
        <v>61940</v>
      </c>
      <c r="O88" s="13">
        <f>N88/1000*20*0.577</f>
        <v>714.7875999999999</v>
      </c>
      <c r="P88" s="13">
        <f t="shared" si="35"/>
        <v>624.4625340442548</v>
      </c>
      <c r="Q88" s="13">
        <v>47180</v>
      </c>
      <c r="R88" s="13">
        <f>Q88/1000*20*0.577</f>
        <v>544.4572</v>
      </c>
      <c r="S88" s="13">
        <f t="shared" si="32"/>
        <v>546.960835193133</v>
      </c>
    </row>
    <row r="89" spans="1:19" ht="12.75">
      <c r="A89" s="2" t="s">
        <v>417</v>
      </c>
      <c r="B89" s="2" t="s">
        <v>418</v>
      </c>
      <c r="C89" s="2" t="s">
        <v>1025</v>
      </c>
      <c r="D89" s="2" t="s">
        <v>422</v>
      </c>
      <c r="E89" s="52">
        <v>1541010</v>
      </c>
      <c r="F89" s="2" t="s">
        <v>148</v>
      </c>
      <c r="G89" s="2"/>
      <c r="H89" s="13">
        <v>699160</v>
      </c>
      <c r="I89" s="13">
        <f>H89/1000*20*0.577</f>
        <v>8068.306399999999</v>
      </c>
      <c r="J89" s="106">
        <f t="shared" si="33"/>
        <v>9020.757445513476</v>
      </c>
      <c r="K89" s="13">
        <v>660750</v>
      </c>
      <c r="L89" s="13">
        <f>K89/1000*20*0.577</f>
        <v>7625.054999999999</v>
      </c>
      <c r="M89" s="106">
        <f t="shared" si="34"/>
        <v>7940.039795042897</v>
      </c>
      <c r="N89" s="13">
        <v>763780</v>
      </c>
      <c r="O89" s="13">
        <f>N89/1000*20*0.577</f>
        <v>8814.0212</v>
      </c>
      <c r="P89" s="13">
        <f t="shared" si="35"/>
        <v>7700.225932391362</v>
      </c>
      <c r="Q89" s="13">
        <v>623100</v>
      </c>
      <c r="R89" s="13">
        <f>Q89/1000*20*0.577</f>
        <v>7190.574</v>
      </c>
      <c r="S89" s="13">
        <f t="shared" si="32"/>
        <v>7223.639177805027</v>
      </c>
    </row>
    <row r="90" spans="1:19" ht="12.75">
      <c r="A90" s="2" t="s">
        <v>417</v>
      </c>
      <c r="B90" s="2" t="s">
        <v>418</v>
      </c>
      <c r="C90" s="2" t="s">
        <v>1025</v>
      </c>
      <c r="D90" s="2" t="s">
        <v>422</v>
      </c>
      <c r="E90" s="52">
        <v>1541000</v>
      </c>
      <c r="F90" s="2" t="s">
        <v>149</v>
      </c>
      <c r="G90" s="2"/>
      <c r="H90" s="13">
        <v>131260</v>
      </c>
      <c r="I90" s="13">
        <f>H90/1000*20*0.577</f>
        <v>1514.7403999999997</v>
      </c>
      <c r="J90" s="13"/>
      <c r="K90" s="13">
        <v>142780</v>
      </c>
      <c r="L90" s="13">
        <f>K90/1000*20*0.577</f>
        <v>1647.6811999999998</v>
      </c>
      <c r="M90" s="106">
        <f t="shared" si="34"/>
        <v>1715.745564791865</v>
      </c>
      <c r="N90" s="13">
        <v>149370</v>
      </c>
      <c r="O90" s="13">
        <f>N90/1000*20*0.577</f>
        <v>1723.7297999999998</v>
      </c>
      <c r="P90" s="13">
        <f t="shared" si="35"/>
        <v>1505.908438976273</v>
      </c>
      <c r="Q90" s="13">
        <v>120780</v>
      </c>
      <c r="R90" s="13">
        <f>Q90/1000*20*0.577</f>
        <v>1393.8011999999999</v>
      </c>
      <c r="S90" s="13">
        <f t="shared" si="32"/>
        <v>1400.2104636419372</v>
      </c>
    </row>
    <row r="91" spans="1:19" ht="13.5" thickBot="1">
      <c r="A91" s="41"/>
      <c r="B91" s="41"/>
      <c r="C91" s="109" t="s">
        <v>1009</v>
      </c>
      <c r="D91" s="41"/>
      <c r="E91" s="110"/>
      <c r="F91" s="41"/>
      <c r="G91" s="41"/>
      <c r="H91" s="86"/>
      <c r="I91" s="86">
        <f>SUM(I77:I90)</f>
        <v>538828.0893999999</v>
      </c>
      <c r="J91" s="86">
        <f>SUM(J77:J90)</f>
        <v>600742.3557396793</v>
      </c>
      <c r="K91" s="86"/>
      <c r="L91" s="86">
        <f>SUM(L77:L90)</f>
        <v>595677.2019</v>
      </c>
      <c r="M91" s="86">
        <f>SUM(M77:M90)</f>
        <v>620284.1406502384</v>
      </c>
      <c r="N91" s="86"/>
      <c r="O91" s="86">
        <f>SUM(O77:O90)</f>
        <v>669480.6275999999</v>
      </c>
      <c r="P91" s="86">
        <f>SUM(P77:P90)</f>
        <v>584880.8362157292</v>
      </c>
      <c r="Q91" s="86"/>
      <c r="R91" s="86">
        <f>SUM(R77:R90)</f>
        <v>530313.2314</v>
      </c>
      <c r="S91" s="86">
        <f>SUM(S77:S90)</f>
        <v>532751.8268846718</v>
      </c>
    </row>
    <row r="92" spans="1:19" ht="12.75">
      <c r="A92" s="2"/>
      <c r="B92" s="2"/>
      <c r="C92" s="2"/>
      <c r="D92" s="2"/>
      <c r="E92" s="52"/>
      <c r="F92" s="2"/>
      <c r="G92" s="2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>
        <f t="shared" si="32"/>
        <v>0</v>
      </c>
    </row>
    <row r="93" spans="1:19" ht="12.75">
      <c r="A93" s="2" t="s">
        <v>96</v>
      </c>
      <c r="B93" s="2" t="s">
        <v>409</v>
      </c>
      <c r="C93" s="2" t="s">
        <v>1020</v>
      </c>
      <c r="D93" s="47" t="s">
        <v>383</v>
      </c>
      <c r="E93" s="48" t="s">
        <v>56</v>
      </c>
      <c r="F93" s="48" t="s">
        <v>55</v>
      </c>
      <c r="G93" s="49">
        <v>19</v>
      </c>
      <c r="H93" s="106">
        <v>173.4</v>
      </c>
      <c r="I93" s="106">
        <f aca="true" t="shared" si="40" ref="I93:I114">H93*53.803</f>
        <v>9329.4402</v>
      </c>
      <c r="J93" s="106">
        <f>I93/2931*3277</f>
        <v>10430.766132855679</v>
      </c>
      <c r="K93" s="106">
        <v>201.93</v>
      </c>
      <c r="L93" s="106">
        <f aca="true" t="shared" si="41" ref="L93:L114">K93*53.803</f>
        <v>10864.43979</v>
      </c>
      <c r="M93" s="106">
        <f>L93/3147*3277</f>
        <v>11313.240925271686</v>
      </c>
      <c r="N93" s="106">
        <v>221</v>
      </c>
      <c r="O93" s="13">
        <f aca="true" t="shared" si="42" ref="O93:O114">N93*53.803</f>
        <v>11890.463</v>
      </c>
      <c r="P93" s="13">
        <f>O93/3751*3277</f>
        <v>10387.909157824579</v>
      </c>
      <c r="Q93" s="13">
        <v>167</v>
      </c>
      <c r="R93" s="13">
        <f aca="true" t="shared" si="43" ref="R93:R114">Q93*53.803</f>
        <v>8985.100999999999</v>
      </c>
      <c r="S93" s="13">
        <f t="shared" si="32"/>
        <v>9026.41814132434</v>
      </c>
    </row>
    <row r="94" spans="1:19" ht="12.75">
      <c r="A94" s="2" t="s">
        <v>96</v>
      </c>
      <c r="B94" s="2" t="s">
        <v>409</v>
      </c>
      <c r="C94" s="2" t="s">
        <v>1020</v>
      </c>
      <c r="D94" s="47" t="s">
        <v>377</v>
      </c>
      <c r="E94" s="48" t="s">
        <v>75</v>
      </c>
      <c r="F94" s="48" t="s">
        <v>74</v>
      </c>
      <c r="G94" s="49">
        <v>22</v>
      </c>
      <c r="H94" s="106">
        <v>120.98</v>
      </c>
      <c r="I94" s="106">
        <f t="shared" si="40"/>
        <v>6509.08694</v>
      </c>
      <c r="J94" s="106">
        <f aca="true" t="shared" si="44" ref="J94:J119">I94/2931*3277</f>
        <v>7277.4745487478685</v>
      </c>
      <c r="K94" s="106">
        <v>121.53</v>
      </c>
      <c r="L94" s="106">
        <f t="shared" si="41"/>
        <v>6538.6785899999995</v>
      </c>
      <c r="M94" s="106">
        <f aca="true" t="shared" si="45" ref="M94:M119">L94/3147*3277</f>
        <v>6808.786062735938</v>
      </c>
      <c r="N94" s="106">
        <v>63</v>
      </c>
      <c r="O94" s="13">
        <f t="shared" si="42"/>
        <v>3389.589</v>
      </c>
      <c r="P94" s="13">
        <f aca="true" t="shared" si="46" ref="P94:P119">O94/3751*3277</f>
        <v>2961.25917168755</v>
      </c>
      <c r="Q94" s="13">
        <v>91</v>
      </c>
      <c r="R94" s="13">
        <f t="shared" si="43"/>
        <v>4896.072999999999</v>
      </c>
      <c r="S94" s="13">
        <f t="shared" si="32"/>
        <v>4918.587130901287</v>
      </c>
    </row>
    <row r="95" spans="1:19" ht="12.75">
      <c r="A95" s="2" t="s">
        <v>96</v>
      </c>
      <c r="B95" s="2" t="s">
        <v>409</v>
      </c>
      <c r="C95" s="2" t="s">
        <v>1020</v>
      </c>
      <c r="D95" s="47" t="s">
        <v>385</v>
      </c>
      <c r="E95" s="48" t="s">
        <v>20</v>
      </c>
      <c r="F95" s="48" t="s">
        <v>60</v>
      </c>
      <c r="G95" s="49">
        <v>33</v>
      </c>
      <c r="H95" s="106">
        <v>508.27</v>
      </c>
      <c r="I95" s="106">
        <f t="shared" si="40"/>
        <v>27346.45081</v>
      </c>
      <c r="J95" s="106">
        <f t="shared" si="44"/>
        <v>30574.65687627772</v>
      </c>
      <c r="K95" s="106">
        <v>578.9</v>
      </c>
      <c r="L95" s="106">
        <f t="shared" si="41"/>
        <v>31146.556699999997</v>
      </c>
      <c r="M95" s="106">
        <f t="shared" si="45"/>
        <v>32433.195521417223</v>
      </c>
      <c r="N95" s="106">
        <v>663</v>
      </c>
      <c r="O95" s="13">
        <f t="shared" si="42"/>
        <v>35671.388999999996</v>
      </c>
      <c r="P95" s="13">
        <f t="shared" si="46"/>
        <v>31163.727473473733</v>
      </c>
      <c r="Q95" s="13">
        <v>555</v>
      </c>
      <c r="R95" s="13">
        <f t="shared" si="43"/>
        <v>29860.664999999997</v>
      </c>
      <c r="S95" s="13">
        <f t="shared" si="32"/>
        <v>29997.97645769466</v>
      </c>
    </row>
    <row r="96" spans="1:19" ht="12.75">
      <c r="A96" s="2" t="s">
        <v>96</v>
      </c>
      <c r="B96" s="2" t="s">
        <v>409</v>
      </c>
      <c r="C96" s="2" t="s">
        <v>1020</v>
      </c>
      <c r="D96" s="47" t="s">
        <v>385</v>
      </c>
      <c r="E96" s="48" t="s">
        <v>20</v>
      </c>
      <c r="F96" s="48" t="s">
        <v>95</v>
      </c>
      <c r="G96" s="49">
        <v>18</v>
      </c>
      <c r="H96" s="106">
        <v>191.3</v>
      </c>
      <c r="I96" s="106">
        <f t="shared" si="40"/>
        <v>10292.5139</v>
      </c>
      <c r="J96" s="106">
        <f t="shared" si="44"/>
        <v>11507.529188092802</v>
      </c>
      <c r="K96" s="106">
        <v>418</v>
      </c>
      <c r="L96" s="106">
        <f t="shared" si="41"/>
        <v>22489.654</v>
      </c>
      <c r="M96" s="106">
        <f t="shared" si="45"/>
        <v>23418.68324054655</v>
      </c>
      <c r="N96" s="106">
        <v>367</v>
      </c>
      <c r="O96" s="13">
        <f t="shared" si="42"/>
        <v>19745.700999999997</v>
      </c>
      <c r="P96" s="13">
        <f t="shared" si="46"/>
        <v>17250.509777925887</v>
      </c>
      <c r="Q96" s="13">
        <v>248</v>
      </c>
      <c r="R96" s="13">
        <f t="shared" si="43"/>
        <v>13343.144</v>
      </c>
      <c r="S96" s="13">
        <f t="shared" si="32"/>
        <v>13404.501191906806</v>
      </c>
    </row>
    <row r="97" spans="1:19" ht="12.75">
      <c r="A97" s="2" t="s">
        <v>96</v>
      </c>
      <c r="B97" s="2" t="s">
        <v>409</v>
      </c>
      <c r="C97" s="2" t="s">
        <v>1020</v>
      </c>
      <c r="D97" s="47" t="s">
        <v>352</v>
      </c>
      <c r="E97" s="48" t="s">
        <v>69</v>
      </c>
      <c r="F97" s="48" t="s">
        <v>70</v>
      </c>
      <c r="G97" s="49">
        <v>8</v>
      </c>
      <c r="H97" s="106">
        <v>309.95</v>
      </c>
      <c r="I97" s="106">
        <f t="shared" si="40"/>
        <v>16676.239849999998</v>
      </c>
      <c r="J97" s="106">
        <f t="shared" si="44"/>
        <v>18644.84407657796</v>
      </c>
      <c r="K97" s="106">
        <v>326.13</v>
      </c>
      <c r="L97" s="106">
        <f t="shared" si="41"/>
        <v>17546.77239</v>
      </c>
      <c r="M97" s="106">
        <f t="shared" si="45"/>
        <v>18271.615227845563</v>
      </c>
      <c r="N97" s="106">
        <v>375</v>
      </c>
      <c r="O97" s="13">
        <f t="shared" si="42"/>
        <v>20176.125</v>
      </c>
      <c r="P97" s="13">
        <f t="shared" si="46"/>
        <v>17626.54268861637</v>
      </c>
      <c r="Q97" s="13">
        <v>306</v>
      </c>
      <c r="R97" s="13">
        <f t="shared" si="43"/>
        <v>16463.718</v>
      </c>
      <c r="S97" s="13">
        <f t="shared" si="32"/>
        <v>16539.424857755977</v>
      </c>
    </row>
    <row r="98" spans="1:19" ht="12.75">
      <c r="A98" s="2" t="s">
        <v>96</v>
      </c>
      <c r="B98" s="2" t="s">
        <v>409</v>
      </c>
      <c r="C98" s="2" t="s">
        <v>1020</v>
      </c>
      <c r="D98" s="47" t="s">
        <v>352</v>
      </c>
      <c r="E98" s="48" t="s">
        <v>69</v>
      </c>
      <c r="F98" s="48" t="s">
        <v>70</v>
      </c>
      <c r="G98" s="49">
        <v>8</v>
      </c>
      <c r="H98" s="106">
        <v>281.91</v>
      </c>
      <c r="I98" s="106">
        <f t="shared" si="40"/>
        <v>15167.60373</v>
      </c>
      <c r="J98" s="106">
        <f t="shared" si="44"/>
        <v>16958.11580457523</v>
      </c>
      <c r="K98" s="106">
        <v>303.29</v>
      </c>
      <c r="L98" s="106">
        <f t="shared" si="41"/>
        <v>16317.91187</v>
      </c>
      <c r="M98" s="106">
        <f t="shared" si="45"/>
        <v>16991.99148331427</v>
      </c>
      <c r="N98" s="106">
        <v>300</v>
      </c>
      <c r="O98" s="13">
        <f t="shared" si="42"/>
        <v>16140.9</v>
      </c>
      <c r="P98" s="13">
        <f t="shared" si="46"/>
        <v>14101.234150893095</v>
      </c>
      <c r="Q98" s="13">
        <v>261</v>
      </c>
      <c r="R98" s="13">
        <f t="shared" si="43"/>
        <v>14042.582999999999</v>
      </c>
      <c r="S98" s="13">
        <f t="shared" si="32"/>
        <v>14107.156496321275</v>
      </c>
    </row>
    <row r="99" spans="1:19" ht="12.75">
      <c r="A99" s="2" t="s">
        <v>96</v>
      </c>
      <c r="B99" s="2" t="s">
        <v>409</v>
      </c>
      <c r="C99" s="2" t="s">
        <v>1020</v>
      </c>
      <c r="D99" s="47" t="s">
        <v>393</v>
      </c>
      <c r="E99" s="48" t="s">
        <v>88</v>
      </c>
      <c r="F99" s="48" t="s">
        <v>87</v>
      </c>
      <c r="G99" s="49">
        <v>5</v>
      </c>
      <c r="H99" s="106">
        <v>161.01</v>
      </c>
      <c r="I99" s="106">
        <f t="shared" si="40"/>
        <v>8662.82103</v>
      </c>
      <c r="J99" s="106">
        <f t="shared" si="44"/>
        <v>9685.453604677583</v>
      </c>
      <c r="K99" s="106">
        <v>194.36</v>
      </c>
      <c r="L99" s="106">
        <f t="shared" si="41"/>
        <v>10457.15108</v>
      </c>
      <c r="M99" s="106">
        <f t="shared" si="45"/>
        <v>10889.12745127423</v>
      </c>
      <c r="N99" s="106">
        <v>169</v>
      </c>
      <c r="O99" s="13">
        <f t="shared" si="42"/>
        <v>9092.707</v>
      </c>
      <c r="P99" s="13">
        <f t="shared" si="46"/>
        <v>7943.695238336444</v>
      </c>
      <c r="Q99" s="13">
        <v>151</v>
      </c>
      <c r="R99" s="13">
        <f t="shared" si="43"/>
        <v>8124.253</v>
      </c>
      <c r="S99" s="13">
        <f t="shared" si="32"/>
        <v>8161.611612814224</v>
      </c>
    </row>
    <row r="100" spans="1:19" ht="12.75">
      <c r="A100" s="2" t="s">
        <v>96</v>
      </c>
      <c r="B100" s="2" t="s">
        <v>409</v>
      </c>
      <c r="C100" s="2" t="s">
        <v>1020</v>
      </c>
      <c r="D100" s="47" t="s">
        <v>393</v>
      </c>
      <c r="E100" s="48" t="s">
        <v>88</v>
      </c>
      <c r="F100" s="48" t="s">
        <v>87</v>
      </c>
      <c r="G100" s="49">
        <v>5</v>
      </c>
      <c r="H100" s="106">
        <v>65.09</v>
      </c>
      <c r="I100" s="106">
        <f t="shared" si="40"/>
        <v>3502.03727</v>
      </c>
      <c r="J100" s="106">
        <f t="shared" si="44"/>
        <v>3915.447333261685</v>
      </c>
      <c r="K100" s="106">
        <v>66.4</v>
      </c>
      <c r="L100" s="106">
        <f t="shared" si="41"/>
        <v>3572.5192</v>
      </c>
      <c r="M100" s="106">
        <f t="shared" si="45"/>
        <v>3720.097050651414</v>
      </c>
      <c r="N100" s="106">
        <v>74</v>
      </c>
      <c r="O100" s="13">
        <f t="shared" si="42"/>
        <v>3981.4219999999996</v>
      </c>
      <c r="P100" s="13">
        <f t="shared" si="46"/>
        <v>3478.304423886963</v>
      </c>
      <c r="Q100" s="13">
        <v>59</v>
      </c>
      <c r="R100" s="13">
        <f t="shared" si="43"/>
        <v>3174.377</v>
      </c>
      <c r="S100" s="13">
        <f t="shared" si="32"/>
        <v>3188.974073881054</v>
      </c>
    </row>
    <row r="101" spans="1:19" ht="12.75">
      <c r="A101" s="2" t="s">
        <v>96</v>
      </c>
      <c r="B101" s="2" t="s">
        <v>409</v>
      </c>
      <c r="C101" s="2" t="s">
        <v>1020</v>
      </c>
      <c r="D101" s="47" t="s">
        <v>393</v>
      </c>
      <c r="E101" s="48" t="s">
        <v>88</v>
      </c>
      <c r="F101" s="48" t="s">
        <v>87</v>
      </c>
      <c r="G101" s="49">
        <v>5</v>
      </c>
      <c r="H101" s="106">
        <v>65.28</v>
      </c>
      <c r="I101" s="106">
        <f t="shared" si="40"/>
        <v>3512.2598399999997</v>
      </c>
      <c r="J101" s="106">
        <f t="shared" si="44"/>
        <v>3926.876661780962</v>
      </c>
      <c r="K101" s="106">
        <v>64.65</v>
      </c>
      <c r="L101" s="106">
        <f t="shared" si="41"/>
        <v>3478.36395</v>
      </c>
      <c r="M101" s="106">
        <f t="shared" si="45"/>
        <v>3622.0523241658725</v>
      </c>
      <c r="N101" s="106">
        <v>76</v>
      </c>
      <c r="O101" s="13">
        <f t="shared" si="42"/>
        <v>4089.028</v>
      </c>
      <c r="P101" s="13">
        <f t="shared" si="46"/>
        <v>3572.312651559584</v>
      </c>
      <c r="Q101" s="13">
        <v>61</v>
      </c>
      <c r="R101" s="13">
        <f t="shared" si="43"/>
        <v>3281.9829999999997</v>
      </c>
      <c r="S101" s="13">
        <f t="shared" si="32"/>
        <v>3297.074889944819</v>
      </c>
    </row>
    <row r="102" spans="1:19" ht="12.75">
      <c r="A102" s="2" t="s">
        <v>96</v>
      </c>
      <c r="B102" s="2" t="s">
        <v>409</v>
      </c>
      <c r="C102" s="2" t="s">
        <v>1020</v>
      </c>
      <c r="D102" s="47" t="s">
        <v>393</v>
      </c>
      <c r="E102" s="48" t="s">
        <v>88</v>
      </c>
      <c r="F102" s="48" t="s">
        <v>87</v>
      </c>
      <c r="G102" s="49">
        <v>5</v>
      </c>
      <c r="H102" s="106">
        <v>63.37</v>
      </c>
      <c r="I102" s="106">
        <f t="shared" si="40"/>
        <v>3409.4961099999996</v>
      </c>
      <c r="J102" s="106">
        <f t="shared" si="44"/>
        <v>3811.981832981917</v>
      </c>
      <c r="K102" s="106">
        <v>62.92</v>
      </c>
      <c r="L102" s="106">
        <f t="shared" si="41"/>
        <v>3385.28476</v>
      </c>
      <c r="M102" s="106">
        <f t="shared" si="45"/>
        <v>3525.128108840165</v>
      </c>
      <c r="N102" s="106">
        <v>72</v>
      </c>
      <c r="O102" s="13">
        <f t="shared" si="42"/>
        <v>3873.816</v>
      </c>
      <c r="P102" s="13">
        <f t="shared" si="46"/>
        <v>3384.2961962143427</v>
      </c>
      <c r="Q102" s="13">
        <v>61</v>
      </c>
      <c r="R102" s="13">
        <f t="shared" si="43"/>
        <v>3281.9829999999997</v>
      </c>
      <c r="S102" s="13">
        <f t="shared" si="32"/>
        <v>3297.074889944819</v>
      </c>
    </row>
    <row r="103" spans="1:19" ht="12.75">
      <c r="A103" s="2" t="s">
        <v>96</v>
      </c>
      <c r="B103" s="2" t="s">
        <v>409</v>
      </c>
      <c r="C103" s="2" t="s">
        <v>1020</v>
      </c>
      <c r="D103" s="47" t="s">
        <v>393</v>
      </c>
      <c r="E103" s="48" t="s">
        <v>88</v>
      </c>
      <c r="F103" s="48" t="s">
        <v>87</v>
      </c>
      <c r="G103" s="49">
        <v>5</v>
      </c>
      <c r="H103" s="106">
        <v>68.36</v>
      </c>
      <c r="I103" s="106">
        <f t="shared" si="40"/>
        <v>3677.9730799999998</v>
      </c>
      <c r="J103" s="106">
        <f t="shared" si="44"/>
        <v>4112.1520925145</v>
      </c>
      <c r="K103" s="106">
        <v>64.62</v>
      </c>
      <c r="L103" s="106">
        <f t="shared" si="41"/>
        <v>3476.74986</v>
      </c>
      <c r="M103" s="106">
        <f t="shared" si="45"/>
        <v>3620.37155742612</v>
      </c>
      <c r="N103" s="106">
        <v>80</v>
      </c>
      <c r="O103" s="13">
        <f t="shared" si="42"/>
        <v>4304.24</v>
      </c>
      <c r="P103" s="13">
        <f t="shared" si="46"/>
        <v>3760.3291069048255</v>
      </c>
      <c r="Q103" s="13">
        <v>70</v>
      </c>
      <c r="R103" s="13">
        <f t="shared" si="43"/>
        <v>3766.21</v>
      </c>
      <c r="S103" s="13">
        <f t="shared" si="32"/>
        <v>3783.5285622317597</v>
      </c>
    </row>
    <row r="104" spans="1:19" ht="12.75">
      <c r="A104" s="2" t="s">
        <v>96</v>
      </c>
      <c r="B104" s="2" t="s">
        <v>409</v>
      </c>
      <c r="C104" s="2" t="s">
        <v>1020</v>
      </c>
      <c r="D104" s="47" t="s">
        <v>393</v>
      </c>
      <c r="E104" s="48" t="s">
        <v>88</v>
      </c>
      <c r="F104" s="48" t="s">
        <v>87</v>
      </c>
      <c r="G104" s="49">
        <v>5</v>
      </c>
      <c r="H104" s="106">
        <v>44.17</v>
      </c>
      <c r="I104" s="106">
        <f t="shared" si="40"/>
        <v>2376.47851</v>
      </c>
      <c r="J104" s="106">
        <f t="shared" si="44"/>
        <v>2657.0181089286934</v>
      </c>
      <c r="K104" s="106">
        <v>47.89</v>
      </c>
      <c r="L104" s="106">
        <f t="shared" si="41"/>
        <v>2576.62567</v>
      </c>
      <c r="M104" s="106">
        <f t="shared" si="45"/>
        <v>2683.0639722243404</v>
      </c>
      <c r="N104" s="106">
        <v>51</v>
      </c>
      <c r="O104" s="13">
        <f t="shared" si="42"/>
        <v>2743.953</v>
      </c>
      <c r="P104" s="13">
        <f t="shared" si="46"/>
        <v>2397.209805651826</v>
      </c>
      <c r="Q104" s="13">
        <v>39</v>
      </c>
      <c r="R104" s="13">
        <f t="shared" si="43"/>
        <v>2098.317</v>
      </c>
      <c r="S104" s="13">
        <f t="shared" si="32"/>
        <v>2107.965913243409</v>
      </c>
    </row>
    <row r="105" spans="1:19" ht="12.75">
      <c r="A105" s="2" t="s">
        <v>96</v>
      </c>
      <c r="B105" s="2" t="s">
        <v>409</v>
      </c>
      <c r="C105" s="2" t="s">
        <v>1020</v>
      </c>
      <c r="D105" s="47" t="s">
        <v>393</v>
      </c>
      <c r="E105" s="48" t="s">
        <v>88</v>
      </c>
      <c r="F105" s="48" t="s">
        <v>87</v>
      </c>
      <c r="G105" s="49">
        <v>5</v>
      </c>
      <c r="H105" s="106">
        <v>63.65</v>
      </c>
      <c r="I105" s="106">
        <f t="shared" si="40"/>
        <v>3424.5609499999996</v>
      </c>
      <c r="J105" s="106">
        <f t="shared" si="44"/>
        <v>3828.825053957693</v>
      </c>
      <c r="K105" s="106">
        <v>63.15</v>
      </c>
      <c r="L105" s="106">
        <f t="shared" si="41"/>
        <v>3397.6594499999997</v>
      </c>
      <c r="M105" s="106">
        <f t="shared" si="45"/>
        <v>3538.013987178265</v>
      </c>
      <c r="N105" s="106">
        <v>75</v>
      </c>
      <c r="O105" s="13">
        <f t="shared" si="42"/>
        <v>4035.225</v>
      </c>
      <c r="P105" s="13">
        <f t="shared" si="46"/>
        <v>3525.3085377232737</v>
      </c>
      <c r="Q105" s="13">
        <v>61</v>
      </c>
      <c r="R105" s="13">
        <f t="shared" si="43"/>
        <v>3281.9829999999997</v>
      </c>
      <c r="S105" s="13">
        <f t="shared" si="32"/>
        <v>3297.074889944819</v>
      </c>
    </row>
    <row r="106" spans="1:19" ht="12.75">
      <c r="A106" s="2" t="s">
        <v>96</v>
      </c>
      <c r="B106" s="2" t="s">
        <v>409</v>
      </c>
      <c r="C106" s="2" t="s">
        <v>1020</v>
      </c>
      <c r="D106" s="47" t="s">
        <v>393</v>
      </c>
      <c r="E106" s="48" t="s">
        <v>88</v>
      </c>
      <c r="F106" s="48" t="s">
        <v>87</v>
      </c>
      <c r="G106" s="49">
        <v>5</v>
      </c>
      <c r="H106" s="106">
        <v>57.46</v>
      </c>
      <c r="I106" s="106">
        <f t="shared" si="40"/>
        <v>3091.52038</v>
      </c>
      <c r="J106" s="106">
        <f t="shared" si="44"/>
        <v>3456.469561671784</v>
      </c>
      <c r="K106" s="106">
        <v>65.53</v>
      </c>
      <c r="L106" s="106">
        <f t="shared" si="41"/>
        <v>3525.7105899999997</v>
      </c>
      <c r="M106" s="106">
        <f t="shared" si="45"/>
        <v>3671.3548151986015</v>
      </c>
      <c r="N106" s="106">
        <v>73</v>
      </c>
      <c r="O106" s="13">
        <f t="shared" si="42"/>
        <v>3927.6189999999997</v>
      </c>
      <c r="P106" s="13">
        <f t="shared" si="46"/>
        <v>3431.300310050653</v>
      </c>
      <c r="Q106" s="13">
        <v>56</v>
      </c>
      <c r="R106" s="13">
        <f t="shared" si="43"/>
        <v>3012.968</v>
      </c>
      <c r="S106" s="13">
        <f t="shared" si="32"/>
        <v>3026.8228497854075</v>
      </c>
    </row>
    <row r="107" spans="1:19" ht="12.75">
      <c r="A107" s="2" t="s">
        <v>96</v>
      </c>
      <c r="B107" s="2" t="s">
        <v>409</v>
      </c>
      <c r="C107" s="2" t="s">
        <v>1020</v>
      </c>
      <c r="D107" s="47" t="s">
        <v>393</v>
      </c>
      <c r="E107" s="48" t="s">
        <v>88</v>
      </c>
      <c r="F107" s="48" t="s">
        <v>87</v>
      </c>
      <c r="G107" s="49">
        <v>5</v>
      </c>
      <c r="H107" s="106">
        <v>62.12</v>
      </c>
      <c r="I107" s="106">
        <f t="shared" si="40"/>
        <v>3342.2423599999997</v>
      </c>
      <c r="J107" s="106">
        <f t="shared" si="44"/>
        <v>3736.7888821972024</v>
      </c>
      <c r="K107" s="106">
        <v>65.86</v>
      </c>
      <c r="L107" s="106">
        <f t="shared" si="41"/>
        <v>3543.4655799999996</v>
      </c>
      <c r="M107" s="106">
        <f t="shared" si="45"/>
        <v>3689.8432493358746</v>
      </c>
      <c r="N107" s="106">
        <v>78</v>
      </c>
      <c r="O107" s="13">
        <f t="shared" si="42"/>
        <v>4196.634</v>
      </c>
      <c r="P107" s="13">
        <f t="shared" si="46"/>
        <v>3666.3208792322052</v>
      </c>
      <c r="Q107" s="13">
        <v>62</v>
      </c>
      <c r="R107" s="13">
        <f t="shared" si="43"/>
        <v>3335.786</v>
      </c>
      <c r="S107" s="13">
        <f t="shared" si="32"/>
        <v>3351.1252979767014</v>
      </c>
    </row>
    <row r="108" spans="1:19" ht="12.75">
      <c r="A108" s="2" t="s">
        <v>96</v>
      </c>
      <c r="B108" s="2" t="s">
        <v>409</v>
      </c>
      <c r="C108" s="2" t="s">
        <v>1020</v>
      </c>
      <c r="D108" s="47" t="s">
        <v>394</v>
      </c>
      <c r="E108" s="48" t="s">
        <v>80</v>
      </c>
      <c r="F108" s="48" t="s">
        <v>1053</v>
      </c>
      <c r="G108" s="49">
        <v>20</v>
      </c>
      <c r="H108" s="106">
        <v>181.8</v>
      </c>
      <c r="I108" s="106">
        <f t="shared" si="40"/>
        <v>9781.3854</v>
      </c>
      <c r="J108" s="106">
        <f t="shared" si="44"/>
        <v>10936.062762128966</v>
      </c>
      <c r="K108" s="106">
        <v>205</v>
      </c>
      <c r="L108" s="106">
        <f t="shared" si="41"/>
        <v>11029.615</v>
      </c>
      <c r="M108" s="106">
        <f t="shared" si="45"/>
        <v>11485.239388306323</v>
      </c>
      <c r="N108" s="106">
        <v>239</v>
      </c>
      <c r="O108" s="13">
        <f t="shared" si="42"/>
        <v>12858.917</v>
      </c>
      <c r="P108" s="13">
        <f t="shared" si="46"/>
        <v>11233.983206878165</v>
      </c>
      <c r="Q108" s="13">
        <v>173</v>
      </c>
      <c r="R108" s="13">
        <f t="shared" si="43"/>
        <v>9307.919</v>
      </c>
      <c r="S108" s="13">
        <f t="shared" si="32"/>
        <v>9350.720589515635</v>
      </c>
    </row>
    <row r="109" spans="1:19" ht="12.75">
      <c r="A109" s="2" t="s">
        <v>96</v>
      </c>
      <c r="B109" s="2" t="s">
        <v>409</v>
      </c>
      <c r="C109" s="2" t="s">
        <v>1020</v>
      </c>
      <c r="D109" s="47" t="s">
        <v>395</v>
      </c>
      <c r="E109" s="48" t="s">
        <v>80</v>
      </c>
      <c r="F109" s="48" t="s">
        <v>1053</v>
      </c>
      <c r="G109" s="49">
        <v>48</v>
      </c>
      <c r="H109" s="106">
        <v>114.51</v>
      </c>
      <c r="I109" s="106">
        <f t="shared" si="40"/>
        <v>6160.98153</v>
      </c>
      <c r="J109" s="106">
        <f t="shared" si="44"/>
        <v>6888.275835486183</v>
      </c>
      <c r="K109" s="106">
        <v>111.69</v>
      </c>
      <c r="L109" s="106">
        <f t="shared" si="41"/>
        <v>6009.25707</v>
      </c>
      <c r="M109" s="106">
        <f t="shared" si="45"/>
        <v>6257.4945720972355</v>
      </c>
      <c r="N109" s="106">
        <v>125</v>
      </c>
      <c r="O109" s="13">
        <f t="shared" si="42"/>
        <v>6725.375</v>
      </c>
      <c r="P109" s="13">
        <f t="shared" si="46"/>
        <v>5875.51422953879</v>
      </c>
      <c r="Q109" s="13">
        <v>97</v>
      </c>
      <c r="R109" s="13">
        <f t="shared" si="43"/>
        <v>5218.891</v>
      </c>
      <c r="S109" s="13">
        <f t="shared" si="32"/>
        <v>5242.889579092581</v>
      </c>
    </row>
    <row r="110" spans="1:19" ht="12.75">
      <c r="A110" s="2" t="s">
        <v>96</v>
      </c>
      <c r="B110" s="2" t="s">
        <v>409</v>
      </c>
      <c r="C110" s="2" t="s">
        <v>1020</v>
      </c>
      <c r="D110" s="47" t="s">
        <v>396</v>
      </c>
      <c r="E110" s="48" t="s">
        <v>80</v>
      </c>
      <c r="F110" s="48" t="s">
        <v>93</v>
      </c>
      <c r="G110" s="49">
        <v>1</v>
      </c>
      <c r="H110" s="106">
        <v>129.03</v>
      </c>
      <c r="I110" s="106">
        <f t="shared" si="40"/>
        <v>6942.20109</v>
      </c>
      <c r="J110" s="106">
        <f t="shared" si="44"/>
        <v>7761.717151801433</v>
      </c>
      <c r="K110" s="106">
        <v>119.85</v>
      </c>
      <c r="L110" s="106">
        <f t="shared" si="41"/>
        <v>6448.2895499999995</v>
      </c>
      <c r="M110" s="106">
        <f t="shared" si="45"/>
        <v>6714.663125309818</v>
      </c>
      <c r="N110" s="106">
        <v>194</v>
      </c>
      <c r="O110" s="13">
        <f t="shared" si="42"/>
        <v>10437.782</v>
      </c>
      <c r="P110" s="13">
        <f t="shared" si="46"/>
        <v>9118.798084244201</v>
      </c>
      <c r="Q110" s="13">
        <v>113</v>
      </c>
      <c r="R110" s="13">
        <f t="shared" si="43"/>
        <v>6079.739</v>
      </c>
      <c r="S110" s="13">
        <f t="shared" si="32"/>
        <v>6107.696107602697</v>
      </c>
    </row>
    <row r="111" spans="1:19" ht="12.75">
      <c r="A111" s="2" t="s">
        <v>96</v>
      </c>
      <c r="B111" s="2" t="s">
        <v>409</v>
      </c>
      <c r="C111" s="2" t="s">
        <v>1020</v>
      </c>
      <c r="D111" s="47" t="s">
        <v>393</v>
      </c>
      <c r="E111" s="48" t="s">
        <v>80</v>
      </c>
      <c r="F111" s="48" t="s">
        <v>93</v>
      </c>
      <c r="G111" s="49">
        <v>132</v>
      </c>
      <c r="H111" s="106">
        <v>72.4</v>
      </c>
      <c r="I111" s="106">
        <f t="shared" si="40"/>
        <v>3895.3372</v>
      </c>
      <c r="J111" s="106">
        <f t="shared" si="44"/>
        <v>4355.175709450699</v>
      </c>
      <c r="K111" s="106">
        <v>73.41</v>
      </c>
      <c r="L111" s="106">
        <f t="shared" si="41"/>
        <v>3949.6782299999995</v>
      </c>
      <c r="M111" s="106">
        <f t="shared" si="45"/>
        <v>4112.836212173498</v>
      </c>
      <c r="N111" s="106">
        <v>72</v>
      </c>
      <c r="O111" s="13">
        <f t="shared" si="42"/>
        <v>3873.816</v>
      </c>
      <c r="P111" s="13">
        <f t="shared" si="46"/>
        <v>3384.2961962143427</v>
      </c>
      <c r="Q111" s="13">
        <v>60</v>
      </c>
      <c r="R111" s="13">
        <f t="shared" si="43"/>
        <v>3228.18</v>
      </c>
      <c r="S111" s="13">
        <f t="shared" si="32"/>
        <v>3243.0244819129366</v>
      </c>
    </row>
    <row r="112" spans="1:19" ht="12.75">
      <c r="A112" s="2" t="s">
        <v>96</v>
      </c>
      <c r="B112" s="2" t="s">
        <v>409</v>
      </c>
      <c r="C112" s="2" t="s">
        <v>1020</v>
      </c>
      <c r="D112" s="47" t="s">
        <v>402</v>
      </c>
      <c r="E112" s="48" t="s">
        <v>59</v>
      </c>
      <c r="F112" s="48" t="s">
        <v>58</v>
      </c>
      <c r="G112" s="49">
        <v>4</v>
      </c>
      <c r="H112" s="106">
        <v>355.2</v>
      </c>
      <c r="I112" s="106">
        <f t="shared" si="40"/>
        <v>19110.8256</v>
      </c>
      <c r="J112" s="106">
        <f t="shared" si="44"/>
        <v>21366.828894984646</v>
      </c>
      <c r="K112" s="106">
        <v>359.33</v>
      </c>
      <c r="L112" s="106">
        <f t="shared" si="41"/>
        <v>19333.03199</v>
      </c>
      <c r="M112" s="106">
        <f t="shared" si="45"/>
        <v>20131.663753171273</v>
      </c>
      <c r="N112" s="106">
        <v>411</v>
      </c>
      <c r="O112" s="13">
        <f t="shared" si="42"/>
        <v>22113.033</v>
      </c>
      <c r="P112" s="13">
        <f t="shared" si="46"/>
        <v>19318.690786723542</v>
      </c>
      <c r="Q112" s="13">
        <v>367</v>
      </c>
      <c r="R112" s="13">
        <f t="shared" si="43"/>
        <v>19745.700999999997</v>
      </c>
      <c r="S112" s="13">
        <f t="shared" si="32"/>
        <v>19836.499747700793</v>
      </c>
    </row>
    <row r="113" spans="1:19" ht="12.75">
      <c r="A113" s="2" t="s">
        <v>96</v>
      </c>
      <c r="B113" s="2" t="s">
        <v>409</v>
      </c>
      <c r="C113" s="2" t="s">
        <v>1020</v>
      </c>
      <c r="D113" s="47" t="s">
        <v>403</v>
      </c>
      <c r="E113" s="48" t="s">
        <v>15</v>
      </c>
      <c r="F113" s="48" t="s">
        <v>14</v>
      </c>
      <c r="G113" s="49">
        <v>34</v>
      </c>
      <c r="H113" s="106">
        <v>70.27</v>
      </c>
      <c r="I113" s="106">
        <f t="shared" si="40"/>
        <v>3780.7368099999994</v>
      </c>
      <c r="J113" s="106">
        <f t="shared" si="44"/>
        <v>4227.046921313545</v>
      </c>
      <c r="K113" s="106">
        <v>72.23</v>
      </c>
      <c r="L113" s="106">
        <f t="shared" si="41"/>
        <v>3886.19069</v>
      </c>
      <c r="M113" s="106">
        <f t="shared" si="45"/>
        <v>4046.7260537432476</v>
      </c>
      <c r="N113" s="106">
        <v>52</v>
      </c>
      <c r="O113" s="13">
        <f t="shared" si="42"/>
        <v>2797.756</v>
      </c>
      <c r="P113" s="13">
        <f t="shared" si="46"/>
        <v>2444.2139194881365</v>
      </c>
      <c r="Q113" s="13">
        <v>23</v>
      </c>
      <c r="R113" s="13">
        <f t="shared" si="43"/>
        <v>1237.469</v>
      </c>
      <c r="S113" s="13">
        <f t="shared" si="32"/>
        <v>1243.1593847332924</v>
      </c>
    </row>
    <row r="114" spans="1:19" ht="12.75">
      <c r="A114" s="2" t="s">
        <v>96</v>
      </c>
      <c r="B114" s="2" t="s">
        <v>409</v>
      </c>
      <c r="C114" s="2" t="s">
        <v>1020</v>
      </c>
      <c r="D114" s="47" t="s">
        <v>403</v>
      </c>
      <c r="E114" s="48" t="s">
        <v>15</v>
      </c>
      <c r="F114" s="48" t="s">
        <v>91</v>
      </c>
      <c r="G114" s="49">
        <v>54</v>
      </c>
      <c r="H114" s="106">
        <v>389.84</v>
      </c>
      <c r="I114" s="106">
        <f t="shared" si="40"/>
        <v>20974.56152</v>
      </c>
      <c r="J114" s="106">
        <f t="shared" si="44"/>
        <v>23450.57594713067</v>
      </c>
      <c r="K114" s="106">
        <v>458.89</v>
      </c>
      <c r="L114" s="106">
        <f t="shared" si="41"/>
        <v>24689.658669999997</v>
      </c>
      <c r="M114" s="106">
        <f t="shared" si="45"/>
        <v>25709.568306828725</v>
      </c>
      <c r="N114" s="106">
        <v>463</v>
      </c>
      <c r="O114" s="13">
        <f t="shared" si="42"/>
        <v>24910.788999999997</v>
      </c>
      <c r="P114" s="13">
        <f t="shared" si="46"/>
        <v>21762.904706211673</v>
      </c>
      <c r="Q114" s="13">
        <v>410</v>
      </c>
      <c r="R114" s="13">
        <f t="shared" si="43"/>
        <v>22059.23</v>
      </c>
      <c r="S114" s="13">
        <f t="shared" si="32"/>
        <v>22160.667293071736</v>
      </c>
    </row>
    <row r="115" spans="1:19" ht="12.75">
      <c r="A115" s="2" t="s">
        <v>410</v>
      </c>
      <c r="B115" s="2" t="s">
        <v>411</v>
      </c>
      <c r="C115" s="47" t="s">
        <v>1020</v>
      </c>
      <c r="D115" s="2" t="s">
        <v>133</v>
      </c>
      <c r="E115" s="50">
        <v>110393436</v>
      </c>
      <c r="F115" s="2" t="s">
        <v>1213</v>
      </c>
      <c r="G115" s="2"/>
      <c r="H115" s="13">
        <v>0</v>
      </c>
      <c r="I115" s="13">
        <f>H115*20*0.577</f>
        <v>0</v>
      </c>
      <c r="J115" s="106">
        <f t="shared" si="44"/>
        <v>0</v>
      </c>
      <c r="K115" s="13">
        <v>0</v>
      </c>
      <c r="L115" s="13">
        <f>K115*20*0.577</f>
        <v>0</v>
      </c>
      <c r="M115" s="106">
        <f t="shared" si="45"/>
        <v>0</v>
      </c>
      <c r="N115" s="13">
        <v>0</v>
      </c>
      <c r="O115" s="13">
        <f>N115*20*0.577</f>
        <v>0</v>
      </c>
      <c r="P115" s="13">
        <f t="shared" si="46"/>
        <v>0</v>
      </c>
      <c r="Q115" s="13">
        <v>31</v>
      </c>
      <c r="R115" s="13">
        <f>Q115*20*0.577</f>
        <v>357.73999999999995</v>
      </c>
      <c r="S115" s="13">
        <f t="shared" si="32"/>
        <v>359.3850337216431</v>
      </c>
    </row>
    <row r="116" spans="1:19" ht="12.75">
      <c r="A116" s="2" t="s">
        <v>417</v>
      </c>
      <c r="B116" s="2" t="s">
        <v>418</v>
      </c>
      <c r="C116" s="47" t="s">
        <v>1020</v>
      </c>
      <c r="D116" s="2" t="s">
        <v>377</v>
      </c>
      <c r="E116" s="52">
        <v>1972702</v>
      </c>
      <c r="F116" s="2" t="s">
        <v>1180</v>
      </c>
      <c r="G116" s="2"/>
      <c r="H116" s="13">
        <v>34342</v>
      </c>
      <c r="I116" s="13">
        <f>H116/1000*20*0.577</f>
        <v>396.3066799999999</v>
      </c>
      <c r="J116" s="106">
        <f t="shared" si="44"/>
        <v>443.09006835892177</v>
      </c>
      <c r="K116" s="13">
        <v>41074</v>
      </c>
      <c r="L116" s="13">
        <f>K116/1000*20*0.577</f>
        <v>473.99395999999996</v>
      </c>
      <c r="M116" s="106">
        <f t="shared" si="45"/>
        <v>493.5742634000635</v>
      </c>
      <c r="N116" s="13">
        <v>37433</v>
      </c>
      <c r="O116" s="13">
        <f>N116/1000*20*0.577</f>
        <v>431.97682</v>
      </c>
      <c r="P116" s="13">
        <f t="shared" si="46"/>
        <v>377.3895065689149</v>
      </c>
      <c r="Q116" s="13">
        <v>40449</v>
      </c>
      <c r="R116" s="13">
        <f>Q116/1000*20*0.577</f>
        <v>466.78146</v>
      </c>
      <c r="S116" s="13">
        <f t="shared" si="32"/>
        <v>468.9279106131208</v>
      </c>
    </row>
    <row r="117" spans="1:19" ht="12.75">
      <c r="A117" s="2" t="s">
        <v>417</v>
      </c>
      <c r="B117" s="2" t="s">
        <v>418</v>
      </c>
      <c r="C117" s="2" t="s">
        <v>1020</v>
      </c>
      <c r="D117" s="2" t="s">
        <v>377</v>
      </c>
      <c r="E117" s="52">
        <v>1972315</v>
      </c>
      <c r="F117" s="2" t="s">
        <v>150</v>
      </c>
      <c r="G117" s="2"/>
      <c r="H117" s="13">
        <v>8659</v>
      </c>
      <c r="I117" s="13">
        <f>H117/1000*20*0.577</f>
        <v>99.92486</v>
      </c>
      <c r="J117" s="106">
        <f t="shared" si="44"/>
        <v>111.72083460252472</v>
      </c>
      <c r="K117" s="13">
        <v>988</v>
      </c>
      <c r="L117" s="13">
        <f>K117/1000*20*0.577</f>
        <v>11.401519999999998</v>
      </c>
      <c r="M117" s="106">
        <f t="shared" si="45"/>
        <v>11.872507480139813</v>
      </c>
      <c r="N117" s="13">
        <v>0</v>
      </c>
      <c r="O117" s="13">
        <f>N117/1000*20*0.577</f>
        <v>0</v>
      </c>
      <c r="P117" s="13">
        <f t="shared" si="46"/>
        <v>0</v>
      </c>
      <c r="Q117" s="13">
        <v>0</v>
      </c>
      <c r="R117" s="13">
        <f>Q117/1000*20*0.577</f>
        <v>0</v>
      </c>
      <c r="S117" s="13">
        <f t="shared" si="32"/>
        <v>0</v>
      </c>
    </row>
    <row r="118" spans="1:19" ht="12.75">
      <c r="A118" s="2" t="s">
        <v>417</v>
      </c>
      <c r="B118" s="2" t="s">
        <v>418</v>
      </c>
      <c r="C118" s="2" t="s">
        <v>1020</v>
      </c>
      <c r="D118" s="2" t="s">
        <v>425</v>
      </c>
      <c r="E118" s="52">
        <v>1972300</v>
      </c>
      <c r="F118" s="2" t="s">
        <v>1768</v>
      </c>
      <c r="G118" s="2"/>
      <c r="H118" s="13">
        <v>202570</v>
      </c>
      <c r="I118" s="13">
        <f>H118/1000*20*0.577</f>
        <v>2337.6577999999995</v>
      </c>
      <c r="J118" s="106">
        <f t="shared" si="44"/>
        <v>2613.614674377345</v>
      </c>
      <c r="K118" s="13">
        <v>215210</v>
      </c>
      <c r="L118" s="13">
        <f>K118/1000*20*0.577</f>
        <v>2483.5233999999996</v>
      </c>
      <c r="M118" s="106">
        <f t="shared" si="45"/>
        <v>2586.1157234826815</v>
      </c>
      <c r="N118" s="13">
        <v>240190</v>
      </c>
      <c r="O118" s="13">
        <f>N118/1000*20*0.577</f>
        <v>2771.7925999999998</v>
      </c>
      <c r="P118" s="13">
        <f t="shared" si="46"/>
        <v>2421.5314183417754</v>
      </c>
      <c r="Q118" s="13">
        <v>227150</v>
      </c>
      <c r="R118" s="13">
        <f>Q118/1000*20*0.577</f>
        <v>2621.3109999999997</v>
      </c>
      <c r="S118" s="13">
        <f t="shared" si="32"/>
        <v>2633.36485193133</v>
      </c>
    </row>
    <row r="119" spans="1:19" ht="12.75">
      <c r="A119" s="2" t="s">
        <v>417</v>
      </c>
      <c r="B119" s="2" t="s">
        <v>418</v>
      </c>
      <c r="C119" s="2" t="s">
        <v>1020</v>
      </c>
      <c r="D119" s="2" t="s">
        <v>426</v>
      </c>
      <c r="E119" s="52">
        <v>1011305</v>
      </c>
      <c r="F119" s="2" t="s">
        <v>151</v>
      </c>
      <c r="G119" s="2"/>
      <c r="H119" s="13">
        <v>19028</v>
      </c>
      <c r="I119" s="13">
        <f>H119/1000*20*0.577</f>
        <v>219.58311999999995</v>
      </c>
      <c r="J119" s="106">
        <f t="shared" si="44"/>
        <v>245.5045664414875</v>
      </c>
      <c r="K119" s="13">
        <v>21896</v>
      </c>
      <c r="L119" s="13">
        <f>K119/1000*20*0.577</f>
        <v>252.67983999999998</v>
      </c>
      <c r="M119" s="106">
        <f t="shared" si="45"/>
        <v>263.117837839212</v>
      </c>
      <c r="N119" s="13">
        <v>22356</v>
      </c>
      <c r="O119" s="13">
        <f>N119/1000*20*0.577</f>
        <v>257.98823999999996</v>
      </c>
      <c r="P119" s="13">
        <f t="shared" si="46"/>
        <v>225.38722006931482</v>
      </c>
      <c r="Q119" s="13">
        <v>18750</v>
      </c>
      <c r="R119" s="13">
        <f>Q119/1000*20*0.577</f>
        <v>216.37499999999997</v>
      </c>
      <c r="S119" s="13">
        <f t="shared" si="32"/>
        <v>217.36998007357445</v>
      </c>
    </row>
    <row r="120" spans="1:19" ht="13.5" thickBot="1">
      <c r="A120" s="41"/>
      <c r="B120" s="41"/>
      <c r="C120" s="109" t="s">
        <v>1014</v>
      </c>
      <c r="D120" s="41"/>
      <c r="E120" s="110"/>
      <c r="F120" s="41"/>
      <c r="G120" s="41"/>
      <c r="H120" s="86"/>
      <c r="I120" s="86">
        <f>SUM(I93:I119)</f>
        <v>194020.22656999997</v>
      </c>
      <c r="J120" s="86">
        <f>SUM(J93:J119)</f>
        <v>216924.01312517573</v>
      </c>
      <c r="K120" s="86"/>
      <c r="L120" s="86">
        <f>SUM(L93:L119)</f>
        <v>220884.86339999991</v>
      </c>
      <c r="M120" s="86">
        <f>SUM(M93:M119)</f>
        <v>230009.43672125836</v>
      </c>
      <c r="N120" s="86"/>
      <c r="O120" s="86">
        <f>SUM(O93:O119)</f>
        <v>234438.03665999998</v>
      </c>
      <c r="P120" s="86">
        <f>SUM(P93:P119)</f>
        <v>204812.96884426015</v>
      </c>
      <c r="Q120" s="86"/>
      <c r="R120" s="86">
        <f>SUM(R93:R119)</f>
        <v>191488.48045999996</v>
      </c>
      <c r="S120" s="86">
        <f>SUM(S93:S119)</f>
        <v>192369.02221564075</v>
      </c>
    </row>
    <row r="121" spans="1:19" ht="12.75">
      <c r="A121" s="2"/>
      <c r="B121" s="2"/>
      <c r="C121" s="2"/>
      <c r="D121" s="2"/>
      <c r="E121" s="52"/>
      <c r="F121" s="2"/>
      <c r="G121" s="2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>
        <f t="shared" si="32"/>
        <v>0</v>
      </c>
    </row>
    <row r="122" spans="1:19" ht="12.75">
      <c r="A122" s="2" t="s">
        <v>96</v>
      </c>
      <c r="B122" s="2" t="s">
        <v>409</v>
      </c>
      <c r="C122" s="2" t="s">
        <v>1021</v>
      </c>
      <c r="D122" s="47" t="s">
        <v>377</v>
      </c>
      <c r="E122" s="48" t="s">
        <v>11</v>
      </c>
      <c r="F122" s="48" t="s">
        <v>12</v>
      </c>
      <c r="G122" s="49">
        <v>5</v>
      </c>
      <c r="H122" s="106">
        <v>261.31</v>
      </c>
      <c r="I122" s="106">
        <f aca="true" t="shared" si="47" ref="I122:I153">H122*53.803</f>
        <v>14059.261929999999</v>
      </c>
      <c r="J122" s="106">
        <f>I122/2931*3277</f>
        <v>15718.935975643124</v>
      </c>
      <c r="K122" s="106">
        <v>298.31</v>
      </c>
      <c r="L122" s="106">
        <f aca="true" t="shared" si="48" ref="L122:L153">K122*53.803</f>
        <v>16049.97293</v>
      </c>
      <c r="M122" s="106">
        <f>L122/3147*3277</f>
        <v>16712.98420451541</v>
      </c>
      <c r="N122" s="106">
        <v>321</v>
      </c>
      <c r="O122" s="13">
        <f aca="true" t="shared" si="49" ref="O122:O153">N122*53.803</f>
        <v>17270.763</v>
      </c>
      <c r="P122" s="13">
        <f>O122/3751*3277</f>
        <v>15088.32054145561</v>
      </c>
      <c r="Q122" s="13">
        <v>276</v>
      </c>
      <c r="R122" s="13">
        <f aca="true" t="shared" si="50" ref="R122:R178">Q122*53.803</f>
        <v>14849.627999999999</v>
      </c>
      <c r="S122" s="13">
        <f t="shared" si="32"/>
        <v>14917.91261679951</v>
      </c>
    </row>
    <row r="123" spans="1:19" ht="12.75">
      <c r="A123" s="2" t="s">
        <v>96</v>
      </c>
      <c r="B123" s="2" t="s">
        <v>409</v>
      </c>
      <c r="C123" s="2" t="s">
        <v>1021</v>
      </c>
      <c r="D123" s="47" t="s">
        <v>377</v>
      </c>
      <c r="E123" s="48" t="s">
        <v>41</v>
      </c>
      <c r="F123" s="48" t="s">
        <v>42</v>
      </c>
      <c r="G123" s="49">
        <v>10</v>
      </c>
      <c r="H123" s="106">
        <v>1565.3</v>
      </c>
      <c r="I123" s="106">
        <f t="shared" si="47"/>
        <v>84217.83589999999</v>
      </c>
      <c r="J123" s="106">
        <f aca="true" t="shared" si="51" ref="J123:J186">I123/2931*3277</f>
        <v>94159.62069065165</v>
      </c>
      <c r="K123" s="106">
        <v>1590.1</v>
      </c>
      <c r="L123" s="106">
        <f t="shared" si="48"/>
        <v>85552.1503</v>
      </c>
      <c r="M123" s="106">
        <f aca="true" t="shared" si="52" ref="M123:M186">L123/3147*3277</f>
        <v>89086.23976266285</v>
      </c>
      <c r="N123" s="106">
        <v>1568</v>
      </c>
      <c r="O123" s="13">
        <f t="shared" si="49"/>
        <v>84363.10399999999</v>
      </c>
      <c r="P123" s="13">
        <f aca="true" t="shared" si="53" ref="P123:P186">O123/3751*3277</f>
        <v>73702.45049533456</v>
      </c>
      <c r="Q123" s="13">
        <v>1402</v>
      </c>
      <c r="R123" s="13">
        <f t="shared" si="50"/>
        <v>75431.806</v>
      </c>
      <c r="S123" s="13">
        <f t="shared" si="32"/>
        <v>75778.67206069895</v>
      </c>
    </row>
    <row r="124" spans="1:19" ht="12.75">
      <c r="A124" s="2" t="s">
        <v>96</v>
      </c>
      <c r="B124" s="2" t="s">
        <v>409</v>
      </c>
      <c r="C124" s="2" t="s">
        <v>1021</v>
      </c>
      <c r="D124" s="47" t="s">
        <v>377</v>
      </c>
      <c r="E124" s="48" t="s">
        <v>41</v>
      </c>
      <c r="F124" s="48" t="s">
        <v>44</v>
      </c>
      <c r="G124" s="49">
        <v>2</v>
      </c>
      <c r="H124" s="106">
        <v>111.26</v>
      </c>
      <c r="I124" s="106">
        <f t="shared" si="47"/>
        <v>5986.12178</v>
      </c>
      <c r="J124" s="106">
        <f t="shared" si="51"/>
        <v>6692.7741634459235</v>
      </c>
      <c r="K124" s="106">
        <v>120.13</v>
      </c>
      <c r="L124" s="106">
        <f t="shared" si="48"/>
        <v>6463.3543899999995</v>
      </c>
      <c r="M124" s="106">
        <f t="shared" si="52"/>
        <v>6730.350281547504</v>
      </c>
      <c r="N124" s="106">
        <v>105</v>
      </c>
      <c r="O124" s="13">
        <f t="shared" si="49"/>
        <v>5649.315</v>
      </c>
      <c r="P124" s="13">
        <f t="shared" si="53"/>
        <v>4935.4319528125825</v>
      </c>
      <c r="Q124" s="13">
        <v>104</v>
      </c>
      <c r="R124" s="13">
        <f t="shared" si="50"/>
        <v>5595.512</v>
      </c>
      <c r="S124" s="13">
        <f t="shared" si="32"/>
        <v>5621.242435315757</v>
      </c>
    </row>
    <row r="125" spans="1:19" ht="12.75">
      <c r="A125" s="2" t="s">
        <v>96</v>
      </c>
      <c r="B125" s="2" t="s">
        <v>409</v>
      </c>
      <c r="C125" s="2" t="s">
        <v>1021</v>
      </c>
      <c r="D125" s="47" t="s">
        <v>377</v>
      </c>
      <c r="E125" s="48" t="s">
        <v>41</v>
      </c>
      <c r="F125" s="48" t="s">
        <v>44</v>
      </c>
      <c r="G125" s="49">
        <v>2</v>
      </c>
      <c r="H125" s="106">
        <v>1939.7</v>
      </c>
      <c r="I125" s="106">
        <f t="shared" si="47"/>
        <v>104361.6791</v>
      </c>
      <c r="J125" s="106">
        <f t="shared" si="51"/>
        <v>116681.41330968951</v>
      </c>
      <c r="K125" s="106">
        <v>2214.6</v>
      </c>
      <c r="L125" s="106">
        <f t="shared" si="48"/>
        <v>119152.12379999999</v>
      </c>
      <c r="M125" s="106">
        <f t="shared" si="52"/>
        <v>124074.20072850332</v>
      </c>
      <c r="N125" s="106">
        <v>2096</v>
      </c>
      <c r="O125" s="13">
        <f t="shared" si="49"/>
        <v>112771.08799999999</v>
      </c>
      <c r="P125" s="13">
        <f t="shared" si="53"/>
        <v>98520.62260090643</v>
      </c>
      <c r="Q125" s="13">
        <v>2094</v>
      </c>
      <c r="R125" s="13">
        <f t="shared" si="50"/>
        <v>112663.48199999999</v>
      </c>
      <c r="S125" s="13">
        <f t="shared" si="32"/>
        <v>113181.55441876149</v>
      </c>
    </row>
    <row r="126" spans="1:19" ht="12.75">
      <c r="A126" s="2" t="s">
        <v>96</v>
      </c>
      <c r="B126" s="2" t="s">
        <v>409</v>
      </c>
      <c r="C126" s="2" t="s">
        <v>1021</v>
      </c>
      <c r="D126" s="47" t="s">
        <v>377</v>
      </c>
      <c r="E126" s="48" t="s">
        <v>41</v>
      </c>
      <c r="F126" s="48" t="s">
        <v>44</v>
      </c>
      <c r="G126" s="49">
        <v>2</v>
      </c>
      <c r="H126" s="106">
        <v>776.53</v>
      </c>
      <c r="I126" s="106">
        <f t="shared" si="47"/>
        <v>41779.64359</v>
      </c>
      <c r="J126" s="106">
        <f t="shared" si="51"/>
        <v>46711.66565828386</v>
      </c>
      <c r="K126" s="106">
        <v>874.07</v>
      </c>
      <c r="L126" s="106">
        <f t="shared" si="48"/>
        <v>47027.58821</v>
      </c>
      <c r="M126" s="106">
        <f t="shared" si="52"/>
        <v>48970.259473838574</v>
      </c>
      <c r="N126" s="106">
        <v>981</v>
      </c>
      <c r="O126" s="13">
        <f t="shared" si="49"/>
        <v>52780.742999999995</v>
      </c>
      <c r="P126" s="13">
        <f t="shared" si="53"/>
        <v>46111.03567342042</v>
      </c>
      <c r="Q126" s="13">
        <v>935</v>
      </c>
      <c r="R126" s="13">
        <f t="shared" si="50"/>
        <v>50305.805</v>
      </c>
      <c r="S126" s="13">
        <f t="shared" si="32"/>
        <v>50537.13150980993</v>
      </c>
    </row>
    <row r="127" spans="1:19" ht="12.75">
      <c r="A127" s="2" t="s">
        <v>96</v>
      </c>
      <c r="B127" s="2" t="s">
        <v>409</v>
      </c>
      <c r="C127" s="2" t="s">
        <v>1021</v>
      </c>
      <c r="D127" s="47" t="s">
        <v>377</v>
      </c>
      <c r="E127" s="48" t="s">
        <v>41</v>
      </c>
      <c r="F127" s="48" t="s">
        <v>1087</v>
      </c>
      <c r="G127" s="49">
        <v>32</v>
      </c>
      <c r="H127" s="106">
        <v>2357.3</v>
      </c>
      <c r="I127" s="106">
        <f t="shared" si="47"/>
        <v>126829.8119</v>
      </c>
      <c r="J127" s="106">
        <f t="shared" si="51"/>
        <v>141801.87430784715</v>
      </c>
      <c r="K127" s="106">
        <v>2348.6</v>
      </c>
      <c r="L127" s="106">
        <f t="shared" si="48"/>
        <v>126361.72579999999</v>
      </c>
      <c r="M127" s="106">
        <f t="shared" si="52"/>
        <v>131581.62549939624</v>
      </c>
      <c r="N127" s="106">
        <v>2619</v>
      </c>
      <c r="O127" s="13">
        <f t="shared" si="49"/>
        <v>140910.057</v>
      </c>
      <c r="P127" s="13">
        <f t="shared" si="53"/>
        <v>123103.77413729673</v>
      </c>
      <c r="Q127" s="13">
        <v>2403</v>
      </c>
      <c r="R127" s="13">
        <f t="shared" si="50"/>
        <v>129288.609</v>
      </c>
      <c r="S127" s="13">
        <f t="shared" si="32"/>
        <v>129883.13050061313</v>
      </c>
    </row>
    <row r="128" spans="1:19" ht="12.75">
      <c r="A128" s="2" t="s">
        <v>96</v>
      </c>
      <c r="B128" s="2" t="s">
        <v>409</v>
      </c>
      <c r="C128" s="2" t="s">
        <v>1021</v>
      </c>
      <c r="D128" s="47" t="s">
        <v>377</v>
      </c>
      <c r="E128" s="48" t="s">
        <v>41</v>
      </c>
      <c r="F128" s="48" t="s">
        <v>58</v>
      </c>
      <c r="G128" s="49">
        <v>11</v>
      </c>
      <c r="H128" s="106">
        <v>1414.3</v>
      </c>
      <c r="I128" s="106">
        <f t="shared" si="47"/>
        <v>76093.5829</v>
      </c>
      <c r="J128" s="106">
        <f t="shared" si="51"/>
        <v>85076.31223585807</v>
      </c>
      <c r="K128" s="106">
        <v>1204.8</v>
      </c>
      <c r="L128" s="106">
        <f t="shared" si="48"/>
        <v>64821.8544</v>
      </c>
      <c r="M128" s="106">
        <f t="shared" si="52"/>
        <v>67499.59226844614</v>
      </c>
      <c r="N128" s="106">
        <v>1086</v>
      </c>
      <c r="O128" s="13">
        <f t="shared" si="49"/>
        <v>58430.058</v>
      </c>
      <c r="P128" s="13">
        <f t="shared" si="53"/>
        <v>51046.467626233</v>
      </c>
      <c r="Q128" s="13">
        <v>1011</v>
      </c>
      <c r="R128" s="13">
        <f t="shared" si="50"/>
        <v>54394.833</v>
      </c>
      <c r="S128" s="13">
        <f t="shared" si="32"/>
        <v>54644.962520232984</v>
      </c>
    </row>
    <row r="129" spans="1:19" ht="12.75">
      <c r="A129" s="2" t="s">
        <v>96</v>
      </c>
      <c r="B129" s="2" t="s">
        <v>409</v>
      </c>
      <c r="C129" s="2" t="s">
        <v>1021</v>
      </c>
      <c r="D129" s="47" t="s">
        <v>377</v>
      </c>
      <c r="E129" s="48" t="s">
        <v>41</v>
      </c>
      <c r="F129" s="48" t="s">
        <v>85</v>
      </c>
      <c r="G129" s="49">
        <v>1</v>
      </c>
      <c r="H129" s="106">
        <v>229.06</v>
      </c>
      <c r="I129" s="106">
        <f t="shared" si="47"/>
        <v>12324.115179999999</v>
      </c>
      <c r="J129" s="106">
        <f t="shared" si="51"/>
        <v>13778.957845397475</v>
      </c>
      <c r="K129" s="106">
        <v>212.81</v>
      </c>
      <c r="L129" s="106">
        <f t="shared" si="48"/>
        <v>11449.816429999999</v>
      </c>
      <c r="M129" s="106">
        <f t="shared" si="52"/>
        <v>11922.798996221798</v>
      </c>
      <c r="N129" s="106">
        <v>217</v>
      </c>
      <c r="O129" s="13">
        <f t="shared" si="49"/>
        <v>11675.251</v>
      </c>
      <c r="P129" s="13">
        <f t="shared" si="53"/>
        <v>10199.89270247934</v>
      </c>
      <c r="Q129" s="13">
        <v>164</v>
      </c>
      <c r="R129" s="13">
        <f t="shared" si="50"/>
        <v>8823.692</v>
      </c>
      <c r="S129" s="13">
        <f t="shared" si="32"/>
        <v>8864.266917228693</v>
      </c>
    </row>
    <row r="130" spans="1:19" ht="12.75">
      <c r="A130" s="2" t="s">
        <v>96</v>
      </c>
      <c r="B130" s="2" t="s">
        <v>409</v>
      </c>
      <c r="C130" s="2" t="s">
        <v>1021</v>
      </c>
      <c r="D130" s="47" t="s">
        <v>377</v>
      </c>
      <c r="E130" s="48" t="s">
        <v>25</v>
      </c>
      <c r="F130" s="48" t="s">
        <v>26</v>
      </c>
      <c r="G130" s="49">
        <v>1</v>
      </c>
      <c r="H130" s="106">
        <v>63.1</v>
      </c>
      <c r="I130" s="106">
        <f t="shared" si="47"/>
        <v>3394.9692999999997</v>
      </c>
      <c r="J130" s="106">
        <f t="shared" si="51"/>
        <v>3795.7401556124187</v>
      </c>
      <c r="K130" s="106">
        <v>70.3</v>
      </c>
      <c r="L130" s="106">
        <f t="shared" si="48"/>
        <v>3782.3508999999995</v>
      </c>
      <c r="M130" s="106">
        <f t="shared" si="52"/>
        <v>3938.596726819192</v>
      </c>
      <c r="N130" s="106">
        <v>82</v>
      </c>
      <c r="O130" s="13">
        <f t="shared" si="49"/>
        <v>4411.846</v>
      </c>
      <c r="P130" s="13">
        <f t="shared" si="53"/>
        <v>3854.3373345774457</v>
      </c>
      <c r="Q130" s="13">
        <v>76</v>
      </c>
      <c r="R130" s="13">
        <f t="shared" si="50"/>
        <v>4089.028</v>
      </c>
      <c r="S130" s="13">
        <f t="shared" si="32"/>
        <v>4107.831010423053</v>
      </c>
    </row>
    <row r="131" spans="1:19" ht="12.75">
      <c r="A131" s="2" t="s">
        <v>96</v>
      </c>
      <c r="B131" s="2" t="s">
        <v>409</v>
      </c>
      <c r="C131" s="2" t="s">
        <v>1021</v>
      </c>
      <c r="D131" s="47" t="s">
        <v>377</v>
      </c>
      <c r="E131" s="48" t="s">
        <v>25</v>
      </c>
      <c r="F131" s="48" t="s">
        <v>1152</v>
      </c>
      <c r="G131" s="49">
        <v>2</v>
      </c>
      <c r="H131" s="106">
        <v>72.1</v>
      </c>
      <c r="I131" s="106">
        <f t="shared" si="47"/>
        <v>3879.1962999999996</v>
      </c>
      <c r="J131" s="106">
        <f t="shared" si="51"/>
        <v>4337.1294012623675</v>
      </c>
      <c r="K131" s="106">
        <v>81.1</v>
      </c>
      <c r="L131" s="106">
        <f t="shared" si="48"/>
        <v>4363.4232999999995</v>
      </c>
      <c r="M131" s="106">
        <f t="shared" si="52"/>
        <v>4543.672753129965</v>
      </c>
      <c r="N131" s="106">
        <v>92</v>
      </c>
      <c r="O131" s="13">
        <f t="shared" si="49"/>
        <v>4949.876</v>
      </c>
      <c r="P131" s="13">
        <f t="shared" si="53"/>
        <v>4324.37847294055</v>
      </c>
      <c r="Q131" s="13">
        <v>89</v>
      </c>
      <c r="R131" s="13">
        <f t="shared" si="50"/>
        <v>4788.467</v>
      </c>
      <c r="S131" s="13">
        <f t="shared" si="32"/>
        <v>4810.4863148375225</v>
      </c>
    </row>
    <row r="132" spans="1:19" ht="12.75">
      <c r="A132" s="2" t="s">
        <v>96</v>
      </c>
      <c r="B132" s="2" t="s">
        <v>409</v>
      </c>
      <c r="C132" s="2" t="s">
        <v>1021</v>
      </c>
      <c r="D132" s="47" t="s">
        <v>377</v>
      </c>
      <c r="E132" s="48" t="s">
        <v>25</v>
      </c>
      <c r="F132" s="48" t="s">
        <v>52</v>
      </c>
      <c r="G132" s="49">
        <v>2</v>
      </c>
      <c r="H132" s="106">
        <v>2040.4</v>
      </c>
      <c r="I132" s="106">
        <f t="shared" si="47"/>
        <v>109779.6412</v>
      </c>
      <c r="J132" s="106">
        <f t="shared" si="51"/>
        <v>122738.95742490618</v>
      </c>
      <c r="K132" s="106">
        <v>2320.7</v>
      </c>
      <c r="L132" s="106">
        <f t="shared" si="48"/>
        <v>124860.62209999998</v>
      </c>
      <c r="M132" s="106">
        <f t="shared" si="52"/>
        <v>130018.51243142675</v>
      </c>
      <c r="N132" s="106">
        <v>2556</v>
      </c>
      <c r="O132" s="13">
        <f t="shared" si="49"/>
        <v>137520.468</v>
      </c>
      <c r="P132" s="13">
        <f t="shared" si="53"/>
        <v>120142.51496560917</v>
      </c>
      <c r="Q132" s="13">
        <v>2247</v>
      </c>
      <c r="R132" s="13">
        <f t="shared" si="50"/>
        <v>120895.341</v>
      </c>
      <c r="S132" s="13">
        <f t="shared" si="32"/>
        <v>121451.26684763949</v>
      </c>
    </row>
    <row r="133" spans="1:19" ht="12.75">
      <c r="A133" s="2" t="s">
        <v>96</v>
      </c>
      <c r="B133" s="2" t="s">
        <v>409</v>
      </c>
      <c r="C133" s="2" t="s">
        <v>1021</v>
      </c>
      <c r="D133" s="47" t="s">
        <v>377</v>
      </c>
      <c r="E133" s="48" t="s">
        <v>25</v>
      </c>
      <c r="F133" s="48" t="s">
        <v>1155</v>
      </c>
      <c r="G133" s="49">
        <v>1</v>
      </c>
      <c r="H133" s="106">
        <v>104.8</v>
      </c>
      <c r="I133" s="106">
        <f t="shared" si="47"/>
        <v>5638.5544</v>
      </c>
      <c r="J133" s="106">
        <f t="shared" si="51"/>
        <v>6304.176993790515</v>
      </c>
      <c r="K133" s="106">
        <v>109.3</v>
      </c>
      <c r="L133" s="106">
        <f t="shared" si="48"/>
        <v>5880.6678999999995</v>
      </c>
      <c r="M133" s="106">
        <f t="shared" si="52"/>
        <v>6123.593488496981</v>
      </c>
      <c r="N133" s="106">
        <v>133</v>
      </c>
      <c r="O133" s="13">
        <f t="shared" si="49"/>
        <v>7155.799</v>
      </c>
      <c r="P133" s="13">
        <f t="shared" si="53"/>
        <v>6251.547140229272</v>
      </c>
      <c r="Q133" s="13">
        <v>221</v>
      </c>
      <c r="R133" s="13">
        <f t="shared" si="50"/>
        <v>11890.463</v>
      </c>
      <c r="S133" s="13">
        <f t="shared" si="32"/>
        <v>11945.140175045983</v>
      </c>
    </row>
    <row r="134" spans="1:19" ht="12.75">
      <c r="A134" s="2" t="s">
        <v>96</v>
      </c>
      <c r="B134" s="2" t="s">
        <v>409</v>
      </c>
      <c r="C134" s="2" t="s">
        <v>1021</v>
      </c>
      <c r="D134" s="47" t="s">
        <v>377</v>
      </c>
      <c r="E134" s="48" t="s">
        <v>25</v>
      </c>
      <c r="F134" s="48" t="s">
        <v>1155</v>
      </c>
      <c r="G134" s="49">
        <v>3</v>
      </c>
      <c r="H134" s="106">
        <v>63.4</v>
      </c>
      <c r="I134" s="106">
        <f t="shared" si="47"/>
        <v>3411.1101999999996</v>
      </c>
      <c r="J134" s="106">
        <f t="shared" si="51"/>
        <v>3813.7864638007504</v>
      </c>
      <c r="K134" s="106">
        <v>77.2</v>
      </c>
      <c r="L134" s="106">
        <f t="shared" si="48"/>
        <v>4153.5916</v>
      </c>
      <c r="M134" s="106">
        <f t="shared" si="52"/>
        <v>4325.173076962185</v>
      </c>
      <c r="N134" s="106">
        <v>97</v>
      </c>
      <c r="O134" s="13">
        <f t="shared" si="49"/>
        <v>5218.891</v>
      </c>
      <c r="P134" s="13">
        <f t="shared" si="53"/>
        <v>4559.399042122101</v>
      </c>
      <c r="Q134" s="13">
        <v>443</v>
      </c>
      <c r="R134" s="13">
        <f t="shared" si="50"/>
        <v>23834.729</v>
      </c>
      <c r="S134" s="13">
        <f t="shared" si="32"/>
        <v>23944.33075812385</v>
      </c>
    </row>
    <row r="135" spans="1:19" ht="12.75">
      <c r="A135" s="2" t="s">
        <v>96</v>
      </c>
      <c r="B135" s="2" t="s">
        <v>409</v>
      </c>
      <c r="C135" s="2" t="s">
        <v>1021</v>
      </c>
      <c r="D135" s="47" t="s">
        <v>377</v>
      </c>
      <c r="E135" s="48" t="s">
        <v>33</v>
      </c>
      <c r="F135" s="48" t="s">
        <v>34</v>
      </c>
      <c r="G135" s="49">
        <v>9</v>
      </c>
      <c r="H135" s="106">
        <v>1161</v>
      </c>
      <c r="I135" s="106">
        <f t="shared" si="47"/>
        <v>62465.282999999996</v>
      </c>
      <c r="J135" s="106">
        <f t="shared" si="51"/>
        <v>69839.2126888434</v>
      </c>
      <c r="K135" s="106">
        <v>1247</v>
      </c>
      <c r="L135" s="106">
        <f t="shared" si="48"/>
        <v>67092.341</v>
      </c>
      <c r="M135" s="106">
        <f t="shared" si="52"/>
        <v>69863.87081569749</v>
      </c>
      <c r="N135" s="106">
        <v>1382</v>
      </c>
      <c r="O135" s="13">
        <f t="shared" si="49"/>
        <v>74355.746</v>
      </c>
      <c r="P135" s="13">
        <f t="shared" si="53"/>
        <v>64959.68532178085</v>
      </c>
      <c r="Q135" s="13">
        <v>1188</v>
      </c>
      <c r="R135" s="13">
        <f t="shared" si="50"/>
        <v>63917.964</v>
      </c>
      <c r="S135" s="13">
        <f t="shared" si="32"/>
        <v>64211.88474187615</v>
      </c>
    </row>
    <row r="136" spans="1:19" ht="12.75">
      <c r="A136" s="2" t="s">
        <v>96</v>
      </c>
      <c r="B136" s="2" t="s">
        <v>409</v>
      </c>
      <c r="C136" s="2" t="s">
        <v>1021</v>
      </c>
      <c r="D136" s="47" t="s">
        <v>377</v>
      </c>
      <c r="E136" s="48" t="s">
        <v>73</v>
      </c>
      <c r="F136" s="48" t="s">
        <v>74</v>
      </c>
      <c r="G136" s="49">
        <v>18</v>
      </c>
      <c r="H136" s="106">
        <v>80.16</v>
      </c>
      <c r="I136" s="106">
        <f t="shared" si="47"/>
        <v>4312.84848</v>
      </c>
      <c r="J136" s="106">
        <f t="shared" si="51"/>
        <v>4821.97354792221</v>
      </c>
      <c r="K136" s="106">
        <v>85.74</v>
      </c>
      <c r="L136" s="106">
        <f t="shared" si="48"/>
        <v>4613.069219999999</v>
      </c>
      <c r="M136" s="106">
        <f t="shared" si="52"/>
        <v>4803.63134221163</v>
      </c>
      <c r="N136" s="106">
        <v>98</v>
      </c>
      <c r="O136" s="13">
        <f t="shared" si="49"/>
        <v>5272.6939999999995</v>
      </c>
      <c r="P136" s="13">
        <f t="shared" si="53"/>
        <v>4606.40315595841</v>
      </c>
      <c r="Q136" s="13">
        <v>89</v>
      </c>
      <c r="R136" s="13">
        <f t="shared" si="50"/>
        <v>4788.467</v>
      </c>
      <c r="S136" s="13">
        <f t="shared" si="32"/>
        <v>4810.4863148375225</v>
      </c>
    </row>
    <row r="137" spans="1:19" ht="12.75">
      <c r="A137" s="2" t="s">
        <v>96</v>
      </c>
      <c r="B137" s="2" t="s">
        <v>409</v>
      </c>
      <c r="C137" s="2" t="s">
        <v>1021</v>
      </c>
      <c r="D137" s="47" t="s">
        <v>377</v>
      </c>
      <c r="E137" s="48" t="s">
        <v>77</v>
      </c>
      <c r="F137" s="48" t="s">
        <v>78</v>
      </c>
      <c r="G137" s="49">
        <v>2</v>
      </c>
      <c r="H137" s="106">
        <v>591.22</v>
      </c>
      <c r="I137" s="106">
        <f t="shared" si="47"/>
        <v>31809.40966</v>
      </c>
      <c r="J137" s="106">
        <f t="shared" si="51"/>
        <v>35564.46109035142</v>
      </c>
      <c r="K137" s="106">
        <v>568.34</v>
      </c>
      <c r="L137" s="106">
        <f t="shared" si="48"/>
        <v>30578.39702</v>
      </c>
      <c r="M137" s="106">
        <f t="shared" si="52"/>
        <v>31841.565629024466</v>
      </c>
      <c r="N137" s="106">
        <v>540</v>
      </c>
      <c r="O137" s="13">
        <f t="shared" si="49"/>
        <v>29053.62</v>
      </c>
      <c r="P137" s="13">
        <f t="shared" si="53"/>
        <v>25382.221471607572</v>
      </c>
      <c r="Q137" s="13">
        <v>388</v>
      </c>
      <c r="R137" s="13">
        <f t="shared" si="50"/>
        <v>20875.564</v>
      </c>
      <c r="S137" s="13">
        <f aca="true" t="shared" si="54" ref="S137:S203">R137/3262*3277</f>
        <v>20971.558316370323</v>
      </c>
    </row>
    <row r="138" spans="1:19" ht="12.75">
      <c r="A138" s="2" t="s">
        <v>96</v>
      </c>
      <c r="B138" s="2" t="s">
        <v>409</v>
      </c>
      <c r="C138" s="2" t="s">
        <v>1021</v>
      </c>
      <c r="D138" s="47" t="s">
        <v>377</v>
      </c>
      <c r="E138" s="48" t="s">
        <v>72</v>
      </c>
      <c r="F138" s="48" t="s">
        <v>71</v>
      </c>
      <c r="G138" s="49">
        <v>16</v>
      </c>
      <c r="H138" s="106">
        <v>180.92</v>
      </c>
      <c r="I138" s="106">
        <f t="shared" si="47"/>
        <v>9734.03876</v>
      </c>
      <c r="J138" s="106">
        <f t="shared" si="51"/>
        <v>10883.126924776527</v>
      </c>
      <c r="K138" s="106">
        <v>194.72</v>
      </c>
      <c r="L138" s="106">
        <f t="shared" si="48"/>
        <v>10476.52016</v>
      </c>
      <c r="M138" s="106">
        <f t="shared" si="52"/>
        <v>10909.296652151255</v>
      </c>
      <c r="N138" s="106">
        <v>202</v>
      </c>
      <c r="O138" s="13">
        <f t="shared" si="49"/>
        <v>10868.206</v>
      </c>
      <c r="P138" s="13">
        <f t="shared" si="53"/>
        <v>9494.830994934684</v>
      </c>
      <c r="Q138" s="13">
        <v>178</v>
      </c>
      <c r="R138" s="13">
        <f t="shared" si="50"/>
        <v>9576.934</v>
      </c>
      <c r="S138" s="13">
        <f t="shared" si="54"/>
        <v>9620.972629675045</v>
      </c>
    </row>
    <row r="139" spans="1:19" ht="12.75">
      <c r="A139" s="2" t="s">
        <v>96</v>
      </c>
      <c r="B139" s="2" t="s">
        <v>409</v>
      </c>
      <c r="C139" s="2" t="s">
        <v>1021</v>
      </c>
      <c r="D139" s="47" t="s">
        <v>386</v>
      </c>
      <c r="E139" s="48" t="s">
        <v>79</v>
      </c>
      <c r="F139" s="48" t="s">
        <v>1053</v>
      </c>
      <c r="G139" s="49">
        <v>1</v>
      </c>
      <c r="H139" s="106">
        <v>845.6</v>
      </c>
      <c r="I139" s="106">
        <f t="shared" si="47"/>
        <v>45495.8168</v>
      </c>
      <c r="J139" s="106">
        <f t="shared" si="51"/>
        <v>50866.52734684408</v>
      </c>
      <c r="K139" s="106">
        <v>926.1</v>
      </c>
      <c r="L139" s="106">
        <f t="shared" si="48"/>
        <v>49826.9583</v>
      </c>
      <c r="M139" s="106">
        <f t="shared" si="52"/>
        <v>51885.26925614871</v>
      </c>
      <c r="N139" s="106">
        <v>1052</v>
      </c>
      <c r="O139" s="13">
        <f t="shared" si="49"/>
        <v>56600.755999999994</v>
      </c>
      <c r="P139" s="13">
        <f t="shared" si="53"/>
        <v>49448.32775579845</v>
      </c>
      <c r="Q139" s="13">
        <v>931</v>
      </c>
      <c r="R139" s="13">
        <f t="shared" si="50"/>
        <v>50090.593</v>
      </c>
      <c r="S139" s="13">
        <f t="shared" si="54"/>
        <v>50320.92987768241</v>
      </c>
    </row>
    <row r="140" spans="1:19" ht="12.75">
      <c r="A140" s="2" t="s">
        <v>96</v>
      </c>
      <c r="B140" s="2" t="s">
        <v>409</v>
      </c>
      <c r="C140" s="2" t="s">
        <v>1021</v>
      </c>
      <c r="D140" s="47" t="s">
        <v>386</v>
      </c>
      <c r="E140" s="48" t="s">
        <v>79</v>
      </c>
      <c r="F140" s="48" t="s">
        <v>93</v>
      </c>
      <c r="G140" s="49">
        <v>136</v>
      </c>
      <c r="H140" s="106">
        <v>639.95</v>
      </c>
      <c r="I140" s="106">
        <f t="shared" si="47"/>
        <v>34431.22985</v>
      </c>
      <c r="J140" s="106">
        <f t="shared" si="51"/>
        <v>38495.783083742754</v>
      </c>
      <c r="K140" s="106">
        <v>550.04</v>
      </c>
      <c r="L140" s="106">
        <f t="shared" si="48"/>
        <v>29593.802119999997</v>
      </c>
      <c r="M140" s="106">
        <f t="shared" si="52"/>
        <v>30816.297917775653</v>
      </c>
      <c r="N140" s="106">
        <v>382</v>
      </c>
      <c r="O140" s="13">
        <f t="shared" si="49"/>
        <v>20552.746</v>
      </c>
      <c r="P140" s="13">
        <f t="shared" si="53"/>
        <v>17955.57148547054</v>
      </c>
      <c r="Q140" s="13">
        <v>393</v>
      </c>
      <c r="R140" s="13">
        <f t="shared" si="50"/>
        <v>21144.578999999998</v>
      </c>
      <c r="S140" s="13">
        <f t="shared" si="54"/>
        <v>21241.81035652973</v>
      </c>
    </row>
    <row r="141" spans="1:19" ht="12.75">
      <c r="A141" s="2" t="s">
        <v>96</v>
      </c>
      <c r="B141" s="2" t="s">
        <v>409</v>
      </c>
      <c r="C141" s="2" t="s">
        <v>1021</v>
      </c>
      <c r="D141" s="47" t="s">
        <v>377</v>
      </c>
      <c r="E141" s="48" t="s">
        <v>86</v>
      </c>
      <c r="F141" s="48" t="s">
        <v>1461</v>
      </c>
      <c r="G141" s="49">
        <v>6</v>
      </c>
      <c r="H141" s="106">
        <v>288.14</v>
      </c>
      <c r="I141" s="106">
        <f t="shared" si="47"/>
        <v>15502.796419999999</v>
      </c>
      <c r="J141" s="106">
        <f t="shared" si="51"/>
        <v>17332.87747128625</v>
      </c>
      <c r="K141" s="106">
        <v>387.19</v>
      </c>
      <c r="L141" s="106">
        <f t="shared" si="48"/>
        <v>20831.98357</v>
      </c>
      <c r="M141" s="106">
        <f t="shared" si="52"/>
        <v>21692.5357988211</v>
      </c>
      <c r="N141" s="106">
        <v>412</v>
      </c>
      <c r="O141" s="13">
        <f t="shared" si="49"/>
        <v>22166.836</v>
      </c>
      <c r="P141" s="13">
        <f t="shared" si="53"/>
        <v>19365.69490055985</v>
      </c>
      <c r="Q141" s="13">
        <v>311</v>
      </c>
      <c r="R141" s="13">
        <f t="shared" si="50"/>
        <v>16732.733</v>
      </c>
      <c r="S141" s="13">
        <f t="shared" si="54"/>
        <v>16809.67689791539</v>
      </c>
    </row>
    <row r="142" spans="1:19" ht="12.75">
      <c r="A142" s="2" t="s">
        <v>96</v>
      </c>
      <c r="B142" s="2" t="s">
        <v>409</v>
      </c>
      <c r="C142" s="2" t="s">
        <v>1021</v>
      </c>
      <c r="D142" s="47" t="s">
        <v>385</v>
      </c>
      <c r="E142" s="48" t="s">
        <v>20</v>
      </c>
      <c r="F142" s="48" t="s">
        <v>19</v>
      </c>
      <c r="G142" s="49">
        <v>20</v>
      </c>
      <c r="H142" s="106">
        <v>329.38</v>
      </c>
      <c r="I142" s="106">
        <f t="shared" si="47"/>
        <v>17721.632139999998</v>
      </c>
      <c r="J142" s="106">
        <f t="shared" si="51"/>
        <v>19813.64330357557</v>
      </c>
      <c r="K142" s="106">
        <v>369.89</v>
      </c>
      <c r="L142" s="106">
        <f t="shared" si="48"/>
        <v>19901.191669999997</v>
      </c>
      <c r="M142" s="106">
        <f t="shared" si="52"/>
        <v>20723.293645564027</v>
      </c>
      <c r="N142" s="106">
        <v>366</v>
      </c>
      <c r="O142" s="13">
        <f t="shared" si="49"/>
        <v>19691.897999999997</v>
      </c>
      <c r="P142" s="13">
        <f t="shared" si="53"/>
        <v>17203.505664089575</v>
      </c>
      <c r="Q142" s="13">
        <v>311</v>
      </c>
      <c r="R142" s="13">
        <f t="shared" si="50"/>
        <v>16732.733</v>
      </c>
      <c r="S142" s="13">
        <f t="shared" si="54"/>
        <v>16809.67689791539</v>
      </c>
    </row>
    <row r="143" spans="1:19" ht="12.75">
      <c r="A143" s="2" t="s">
        <v>96</v>
      </c>
      <c r="B143" s="2" t="s">
        <v>409</v>
      </c>
      <c r="C143" s="2" t="s">
        <v>1021</v>
      </c>
      <c r="D143" s="47" t="s">
        <v>385</v>
      </c>
      <c r="E143" s="48" t="s">
        <v>20</v>
      </c>
      <c r="F143" s="48" t="s">
        <v>26</v>
      </c>
      <c r="G143" s="49">
        <v>2</v>
      </c>
      <c r="H143" s="106">
        <v>24.06</v>
      </c>
      <c r="I143" s="106">
        <f t="shared" si="47"/>
        <v>1294.5001799999998</v>
      </c>
      <c r="J143" s="106">
        <f t="shared" si="51"/>
        <v>1447.3139167041963</v>
      </c>
      <c r="K143" s="106">
        <v>26.95</v>
      </c>
      <c r="L143" s="106">
        <f t="shared" si="48"/>
        <v>1449.99085</v>
      </c>
      <c r="M143" s="106">
        <f t="shared" si="52"/>
        <v>1509.8887878773432</v>
      </c>
      <c r="N143" s="106">
        <v>29</v>
      </c>
      <c r="O143" s="13">
        <f t="shared" si="49"/>
        <v>1560.2869999999998</v>
      </c>
      <c r="P143" s="13">
        <f t="shared" si="53"/>
        <v>1363.119301252999</v>
      </c>
      <c r="Q143" s="13">
        <v>28</v>
      </c>
      <c r="R143" s="13">
        <f t="shared" si="50"/>
        <v>1506.484</v>
      </c>
      <c r="S143" s="13">
        <f t="shared" si="54"/>
        <v>1513.4114248927037</v>
      </c>
    </row>
    <row r="144" spans="1:19" ht="12.75">
      <c r="A144" s="2" t="s">
        <v>96</v>
      </c>
      <c r="B144" s="2" t="s">
        <v>409</v>
      </c>
      <c r="C144" s="2" t="s">
        <v>1021</v>
      </c>
      <c r="D144" s="47" t="s">
        <v>385</v>
      </c>
      <c r="E144" s="48" t="s">
        <v>20</v>
      </c>
      <c r="F144" s="48" t="s">
        <v>26</v>
      </c>
      <c r="G144" s="49">
        <v>2</v>
      </c>
      <c r="H144" s="106">
        <v>30.34</v>
      </c>
      <c r="I144" s="106">
        <f t="shared" si="47"/>
        <v>1632.38302</v>
      </c>
      <c r="J144" s="106">
        <f t="shared" si="51"/>
        <v>1825.0833014466052</v>
      </c>
      <c r="K144" s="106">
        <v>20.55</v>
      </c>
      <c r="L144" s="106">
        <f t="shared" si="48"/>
        <v>1105.65165</v>
      </c>
      <c r="M144" s="106">
        <f t="shared" si="52"/>
        <v>1151.3252167302194</v>
      </c>
      <c r="N144" s="106">
        <v>26</v>
      </c>
      <c r="O144" s="13">
        <f t="shared" si="49"/>
        <v>1398.878</v>
      </c>
      <c r="P144" s="13">
        <f t="shared" si="53"/>
        <v>1222.1069597440683</v>
      </c>
      <c r="Q144" s="13">
        <v>24</v>
      </c>
      <c r="R144" s="13">
        <f t="shared" si="50"/>
        <v>1291.272</v>
      </c>
      <c r="S144" s="13">
        <f t="shared" si="54"/>
        <v>1297.2097927651748</v>
      </c>
    </row>
    <row r="145" spans="1:21" ht="12.75">
      <c r="A145" s="2" t="s">
        <v>96</v>
      </c>
      <c r="B145" s="2" t="s">
        <v>409</v>
      </c>
      <c r="C145" s="2" t="s">
        <v>1021</v>
      </c>
      <c r="D145" s="47" t="s">
        <v>385</v>
      </c>
      <c r="E145" s="48" t="s">
        <v>20</v>
      </c>
      <c r="F145" s="48" t="s">
        <v>27</v>
      </c>
      <c r="G145" s="49">
        <v>153</v>
      </c>
      <c r="H145" s="106">
        <v>17.18</v>
      </c>
      <c r="I145" s="106">
        <f t="shared" si="47"/>
        <v>924.3355399999999</v>
      </c>
      <c r="J145" s="106">
        <f t="shared" si="51"/>
        <v>1033.4519155851244</v>
      </c>
      <c r="K145" s="106">
        <v>20.51</v>
      </c>
      <c r="L145" s="106">
        <f t="shared" si="48"/>
        <v>1103.49953</v>
      </c>
      <c r="M145" s="106">
        <f t="shared" si="52"/>
        <v>1149.0841944105498</v>
      </c>
      <c r="N145" s="106">
        <v>26</v>
      </c>
      <c r="O145" s="13">
        <f t="shared" si="49"/>
        <v>1398.878</v>
      </c>
      <c r="P145" s="13">
        <f t="shared" si="53"/>
        <v>1222.1069597440683</v>
      </c>
      <c r="Q145" s="13">
        <v>19</v>
      </c>
      <c r="R145" s="13">
        <f t="shared" si="50"/>
        <v>1022.257</v>
      </c>
      <c r="S145" s="13">
        <f t="shared" si="54"/>
        <v>1026.9577526057633</v>
      </c>
      <c r="T145" s="38"/>
      <c r="U145" s="38"/>
    </row>
    <row r="146" spans="1:19" ht="12.75">
      <c r="A146" s="2" t="s">
        <v>96</v>
      </c>
      <c r="B146" s="2" t="s">
        <v>409</v>
      </c>
      <c r="C146" s="2" t="s">
        <v>1021</v>
      </c>
      <c r="D146" s="47" t="s">
        <v>385</v>
      </c>
      <c r="E146" s="48" t="s">
        <v>20</v>
      </c>
      <c r="F146" s="48" t="s">
        <v>28</v>
      </c>
      <c r="G146" s="49">
        <v>7</v>
      </c>
      <c r="H146" s="106">
        <v>55.02</v>
      </c>
      <c r="I146" s="106">
        <f t="shared" si="47"/>
        <v>2960.24106</v>
      </c>
      <c r="J146" s="106">
        <f t="shared" si="51"/>
        <v>3309.69292174002</v>
      </c>
      <c r="K146" s="106">
        <v>63.93</v>
      </c>
      <c r="L146" s="106">
        <f t="shared" si="48"/>
        <v>3439.6257899999996</v>
      </c>
      <c r="M146" s="106">
        <f t="shared" si="52"/>
        <v>3581.71392241182</v>
      </c>
      <c r="N146" s="106">
        <v>68</v>
      </c>
      <c r="O146" s="13">
        <f t="shared" si="49"/>
        <v>3658.604</v>
      </c>
      <c r="P146" s="13">
        <f t="shared" si="53"/>
        <v>3196.2797408691013</v>
      </c>
      <c r="Q146" s="13">
        <v>64</v>
      </c>
      <c r="R146" s="13">
        <f t="shared" si="50"/>
        <v>3443.392</v>
      </c>
      <c r="S146" s="13">
        <f t="shared" si="54"/>
        <v>3459.226114040466</v>
      </c>
    </row>
    <row r="147" spans="1:19" ht="12.75">
      <c r="A147" s="2" t="s">
        <v>96</v>
      </c>
      <c r="B147" s="2" t="s">
        <v>409</v>
      </c>
      <c r="C147" s="2" t="s">
        <v>1021</v>
      </c>
      <c r="D147" s="47" t="s">
        <v>385</v>
      </c>
      <c r="E147" s="48" t="s">
        <v>20</v>
      </c>
      <c r="F147" s="48" t="s">
        <v>37</v>
      </c>
      <c r="G147" s="49">
        <v>34</v>
      </c>
      <c r="H147" s="106">
        <v>90.61</v>
      </c>
      <c r="I147" s="106">
        <f t="shared" si="47"/>
        <v>4875.08983</v>
      </c>
      <c r="J147" s="106">
        <f t="shared" si="51"/>
        <v>5450.586616482429</v>
      </c>
      <c r="K147" s="106">
        <v>99.59</v>
      </c>
      <c r="L147" s="106">
        <f t="shared" si="48"/>
        <v>5358.24077</v>
      </c>
      <c r="M147" s="106">
        <f t="shared" si="52"/>
        <v>5579.585320397204</v>
      </c>
      <c r="N147" s="106">
        <v>111</v>
      </c>
      <c r="O147" s="13">
        <f t="shared" si="49"/>
        <v>5972.133</v>
      </c>
      <c r="P147" s="13">
        <f t="shared" si="53"/>
        <v>5217.4566358304455</v>
      </c>
      <c r="Q147" s="13">
        <v>99</v>
      </c>
      <c r="R147" s="13">
        <f t="shared" si="50"/>
        <v>5326.496999999999</v>
      </c>
      <c r="S147" s="13">
        <f t="shared" si="54"/>
        <v>5350.990395156346</v>
      </c>
    </row>
    <row r="148" spans="1:19" ht="12.75">
      <c r="A148" s="2" t="s">
        <v>96</v>
      </c>
      <c r="B148" s="2" t="s">
        <v>409</v>
      </c>
      <c r="C148" s="2" t="s">
        <v>1021</v>
      </c>
      <c r="D148" s="47" t="s">
        <v>385</v>
      </c>
      <c r="E148" s="48" t="s">
        <v>20</v>
      </c>
      <c r="F148" s="48" t="s">
        <v>37</v>
      </c>
      <c r="G148" s="49">
        <v>75</v>
      </c>
      <c r="H148" s="106">
        <v>132.39</v>
      </c>
      <c r="I148" s="106">
        <f t="shared" si="47"/>
        <v>7122.979169999999</v>
      </c>
      <c r="J148" s="106">
        <f t="shared" si="51"/>
        <v>7963.835803510746</v>
      </c>
      <c r="K148" s="106">
        <v>124.69</v>
      </c>
      <c r="L148" s="106">
        <f t="shared" si="48"/>
        <v>6708.69607</v>
      </c>
      <c r="M148" s="106">
        <f t="shared" si="52"/>
        <v>6985.826825989831</v>
      </c>
      <c r="N148" s="106">
        <v>129</v>
      </c>
      <c r="O148" s="13">
        <f t="shared" si="49"/>
        <v>6940.5869999999995</v>
      </c>
      <c r="P148" s="13">
        <f t="shared" si="53"/>
        <v>6063.53068488403</v>
      </c>
      <c r="Q148" s="13">
        <v>144</v>
      </c>
      <c r="R148" s="13">
        <f t="shared" si="50"/>
        <v>7747.632</v>
      </c>
      <c r="S148" s="13">
        <f t="shared" si="54"/>
        <v>7783.258756591047</v>
      </c>
    </row>
    <row r="149" spans="1:19" ht="12.75">
      <c r="A149" s="2" t="s">
        <v>96</v>
      </c>
      <c r="B149" s="2" t="s">
        <v>409</v>
      </c>
      <c r="C149" s="2" t="s">
        <v>1021</v>
      </c>
      <c r="D149" s="47" t="s">
        <v>385</v>
      </c>
      <c r="E149" s="48" t="s">
        <v>20</v>
      </c>
      <c r="F149" s="48" t="s">
        <v>39</v>
      </c>
      <c r="G149" s="49">
        <v>36</v>
      </c>
      <c r="H149" s="106">
        <v>40.12</v>
      </c>
      <c r="I149" s="106">
        <f t="shared" si="47"/>
        <v>2158.5763599999996</v>
      </c>
      <c r="J149" s="106">
        <f t="shared" si="51"/>
        <v>2413.3929483862157</v>
      </c>
      <c r="K149" s="106">
        <v>40.71</v>
      </c>
      <c r="L149" s="106">
        <f t="shared" si="48"/>
        <v>2190.32013</v>
      </c>
      <c r="M149" s="106">
        <f t="shared" si="52"/>
        <v>2280.8004658436607</v>
      </c>
      <c r="N149" s="106">
        <v>47</v>
      </c>
      <c r="O149" s="13">
        <f t="shared" si="49"/>
        <v>2528.741</v>
      </c>
      <c r="P149" s="13">
        <f t="shared" si="53"/>
        <v>2209.1933503065848</v>
      </c>
      <c r="Q149" s="13">
        <v>40</v>
      </c>
      <c r="R149" s="13">
        <f t="shared" si="50"/>
        <v>2152.12</v>
      </c>
      <c r="S149" s="13">
        <f t="shared" si="54"/>
        <v>2162.016321275291</v>
      </c>
    </row>
    <row r="150" spans="1:19" ht="12.75">
      <c r="A150" s="2" t="s">
        <v>96</v>
      </c>
      <c r="B150" s="2" t="s">
        <v>409</v>
      </c>
      <c r="C150" s="2" t="s">
        <v>1021</v>
      </c>
      <c r="D150" s="47" t="s">
        <v>385</v>
      </c>
      <c r="E150" s="48" t="s">
        <v>20</v>
      </c>
      <c r="F150" s="48" t="s">
        <v>39</v>
      </c>
      <c r="G150" s="49">
        <v>51</v>
      </c>
      <c r="H150" s="106">
        <v>18.83</v>
      </c>
      <c r="I150" s="106">
        <f t="shared" si="47"/>
        <v>1013.1104899999999</v>
      </c>
      <c r="J150" s="106">
        <f t="shared" si="51"/>
        <v>1132.7066106209484</v>
      </c>
      <c r="K150" s="106">
        <v>20.51</v>
      </c>
      <c r="L150" s="106">
        <f t="shared" si="48"/>
        <v>1103.49953</v>
      </c>
      <c r="M150" s="106">
        <f t="shared" si="52"/>
        <v>1149.0841944105498</v>
      </c>
      <c r="N150" s="106">
        <v>20</v>
      </c>
      <c r="O150" s="13">
        <f t="shared" si="49"/>
        <v>1076.06</v>
      </c>
      <c r="P150" s="13">
        <f t="shared" si="53"/>
        <v>940.0822767262064</v>
      </c>
      <c r="Q150" s="13">
        <v>18</v>
      </c>
      <c r="R150" s="13">
        <f t="shared" si="50"/>
        <v>968.454</v>
      </c>
      <c r="S150" s="13">
        <f t="shared" si="54"/>
        <v>972.9073445738809</v>
      </c>
    </row>
    <row r="151" spans="1:19" ht="12.75">
      <c r="A151" s="2" t="s">
        <v>96</v>
      </c>
      <c r="B151" s="2" t="s">
        <v>409</v>
      </c>
      <c r="C151" s="2" t="s">
        <v>1021</v>
      </c>
      <c r="D151" s="47" t="s">
        <v>385</v>
      </c>
      <c r="E151" s="48" t="s">
        <v>20</v>
      </c>
      <c r="F151" s="48" t="s">
        <v>40</v>
      </c>
      <c r="G151" s="49">
        <v>1</v>
      </c>
      <c r="H151" s="106">
        <v>130.65</v>
      </c>
      <c r="I151" s="106">
        <f t="shared" si="47"/>
        <v>7029.3619499999995</v>
      </c>
      <c r="J151" s="106">
        <f t="shared" si="51"/>
        <v>7859.167216018423</v>
      </c>
      <c r="K151" s="106">
        <v>140.96</v>
      </c>
      <c r="L151" s="106">
        <f t="shared" si="48"/>
        <v>7584.07088</v>
      </c>
      <c r="M151" s="106">
        <f t="shared" si="52"/>
        <v>7897.362654515412</v>
      </c>
      <c r="N151" s="106">
        <v>142</v>
      </c>
      <c r="O151" s="13">
        <f t="shared" si="49"/>
        <v>7640.026</v>
      </c>
      <c r="P151" s="13">
        <f t="shared" si="53"/>
        <v>6674.584164756066</v>
      </c>
      <c r="Q151" s="13">
        <v>150</v>
      </c>
      <c r="R151" s="13">
        <f t="shared" si="50"/>
        <v>8070.45</v>
      </c>
      <c r="S151" s="13">
        <f t="shared" si="54"/>
        <v>8107.5612047823415</v>
      </c>
    </row>
    <row r="152" spans="1:19" ht="12.75">
      <c r="A152" s="2" t="s">
        <v>96</v>
      </c>
      <c r="B152" s="2" t="s">
        <v>409</v>
      </c>
      <c r="C152" s="2" t="s">
        <v>1021</v>
      </c>
      <c r="D152" s="47" t="s">
        <v>385</v>
      </c>
      <c r="E152" s="48" t="s">
        <v>20</v>
      </c>
      <c r="F152" s="48" t="s">
        <v>40</v>
      </c>
      <c r="G152" s="49">
        <v>7</v>
      </c>
      <c r="H152" s="106">
        <v>221.65</v>
      </c>
      <c r="I152" s="106">
        <f t="shared" si="47"/>
        <v>11925.434949999999</v>
      </c>
      <c r="J152" s="106">
        <f t="shared" si="51"/>
        <v>13333.214033145681</v>
      </c>
      <c r="K152" s="106">
        <v>258.85</v>
      </c>
      <c r="L152" s="106">
        <f t="shared" si="48"/>
        <v>13926.90655</v>
      </c>
      <c r="M152" s="106">
        <f t="shared" si="52"/>
        <v>14502.215686161424</v>
      </c>
      <c r="N152" s="106">
        <v>277</v>
      </c>
      <c r="O152" s="13">
        <f t="shared" si="49"/>
        <v>14903.430999999999</v>
      </c>
      <c r="P152" s="13">
        <f t="shared" si="53"/>
        <v>13020.139532657957</v>
      </c>
      <c r="Q152" s="13">
        <v>248</v>
      </c>
      <c r="R152" s="13">
        <f t="shared" si="50"/>
        <v>13343.144</v>
      </c>
      <c r="S152" s="13">
        <f t="shared" si="54"/>
        <v>13404.501191906806</v>
      </c>
    </row>
    <row r="153" spans="1:19" ht="12.75">
      <c r="A153" s="2" t="s">
        <v>96</v>
      </c>
      <c r="B153" s="2" t="s">
        <v>409</v>
      </c>
      <c r="C153" s="2" t="s">
        <v>1021</v>
      </c>
      <c r="D153" s="47" t="s">
        <v>385</v>
      </c>
      <c r="E153" s="48" t="s">
        <v>20</v>
      </c>
      <c r="F153" s="48" t="s">
        <v>54</v>
      </c>
      <c r="G153" s="49">
        <v>3</v>
      </c>
      <c r="H153" s="106">
        <v>42.37</v>
      </c>
      <c r="I153" s="106">
        <f t="shared" si="47"/>
        <v>2279.6331099999998</v>
      </c>
      <c r="J153" s="106">
        <f t="shared" si="51"/>
        <v>2548.740259798703</v>
      </c>
      <c r="K153" s="106">
        <v>43.56</v>
      </c>
      <c r="L153" s="106">
        <f t="shared" si="48"/>
        <v>2343.65868</v>
      </c>
      <c r="M153" s="106">
        <f t="shared" si="52"/>
        <v>2440.4733061201146</v>
      </c>
      <c r="N153" s="106">
        <v>48</v>
      </c>
      <c r="O153" s="13">
        <f t="shared" si="49"/>
        <v>2582.544</v>
      </c>
      <c r="P153" s="13">
        <f t="shared" si="53"/>
        <v>2256.197464142895</v>
      </c>
      <c r="Q153" s="13">
        <v>40</v>
      </c>
      <c r="R153" s="13">
        <f t="shared" si="50"/>
        <v>2152.12</v>
      </c>
      <c r="S153" s="13">
        <f t="shared" si="54"/>
        <v>2162.016321275291</v>
      </c>
    </row>
    <row r="154" spans="1:19" ht="12.75">
      <c r="A154" s="2" t="s">
        <v>96</v>
      </c>
      <c r="B154" s="2" t="s">
        <v>409</v>
      </c>
      <c r="C154" s="2" t="s">
        <v>1021</v>
      </c>
      <c r="D154" s="47" t="s">
        <v>385</v>
      </c>
      <c r="E154" s="48" t="s">
        <v>20</v>
      </c>
      <c r="F154" s="48" t="s">
        <v>65</v>
      </c>
      <c r="G154" s="49">
        <v>30</v>
      </c>
      <c r="H154" s="106">
        <v>91.91</v>
      </c>
      <c r="I154" s="106">
        <f aca="true" t="shared" si="55" ref="I154:I178">H154*53.803</f>
        <v>4945.033729999999</v>
      </c>
      <c r="J154" s="106">
        <f t="shared" si="51"/>
        <v>5528.787285298532</v>
      </c>
      <c r="K154" s="106">
        <v>131.78</v>
      </c>
      <c r="L154" s="106">
        <f aca="true" t="shared" si="56" ref="L154:L178">K154*53.803</f>
        <v>7090.159339999999</v>
      </c>
      <c r="M154" s="106">
        <f t="shared" si="52"/>
        <v>7383.048032151254</v>
      </c>
      <c r="N154" s="106">
        <v>140</v>
      </c>
      <c r="O154" s="13">
        <f aca="true" t="shared" si="57" ref="O154:O178">N154*53.803</f>
        <v>7532.42</v>
      </c>
      <c r="P154" s="13">
        <f t="shared" si="53"/>
        <v>6580.575937083445</v>
      </c>
      <c r="Q154" s="13">
        <v>112</v>
      </c>
      <c r="R154" s="13">
        <f t="shared" si="50"/>
        <v>6025.936</v>
      </c>
      <c r="S154" s="13">
        <f t="shared" si="54"/>
        <v>6053.645699570815</v>
      </c>
    </row>
    <row r="155" spans="1:19" ht="12.75">
      <c r="A155" s="2" t="s">
        <v>96</v>
      </c>
      <c r="B155" s="2" t="s">
        <v>409</v>
      </c>
      <c r="C155" s="2" t="s">
        <v>1021</v>
      </c>
      <c r="D155" s="47" t="s">
        <v>385</v>
      </c>
      <c r="E155" s="48" t="s">
        <v>20</v>
      </c>
      <c r="F155" s="48" t="s">
        <v>68</v>
      </c>
      <c r="G155" s="49">
        <v>15</v>
      </c>
      <c r="H155" s="106">
        <v>263.55</v>
      </c>
      <c r="I155" s="106">
        <f t="shared" si="55"/>
        <v>14179.78065</v>
      </c>
      <c r="J155" s="106">
        <f t="shared" si="51"/>
        <v>15853.681743449335</v>
      </c>
      <c r="K155" s="106">
        <v>260.83</v>
      </c>
      <c r="L155" s="106">
        <f t="shared" si="56"/>
        <v>14033.436489999998</v>
      </c>
      <c r="M155" s="106">
        <f t="shared" si="52"/>
        <v>14613.146290985063</v>
      </c>
      <c r="N155" s="106">
        <v>293</v>
      </c>
      <c r="O155" s="13">
        <f t="shared" si="57"/>
        <v>15764.278999999999</v>
      </c>
      <c r="P155" s="13">
        <f t="shared" si="53"/>
        <v>13772.20535403892</v>
      </c>
      <c r="Q155" s="13">
        <v>277</v>
      </c>
      <c r="R155" s="13">
        <f t="shared" si="50"/>
        <v>14903.430999999999</v>
      </c>
      <c r="S155" s="13">
        <f t="shared" si="54"/>
        <v>14971.96302483139</v>
      </c>
    </row>
    <row r="156" spans="1:19" ht="12.75">
      <c r="A156" s="2" t="s">
        <v>96</v>
      </c>
      <c r="B156" s="2" t="s">
        <v>409</v>
      </c>
      <c r="C156" s="2" t="s">
        <v>1021</v>
      </c>
      <c r="D156" s="47" t="s">
        <v>385</v>
      </c>
      <c r="E156" s="48" t="s">
        <v>20</v>
      </c>
      <c r="F156" s="48" t="s">
        <v>68</v>
      </c>
      <c r="G156" s="49">
        <v>36</v>
      </c>
      <c r="H156" s="106">
        <v>258.82</v>
      </c>
      <c r="I156" s="106">
        <f t="shared" si="55"/>
        <v>13925.292459999999</v>
      </c>
      <c r="J156" s="106">
        <f t="shared" si="51"/>
        <v>15569.15161767997</v>
      </c>
      <c r="K156" s="106">
        <v>330.8</v>
      </c>
      <c r="L156" s="106">
        <f t="shared" si="56"/>
        <v>17798.0324</v>
      </c>
      <c r="M156" s="106">
        <f t="shared" si="52"/>
        <v>18533.254583666985</v>
      </c>
      <c r="N156" s="106">
        <v>403</v>
      </c>
      <c r="O156" s="13">
        <f t="shared" si="57"/>
        <v>21682.609</v>
      </c>
      <c r="P156" s="13">
        <f t="shared" si="53"/>
        <v>18942.657876033056</v>
      </c>
      <c r="Q156" s="13">
        <v>274</v>
      </c>
      <c r="R156" s="13">
        <f t="shared" si="50"/>
        <v>14742.021999999999</v>
      </c>
      <c r="S156" s="13">
        <f t="shared" si="54"/>
        <v>14809.811800735744</v>
      </c>
    </row>
    <row r="157" spans="1:19" ht="12.75">
      <c r="A157" s="2" t="s">
        <v>96</v>
      </c>
      <c r="B157" s="2" t="s">
        <v>409</v>
      </c>
      <c r="C157" s="2" t="s">
        <v>1021</v>
      </c>
      <c r="D157" s="47" t="s">
        <v>385</v>
      </c>
      <c r="E157" s="48" t="s">
        <v>20</v>
      </c>
      <c r="F157" s="48" t="s">
        <v>76</v>
      </c>
      <c r="G157" s="49">
        <v>2</v>
      </c>
      <c r="H157" s="106">
        <v>347.28</v>
      </c>
      <c r="I157" s="106">
        <f t="shared" si="55"/>
        <v>18684.70584</v>
      </c>
      <c r="J157" s="106">
        <f t="shared" si="51"/>
        <v>20890.406358812692</v>
      </c>
      <c r="K157" s="106">
        <v>344.69</v>
      </c>
      <c r="L157" s="106">
        <f t="shared" si="56"/>
        <v>18545.356069999998</v>
      </c>
      <c r="M157" s="106">
        <f t="shared" si="52"/>
        <v>19311.449584172224</v>
      </c>
      <c r="N157" s="106">
        <v>366</v>
      </c>
      <c r="O157" s="13">
        <f t="shared" si="57"/>
        <v>19691.897999999997</v>
      </c>
      <c r="P157" s="13">
        <f t="shared" si="53"/>
        <v>17203.505664089575</v>
      </c>
      <c r="Q157" s="13">
        <v>347</v>
      </c>
      <c r="R157" s="13">
        <f t="shared" si="50"/>
        <v>18669.641</v>
      </c>
      <c r="S157" s="13">
        <f t="shared" si="54"/>
        <v>18755.491587063152</v>
      </c>
    </row>
    <row r="158" spans="1:19" ht="12.75">
      <c r="A158" s="2" t="s">
        <v>96</v>
      </c>
      <c r="B158" s="2" t="s">
        <v>409</v>
      </c>
      <c r="C158" s="2" t="s">
        <v>1021</v>
      </c>
      <c r="D158" s="47" t="s">
        <v>385</v>
      </c>
      <c r="E158" s="48" t="s">
        <v>20</v>
      </c>
      <c r="F158" s="48" t="s">
        <v>91</v>
      </c>
      <c r="G158" s="49">
        <v>50</v>
      </c>
      <c r="H158" s="106">
        <v>121.3</v>
      </c>
      <c r="I158" s="106">
        <f t="shared" si="55"/>
        <v>6526.3039</v>
      </c>
      <c r="J158" s="106">
        <f t="shared" si="51"/>
        <v>7296.7239441487545</v>
      </c>
      <c r="K158" s="106">
        <v>134.4</v>
      </c>
      <c r="L158" s="106">
        <f t="shared" si="56"/>
        <v>7231.1232</v>
      </c>
      <c r="M158" s="106">
        <f t="shared" si="52"/>
        <v>7529.83499408961</v>
      </c>
      <c r="N158" s="106">
        <v>155</v>
      </c>
      <c r="O158" s="13">
        <f t="shared" si="57"/>
        <v>8339.465</v>
      </c>
      <c r="P158" s="13">
        <f t="shared" si="53"/>
        <v>7285.637644628099</v>
      </c>
      <c r="Q158" s="13">
        <v>125</v>
      </c>
      <c r="R158" s="13">
        <f t="shared" si="50"/>
        <v>6725.375</v>
      </c>
      <c r="S158" s="13">
        <f t="shared" si="54"/>
        <v>6756.301003985285</v>
      </c>
    </row>
    <row r="159" spans="1:19" ht="12.75">
      <c r="A159" s="2" t="s">
        <v>96</v>
      </c>
      <c r="B159" s="2" t="s">
        <v>409</v>
      </c>
      <c r="C159" s="2" t="s">
        <v>1021</v>
      </c>
      <c r="D159" s="47" t="s">
        <v>377</v>
      </c>
      <c r="E159" s="48" t="s">
        <v>84</v>
      </c>
      <c r="F159" s="48" t="s">
        <v>83</v>
      </c>
      <c r="G159" s="49">
        <v>39</v>
      </c>
      <c r="H159" s="106">
        <v>1759</v>
      </c>
      <c r="I159" s="106">
        <f t="shared" si="55"/>
        <v>94639.477</v>
      </c>
      <c r="J159" s="106">
        <f t="shared" si="51"/>
        <v>105811.5203442511</v>
      </c>
      <c r="K159" s="106">
        <v>4806</v>
      </c>
      <c r="L159" s="106">
        <f t="shared" si="56"/>
        <v>258577.218</v>
      </c>
      <c r="M159" s="106">
        <f t="shared" si="52"/>
        <v>269258.8317082936</v>
      </c>
      <c r="N159" s="106">
        <v>5795</v>
      </c>
      <c r="O159" s="13">
        <f t="shared" si="57"/>
        <v>311788.385</v>
      </c>
      <c r="P159" s="13">
        <f t="shared" si="53"/>
        <v>272388.83968141826</v>
      </c>
      <c r="Q159" s="13">
        <v>7284</v>
      </c>
      <c r="R159" s="13">
        <f t="shared" si="50"/>
        <v>391901.05199999997</v>
      </c>
      <c r="S159" s="13">
        <f t="shared" si="54"/>
        <v>393703.1721042305</v>
      </c>
    </row>
    <row r="160" spans="1:19" ht="12.75">
      <c r="A160" s="2" t="s">
        <v>96</v>
      </c>
      <c r="B160" s="2" t="s">
        <v>409</v>
      </c>
      <c r="C160" s="2" t="s">
        <v>1021</v>
      </c>
      <c r="D160" s="47" t="s">
        <v>377</v>
      </c>
      <c r="E160" s="48" t="s">
        <v>21</v>
      </c>
      <c r="F160" s="48" t="s">
        <v>22</v>
      </c>
      <c r="G160" s="49">
        <v>7</v>
      </c>
      <c r="H160" s="106">
        <v>41.55</v>
      </c>
      <c r="I160" s="106">
        <f t="shared" si="55"/>
        <v>2235.5146499999996</v>
      </c>
      <c r="J160" s="106">
        <f t="shared" si="51"/>
        <v>2499.41368408393</v>
      </c>
      <c r="K160" s="106">
        <v>60.89</v>
      </c>
      <c r="L160" s="106">
        <f t="shared" si="56"/>
        <v>3276.0646699999998</v>
      </c>
      <c r="M160" s="106">
        <f t="shared" si="52"/>
        <v>3411.3962261169363</v>
      </c>
      <c r="N160" s="106">
        <v>70</v>
      </c>
      <c r="O160" s="13">
        <f t="shared" si="57"/>
        <v>3766.21</v>
      </c>
      <c r="P160" s="13">
        <f t="shared" si="53"/>
        <v>3290.2879685417224</v>
      </c>
      <c r="Q160" s="13">
        <v>55</v>
      </c>
      <c r="R160" s="13">
        <f t="shared" si="50"/>
        <v>2959.165</v>
      </c>
      <c r="S160" s="13">
        <f t="shared" si="54"/>
        <v>2972.7724417535255</v>
      </c>
    </row>
    <row r="161" spans="1:19" ht="12.75">
      <c r="A161" s="2" t="s">
        <v>96</v>
      </c>
      <c r="B161" s="2" t="s">
        <v>409</v>
      </c>
      <c r="C161" s="2" t="s">
        <v>1021</v>
      </c>
      <c r="D161" s="47" t="s">
        <v>377</v>
      </c>
      <c r="E161" s="48" t="s">
        <v>21</v>
      </c>
      <c r="F161" s="48" t="s">
        <v>49</v>
      </c>
      <c r="G161" s="49">
        <v>10</v>
      </c>
      <c r="H161" s="106">
        <v>848.5</v>
      </c>
      <c r="I161" s="106">
        <f t="shared" si="55"/>
        <v>45651.845499999996</v>
      </c>
      <c r="J161" s="106">
        <f t="shared" si="51"/>
        <v>51040.97499266462</v>
      </c>
      <c r="K161" s="106">
        <v>860.5</v>
      </c>
      <c r="L161" s="106">
        <f t="shared" si="56"/>
        <v>46297.481499999994</v>
      </c>
      <c r="M161" s="106">
        <f t="shared" si="52"/>
        <v>48209.99265189069</v>
      </c>
      <c r="N161" s="106">
        <v>935</v>
      </c>
      <c r="O161" s="13">
        <f t="shared" si="57"/>
        <v>50305.805</v>
      </c>
      <c r="P161" s="13">
        <f t="shared" si="53"/>
        <v>43948.84643695015</v>
      </c>
      <c r="Q161" s="13">
        <v>824</v>
      </c>
      <c r="R161" s="13">
        <f t="shared" si="50"/>
        <v>44333.672</v>
      </c>
      <c r="S161" s="13">
        <f t="shared" si="54"/>
        <v>44537.536218271</v>
      </c>
    </row>
    <row r="162" spans="1:19" ht="12.75">
      <c r="A162" s="2" t="s">
        <v>96</v>
      </c>
      <c r="B162" s="2" t="s">
        <v>409</v>
      </c>
      <c r="C162" s="2" t="s">
        <v>1021</v>
      </c>
      <c r="D162" s="47" t="s">
        <v>377</v>
      </c>
      <c r="E162" s="48" t="s">
        <v>21</v>
      </c>
      <c r="F162" s="48" t="s">
        <v>53</v>
      </c>
      <c r="G162" s="49">
        <v>10</v>
      </c>
      <c r="H162" s="106">
        <v>48.86</v>
      </c>
      <c r="I162" s="106">
        <f t="shared" si="55"/>
        <v>2628.8145799999998</v>
      </c>
      <c r="J162" s="106">
        <f t="shared" si="51"/>
        <v>2939.142060272944</v>
      </c>
      <c r="K162" s="106">
        <v>85.55</v>
      </c>
      <c r="L162" s="106">
        <f t="shared" si="56"/>
        <v>4602.8466499999995</v>
      </c>
      <c r="M162" s="106">
        <f t="shared" si="52"/>
        <v>4792.986486193199</v>
      </c>
      <c r="N162" s="106">
        <v>94</v>
      </c>
      <c r="O162" s="13">
        <f t="shared" si="57"/>
        <v>5057.482</v>
      </c>
      <c r="P162" s="13">
        <f t="shared" si="53"/>
        <v>4418.3867006131695</v>
      </c>
      <c r="Q162" s="13">
        <v>49</v>
      </c>
      <c r="R162" s="13">
        <f t="shared" si="50"/>
        <v>2636.3469999999998</v>
      </c>
      <c r="S162" s="13">
        <f t="shared" si="54"/>
        <v>2648.4699935622316</v>
      </c>
    </row>
    <row r="163" spans="1:19" ht="12.75">
      <c r="A163" s="2" t="s">
        <v>96</v>
      </c>
      <c r="B163" s="2" t="s">
        <v>409</v>
      </c>
      <c r="C163" s="2" t="s">
        <v>1021</v>
      </c>
      <c r="D163" s="47" t="s">
        <v>377</v>
      </c>
      <c r="E163" s="48" t="s">
        <v>21</v>
      </c>
      <c r="F163" s="48" t="s">
        <v>71</v>
      </c>
      <c r="G163" s="49">
        <v>8</v>
      </c>
      <c r="H163" s="106">
        <v>42.84</v>
      </c>
      <c r="I163" s="106">
        <f t="shared" si="55"/>
        <v>2304.92052</v>
      </c>
      <c r="J163" s="106">
        <f t="shared" si="51"/>
        <v>2577.0128092937566</v>
      </c>
      <c r="K163" s="106">
        <v>42.54</v>
      </c>
      <c r="L163" s="106">
        <f t="shared" si="56"/>
        <v>2288.77962</v>
      </c>
      <c r="M163" s="106">
        <f t="shared" si="52"/>
        <v>2383.3272369685415</v>
      </c>
      <c r="N163" s="106">
        <v>54</v>
      </c>
      <c r="O163" s="13">
        <f t="shared" si="57"/>
        <v>2905.362</v>
      </c>
      <c r="P163" s="13">
        <f t="shared" si="53"/>
        <v>2538.2221471607572</v>
      </c>
      <c r="Q163" s="13">
        <v>46</v>
      </c>
      <c r="R163" s="13">
        <f t="shared" si="50"/>
        <v>2474.938</v>
      </c>
      <c r="S163" s="13">
        <f t="shared" si="54"/>
        <v>2486.318769466585</v>
      </c>
    </row>
    <row r="164" spans="1:19" ht="12.75">
      <c r="A164" s="2" t="s">
        <v>96</v>
      </c>
      <c r="B164" s="2" t="s">
        <v>409</v>
      </c>
      <c r="C164" s="2" t="s">
        <v>1021</v>
      </c>
      <c r="D164" s="47" t="s">
        <v>377</v>
      </c>
      <c r="E164" s="48" t="s">
        <v>21</v>
      </c>
      <c r="F164" s="48" t="s">
        <v>71</v>
      </c>
      <c r="G164" s="49">
        <v>12</v>
      </c>
      <c r="H164" s="106">
        <v>65.66</v>
      </c>
      <c r="I164" s="106">
        <f t="shared" si="55"/>
        <v>3532.7049799999995</v>
      </c>
      <c r="J164" s="106">
        <f t="shared" si="51"/>
        <v>3949.7353188195148</v>
      </c>
      <c r="K164" s="106">
        <v>75</v>
      </c>
      <c r="L164" s="106">
        <f t="shared" si="56"/>
        <v>4035.225</v>
      </c>
      <c r="M164" s="106">
        <f t="shared" si="52"/>
        <v>4201.916849380362</v>
      </c>
      <c r="N164" s="106">
        <v>83</v>
      </c>
      <c r="O164" s="13">
        <f t="shared" si="57"/>
        <v>4465.648999999999</v>
      </c>
      <c r="P164" s="13">
        <f t="shared" si="53"/>
        <v>3901.341448413756</v>
      </c>
      <c r="Q164" s="13">
        <v>62</v>
      </c>
      <c r="R164" s="13">
        <f t="shared" si="50"/>
        <v>3335.786</v>
      </c>
      <c r="S164" s="13">
        <f t="shared" si="54"/>
        <v>3351.1252979767014</v>
      </c>
    </row>
    <row r="165" spans="1:19" ht="12.75">
      <c r="A165" s="2" t="s">
        <v>96</v>
      </c>
      <c r="B165" s="2" t="s">
        <v>409</v>
      </c>
      <c r="C165" s="2" t="s">
        <v>1021</v>
      </c>
      <c r="D165" s="47" t="s">
        <v>377</v>
      </c>
      <c r="E165" s="48" t="s">
        <v>66</v>
      </c>
      <c r="F165" s="48" t="s">
        <v>67</v>
      </c>
      <c r="G165" s="49">
        <v>60</v>
      </c>
      <c r="H165" s="106">
        <v>118.9</v>
      </c>
      <c r="I165" s="106">
        <f t="shared" si="55"/>
        <v>6397.1767</v>
      </c>
      <c r="J165" s="106">
        <f t="shared" si="51"/>
        <v>7152.353478642101</v>
      </c>
      <c r="K165" s="106">
        <v>110.4</v>
      </c>
      <c r="L165" s="106">
        <f t="shared" si="56"/>
        <v>5939.8512</v>
      </c>
      <c r="M165" s="106">
        <f t="shared" si="52"/>
        <v>6185.221602287893</v>
      </c>
      <c r="N165" s="106">
        <v>109</v>
      </c>
      <c r="O165" s="13">
        <f t="shared" si="57"/>
        <v>5864.527</v>
      </c>
      <c r="P165" s="13">
        <f t="shared" si="53"/>
        <v>5123.448408157824</v>
      </c>
      <c r="Q165" s="13">
        <v>145</v>
      </c>
      <c r="R165" s="13">
        <f t="shared" si="50"/>
        <v>7801.4349999999995</v>
      </c>
      <c r="S165" s="13">
        <f t="shared" si="54"/>
        <v>7837.3091646229295</v>
      </c>
    </row>
    <row r="166" spans="1:19" ht="12.75">
      <c r="A166" s="2" t="s">
        <v>96</v>
      </c>
      <c r="B166" s="2" t="s">
        <v>409</v>
      </c>
      <c r="C166" s="2" t="s">
        <v>1021</v>
      </c>
      <c r="D166" s="47" t="s">
        <v>377</v>
      </c>
      <c r="E166" s="48" t="s">
        <v>66</v>
      </c>
      <c r="F166" s="48" t="s">
        <v>67</v>
      </c>
      <c r="G166" s="49">
        <v>62</v>
      </c>
      <c r="H166" s="106">
        <v>59.4</v>
      </c>
      <c r="I166" s="106">
        <f t="shared" si="55"/>
        <v>3195.8981999999996</v>
      </c>
      <c r="J166" s="106">
        <f t="shared" si="51"/>
        <v>3573.1690212896624</v>
      </c>
      <c r="K166" s="106">
        <v>61.4</v>
      </c>
      <c r="L166" s="106">
        <f t="shared" si="56"/>
        <v>3303.5042</v>
      </c>
      <c r="M166" s="106">
        <f t="shared" si="52"/>
        <v>3439.9692606927233</v>
      </c>
      <c r="N166" s="106">
        <v>70</v>
      </c>
      <c r="O166" s="13">
        <f t="shared" si="57"/>
        <v>3766.21</v>
      </c>
      <c r="P166" s="13">
        <f t="shared" si="53"/>
        <v>3290.2879685417224</v>
      </c>
      <c r="Q166" s="13">
        <v>63</v>
      </c>
      <c r="R166" s="13">
        <f t="shared" si="50"/>
        <v>3389.589</v>
      </c>
      <c r="S166" s="13">
        <f t="shared" si="54"/>
        <v>3405.175706008584</v>
      </c>
    </row>
    <row r="167" spans="1:19" ht="12.75">
      <c r="A167" s="2" t="s">
        <v>96</v>
      </c>
      <c r="B167" s="2" t="s">
        <v>409</v>
      </c>
      <c r="C167" s="2" t="s">
        <v>1021</v>
      </c>
      <c r="D167" s="47" t="s">
        <v>377</v>
      </c>
      <c r="E167" s="48" t="s">
        <v>66</v>
      </c>
      <c r="F167" s="48" t="s">
        <v>67</v>
      </c>
      <c r="G167" s="49">
        <v>66</v>
      </c>
      <c r="H167" s="106">
        <v>1590.2</v>
      </c>
      <c r="I167" s="106">
        <f t="shared" si="55"/>
        <v>85557.5306</v>
      </c>
      <c r="J167" s="106">
        <f t="shared" si="51"/>
        <v>95657.46427028318</v>
      </c>
      <c r="K167" s="106">
        <v>1810.8</v>
      </c>
      <c r="L167" s="106">
        <f t="shared" si="56"/>
        <v>97426.4724</v>
      </c>
      <c r="M167" s="106">
        <f t="shared" si="52"/>
        <v>101451.08041143946</v>
      </c>
      <c r="N167" s="106">
        <v>1919</v>
      </c>
      <c r="O167" s="13">
        <f t="shared" si="57"/>
        <v>103247.957</v>
      </c>
      <c r="P167" s="13">
        <f t="shared" si="53"/>
        <v>90200.89445187949</v>
      </c>
      <c r="Q167" s="13">
        <v>1536</v>
      </c>
      <c r="R167" s="13">
        <f t="shared" si="50"/>
        <v>82641.408</v>
      </c>
      <c r="S167" s="13">
        <f t="shared" si="54"/>
        <v>83021.42673697119</v>
      </c>
    </row>
    <row r="168" spans="1:19" ht="12.75">
      <c r="A168" s="2" t="s">
        <v>96</v>
      </c>
      <c r="B168" s="2" t="s">
        <v>409</v>
      </c>
      <c r="C168" s="2" t="s">
        <v>1021</v>
      </c>
      <c r="D168" s="47" t="s">
        <v>377</v>
      </c>
      <c r="E168" s="48" t="s">
        <v>18</v>
      </c>
      <c r="F168" s="48" t="s">
        <v>19</v>
      </c>
      <c r="G168" s="49">
        <v>10</v>
      </c>
      <c r="H168" s="106">
        <v>52.35</v>
      </c>
      <c r="I168" s="106">
        <f t="shared" si="55"/>
        <v>2816.58705</v>
      </c>
      <c r="J168" s="106">
        <f t="shared" si="51"/>
        <v>3149.080778863869</v>
      </c>
      <c r="K168" s="106">
        <v>50.36</v>
      </c>
      <c r="L168" s="106">
        <f t="shared" si="56"/>
        <v>2709.51908</v>
      </c>
      <c r="M168" s="106">
        <f t="shared" si="52"/>
        <v>2821.447100463934</v>
      </c>
      <c r="N168" s="106">
        <v>42</v>
      </c>
      <c r="O168" s="13">
        <f t="shared" si="57"/>
        <v>2259.7259999999997</v>
      </c>
      <c r="P168" s="13">
        <f t="shared" si="53"/>
        <v>1974.172781125033</v>
      </c>
      <c r="Q168" s="13">
        <v>31</v>
      </c>
      <c r="R168" s="13">
        <f t="shared" si="50"/>
        <v>1667.893</v>
      </c>
      <c r="S168" s="13">
        <f t="shared" si="54"/>
        <v>1675.5626489883507</v>
      </c>
    </row>
    <row r="169" spans="1:19" ht="12.75">
      <c r="A169" s="2" t="s">
        <v>96</v>
      </c>
      <c r="B169" s="2" t="s">
        <v>409</v>
      </c>
      <c r="C169" s="2" t="s">
        <v>1021</v>
      </c>
      <c r="D169" s="47" t="s">
        <v>377</v>
      </c>
      <c r="E169" s="48" t="s">
        <v>18</v>
      </c>
      <c r="F169" s="48" t="s">
        <v>29</v>
      </c>
      <c r="G169" s="49">
        <v>6</v>
      </c>
      <c r="H169" s="106">
        <v>23.88</v>
      </c>
      <c r="I169" s="106">
        <f t="shared" si="55"/>
        <v>1284.8156399999998</v>
      </c>
      <c r="J169" s="106">
        <f t="shared" si="51"/>
        <v>1436.4861317911973</v>
      </c>
      <c r="K169" s="106">
        <v>27.53</v>
      </c>
      <c r="L169" s="106">
        <f t="shared" si="56"/>
        <v>1481.19659</v>
      </c>
      <c r="M169" s="106">
        <f t="shared" si="52"/>
        <v>1542.3836115125516</v>
      </c>
      <c r="N169" s="106">
        <v>25</v>
      </c>
      <c r="O169" s="13">
        <f t="shared" si="57"/>
        <v>1345.0749999999998</v>
      </c>
      <c r="P169" s="13">
        <f t="shared" si="53"/>
        <v>1175.102845907758</v>
      </c>
      <c r="Q169" s="13">
        <v>25</v>
      </c>
      <c r="R169" s="13">
        <f t="shared" si="50"/>
        <v>1345.0749999999998</v>
      </c>
      <c r="S169" s="13">
        <f t="shared" si="54"/>
        <v>1351.2602007970568</v>
      </c>
    </row>
    <row r="170" spans="1:19" ht="12.75">
      <c r="A170" s="2" t="s">
        <v>96</v>
      </c>
      <c r="B170" s="2" t="s">
        <v>409</v>
      </c>
      <c r="C170" s="2" t="s">
        <v>1021</v>
      </c>
      <c r="D170" s="47" t="s">
        <v>377</v>
      </c>
      <c r="E170" s="48" t="s">
        <v>18</v>
      </c>
      <c r="F170" s="48" t="s">
        <v>29</v>
      </c>
      <c r="G170" s="49">
        <v>6</v>
      </c>
      <c r="H170" s="106">
        <v>20.41</v>
      </c>
      <c r="I170" s="106">
        <f t="shared" si="55"/>
        <v>1098.11923</v>
      </c>
      <c r="J170" s="106">
        <f t="shared" si="51"/>
        <v>1227.7505004128284</v>
      </c>
      <c r="K170" s="106">
        <v>52.78</v>
      </c>
      <c r="L170" s="106">
        <f t="shared" si="56"/>
        <v>2839.72234</v>
      </c>
      <c r="M170" s="106">
        <f t="shared" si="52"/>
        <v>2957.02895080394</v>
      </c>
      <c r="N170" s="106">
        <v>31</v>
      </c>
      <c r="O170" s="13">
        <f t="shared" si="57"/>
        <v>1667.893</v>
      </c>
      <c r="P170" s="13">
        <f t="shared" si="53"/>
        <v>1457.1275289256198</v>
      </c>
      <c r="Q170" s="13">
        <v>29</v>
      </c>
      <c r="R170" s="13">
        <f t="shared" si="50"/>
        <v>1560.2869999999998</v>
      </c>
      <c r="S170" s="13">
        <f t="shared" si="54"/>
        <v>1567.461832924586</v>
      </c>
    </row>
    <row r="171" spans="1:19" ht="12.75">
      <c r="A171" s="2" t="s">
        <v>96</v>
      </c>
      <c r="B171" s="2" t="s">
        <v>409</v>
      </c>
      <c r="C171" s="2" t="s">
        <v>1021</v>
      </c>
      <c r="D171" s="47" t="s">
        <v>377</v>
      </c>
      <c r="E171" s="48" t="s">
        <v>18</v>
      </c>
      <c r="F171" s="48" t="s">
        <v>32</v>
      </c>
      <c r="G171" s="49">
        <v>12</v>
      </c>
      <c r="H171" s="106">
        <v>50.07</v>
      </c>
      <c r="I171" s="106">
        <f t="shared" si="55"/>
        <v>2693.91621</v>
      </c>
      <c r="J171" s="106">
        <f t="shared" si="51"/>
        <v>3011.9288366325486</v>
      </c>
      <c r="K171" s="106">
        <v>55.95</v>
      </c>
      <c r="L171" s="106">
        <f t="shared" si="56"/>
        <v>3010.27785</v>
      </c>
      <c r="M171" s="106">
        <f t="shared" si="52"/>
        <v>3134.62996963775</v>
      </c>
      <c r="N171" s="106">
        <v>60</v>
      </c>
      <c r="O171" s="13">
        <f t="shared" si="57"/>
        <v>3228.18</v>
      </c>
      <c r="P171" s="13">
        <f t="shared" si="53"/>
        <v>2820.246830178619</v>
      </c>
      <c r="Q171" s="13">
        <v>54</v>
      </c>
      <c r="R171" s="13">
        <f t="shared" si="50"/>
        <v>2905.362</v>
      </c>
      <c r="S171" s="13">
        <f t="shared" si="54"/>
        <v>2918.722033721643</v>
      </c>
    </row>
    <row r="172" spans="1:19" ht="12.75">
      <c r="A172" s="2" t="s">
        <v>96</v>
      </c>
      <c r="B172" s="2" t="s">
        <v>409</v>
      </c>
      <c r="C172" s="2" t="s">
        <v>1021</v>
      </c>
      <c r="D172" s="47" t="s">
        <v>377</v>
      </c>
      <c r="E172" s="48" t="s">
        <v>18</v>
      </c>
      <c r="F172" s="48" t="s">
        <v>35</v>
      </c>
      <c r="G172" s="49">
        <v>27</v>
      </c>
      <c r="H172" s="106">
        <v>22.41</v>
      </c>
      <c r="I172" s="106">
        <f t="shared" si="55"/>
        <v>1205.72523</v>
      </c>
      <c r="J172" s="106">
        <f t="shared" si="51"/>
        <v>1348.0592216683726</v>
      </c>
      <c r="K172" s="106">
        <v>25.33</v>
      </c>
      <c r="L172" s="106">
        <f t="shared" si="56"/>
        <v>1362.82999</v>
      </c>
      <c r="M172" s="106">
        <f t="shared" si="52"/>
        <v>1419.1273839307278</v>
      </c>
      <c r="N172" s="106">
        <v>22</v>
      </c>
      <c r="O172" s="13">
        <f t="shared" si="57"/>
        <v>1183.666</v>
      </c>
      <c r="P172" s="13">
        <f t="shared" si="53"/>
        <v>1034.0905043988269</v>
      </c>
      <c r="Q172" s="13">
        <v>24</v>
      </c>
      <c r="R172" s="13">
        <f t="shared" si="50"/>
        <v>1291.272</v>
      </c>
      <c r="S172" s="13">
        <f t="shared" si="54"/>
        <v>1297.2097927651748</v>
      </c>
    </row>
    <row r="173" spans="1:19" ht="12.75">
      <c r="A173" s="2" t="s">
        <v>96</v>
      </c>
      <c r="B173" s="2" t="s">
        <v>409</v>
      </c>
      <c r="C173" s="2" t="s">
        <v>1021</v>
      </c>
      <c r="D173" s="47" t="s">
        <v>377</v>
      </c>
      <c r="E173" s="48" t="s">
        <v>18</v>
      </c>
      <c r="F173" s="48" t="s">
        <v>1087</v>
      </c>
      <c r="G173" s="49">
        <v>3</v>
      </c>
      <c r="H173" s="106">
        <v>254.82</v>
      </c>
      <c r="I173" s="106">
        <f t="shared" si="55"/>
        <v>13710.08046</v>
      </c>
      <c r="J173" s="106">
        <f t="shared" si="51"/>
        <v>15328.534175168883</v>
      </c>
      <c r="K173" s="106">
        <v>314.07</v>
      </c>
      <c r="L173" s="106">
        <f t="shared" si="56"/>
        <v>16897.908209999998</v>
      </c>
      <c r="M173" s="106">
        <f t="shared" si="52"/>
        <v>17595.946998465202</v>
      </c>
      <c r="N173" s="106">
        <v>339</v>
      </c>
      <c r="O173" s="13">
        <f t="shared" si="57"/>
        <v>18239.217</v>
      </c>
      <c r="P173" s="13">
        <f t="shared" si="53"/>
        <v>15934.394590509199</v>
      </c>
      <c r="Q173" s="13">
        <v>334</v>
      </c>
      <c r="R173" s="13">
        <f t="shared" si="50"/>
        <v>17970.201999999997</v>
      </c>
      <c r="S173" s="13">
        <f t="shared" si="54"/>
        <v>18052.83628264868</v>
      </c>
    </row>
    <row r="174" spans="1:19" ht="12.75">
      <c r="A174" s="2" t="s">
        <v>96</v>
      </c>
      <c r="B174" s="2" t="s">
        <v>409</v>
      </c>
      <c r="C174" s="2" t="s">
        <v>1021</v>
      </c>
      <c r="D174" s="47" t="s">
        <v>377</v>
      </c>
      <c r="E174" s="48" t="s">
        <v>18</v>
      </c>
      <c r="F174" s="48" t="s">
        <v>48</v>
      </c>
      <c r="G174" s="49">
        <v>62</v>
      </c>
      <c r="H174" s="106">
        <v>59.69</v>
      </c>
      <c r="I174" s="106">
        <f t="shared" si="55"/>
        <v>3211.50107</v>
      </c>
      <c r="J174" s="106">
        <f t="shared" si="51"/>
        <v>3590.6137858717157</v>
      </c>
      <c r="K174" s="106">
        <v>49.7</v>
      </c>
      <c r="L174" s="106">
        <f t="shared" si="56"/>
        <v>2674.0091</v>
      </c>
      <c r="M174" s="106">
        <f t="shared" si="52"/>
        <v>2784.470232189387</v>
      </c>
      <c r="N174" s="106">
        <v>64</v>
      </c>
      <c r="O174" s="13">
        <f t="shared" si="57"/>
        <v>3443.392</v>
      </c>
      <c r="P174" s="13">
        <f t="shared" si="53"/>
        <v>3008.26328552386</v>
      </c>
      <c r="Q174" s="13">
        <v>57</v>
      </c>
      <c r="R174" s="13">
        <f t="shared" si="50"/>
        <v>3066.7709999999997</v>
      </c>
      <c r="S174" s="13">
        <f t="shared" si="54"/>
        <v>3080.8732578172894</v>
      </c>
    </row>
    <row r="175" spans="1:19" ht="12.75">
      <c r="A175" s="2" t="s">
        <v>96</v>
      </c>
      <c r="B175" s="2" t="s">
        <v>409</v>
      </c>
      <c r="C175" s="2" t="s">
        <v>1021</v>
      </c>
      <c r="D175" s="47" t="s">
        <v>377</v>
      </c>
      <c r="E175" s="48" t="s">
        <v>18</v>
      </c>
      <c r="F175" s="48" t="s">
        <v>52</v>
      </c>
      <c r="G175" s="49">
        <v>2</v>
      </c>
      <c r="H175" s="106">
        <v>105.6</v>
      </c>
      <c r="I175" s="106">
        <f t="shared" si="55"/>
        <v>5681.596799999999</v>
      </c>
      <c r="J175" s="106">
        <f t="shared" si="51"/>
        <v>6352.300482292732</v>
      </c>
      <c r="K175" s="106">
        <v>96.18</v>
      </c>
      <c r="L175" s="106">
        <f t="shared" si="56"/>
        <v>5174.77254</v>
      </c>
      <c r="M175" s="106">
        <f t="shared" si="52"/>
        <v>5388.538167645376</v>
      </c>
      <c r="N175" s="106">
        <v>163</v>
      </c>
      <c r="O175" s="13">
        <f t="shared" si="57"/>
        <v>8769.889</v>
      </c>
      <c r="P175" s="13">
        <f t="shared" si="53"/>
        <v>7661.67055531858</v>
      </c>
      <c r="Q175" s="13">
        <v>102</v>
      </c>
      <c r="R175" s="13">
        <f t="shared" si="50"/>
        <v>5487.906</v>
      </c>
      <c r="S175" s="13">
        <f t="shared" si="54"/>
        <v>5513.141619251993</v>
      </c>
    </row>
    <row r="176" spans="1:19" ht="12.75">
      <c r="A176" s="2" t="s">
        <v>96</v>
      </c>
      <c r="B176" s="2" t="s">
        <v>409</v>
      </c>
      <c r="C176" s="2" t="s">
        <v>1021</v>
      </c>
      <c r="D176" s="47"/>
      <c r="E176" s="48" t="s">
        <v>18</v>
      </c>
      <c r="F176" s="48" t="s">
        <v>67</v>
      </c>
      <c r="G176" s="49">
        <v>64</v>
      </c>
      <c r="H176" s="106">
        <v>36.54</v>
      </c>
      <c r="I176" s="106">
        <f t="shared" si="55"/>
        <v>1965.9616199999998</v>
      </c>
      <c r="J176" s="106">
        <f t="shared" si="51"/>
        <v>2198.0403373387917</v>
      </c>
      <c r="K176" s="106">
        <v>39.93</v>
      </c>
      <c r="L176" s="106">
        <f t="shared" si="56"/>
        <v>2148.3537899999997</v>
      </c>
      <c r="M176" s="106">
        <f t="shared" si="52"/>
        <v>2237.1005306101047</v>
      </c>
      <c r="N176" s="106">
        <v>49</v>
      </c>
      <c r="O176" s="13">
        <f t="shared" si="57"/>
        <v>2636.3469999999998</v>
      </c>
      <c r="P176" s="13">
        <f t="shared" si="53"/>
        <v>2303.201577979205</v>
      </c>
      <c r="Q176" s="13">
        <v>45</v>
      </c>
      <c r="R176" s="13">
        <f t="shared" si="50"/>
        <v>2421.1349999999998</v>
      </c>
      <c r="S176" s="13">
        <f t="shared" si="54"/>
        <v>2432.2683614347025</v>
      </c>
    </row>
    <row r="177" spans="1:19" ht="12.75">
      <c r="A177" s="2" t="s">
        <v>96</v>
      </c>
      <c r="B177" s="2" t="s">
        <v>409</v>
      </c>
      <c r="C177" s="2" t="s">
        <v>1021</v>
      </c>
      <c r="D177" s="47"/>
      <c r="E177" s="48" t="s">
        <v>18</v>
      </c>
      <c r="F177" s="48" t="s">
        <v>70</v>
      </c>
      <c r="G177" s="49">
        <v>29</v>
      </c>
      <c r="H177" s="106">
        <v>43.86</v>
      </c>
      <c r="I177" s="106">
        <f t="shared" si="55"/>
        <v>2359.79958</v>
      </c>
      <c r="J177" s="106">
        <f t="shared" si="51"/>
        <v>2638.3702571340837</v>
      </c>
      <c r="K177" s="106">
        <v>43.04</v>
      </c>
      <c r="L177" s="106">
        <f t="shared" si="56"/>
        <v>2315.6811199999997</v>
      </c>
      <c r="M177" s="106">
        <f t="shared" si="52"/>
        <v>2411.34001596441</v>
      </c>
      <c r="N177" s="106">
        <v>45</v>
      </c>
      <c r="O177" s="13">
        <f t="shared" si="57"/>
        <v>2421.1349999999998</v>
      </c>
      <c r="P177" s="13">
        <f t="shared" si="53"/>
        <v>2115.185122633964</v>
      </c>
      <c r="Q177" s="13">
        <v>43</v>
      </c>
      <c r="R177" s="13">
        <f t="shared" si="50"/>
        <v>2313.529</v>
      </c>
      <c r="S177" s="13">
        <f t="shared" si="54"/>
        <v>2324.167545370938</v>
      </c>
    </row>
    <row r="178" spans="1:19" ht="12.75">
      <c r="A178" s="2" t="s">
        <v>96</v>
      </c>
      <c r="B178" s="2" t="s">
        <v>409</v>
      </c>
      <c r="C178" s="2" t="s">
        <v>1021</v>
      </c>
      <c r="D178" s="47" t="s">
        <v>377</v>
      </c>
      <c r="E178" s="48" t="s">
        <v>36</v>
      </c>
      <c r="F178" s="48" t="s">
        <v>37</v>
      </c>
      <c r="G178" s="49">
        <v>32</v>
      </c>
      <c r="H178" s="106">
        <v>223</v>
      </c>
      <c r="I178" s="106">
        <f t="shared" si="55"/>
        <v>11998.069</v>
      </c>
      <c r="J178" s="106">
        <f t="shared" si="51"/>
        <v>13414.422419993176</v>
      </c>
      <c r="K178" s="106">
        <v>246</v>
      </c>
      <c r="L178" s="106">
        <f t="shared" si="56"/>
        <v>13235.537999999999</v>
      </c>
      <c r="M178" s="106">
        <f t="shared" si="52"/>
        <v>13782.287265967587</v>
      </c>
      <c r="N178" s="106">
        <v>293</v>
      </c>
      <c r="O178" s="13">
        <f t="shared" si="57"/>
        <v>15764.278999999999</v>
      </c>
      <c r="P178" s="13">
        <f t="shared" si="53"/>
        <v>13772.20535403892</v>
      </c>
      <c r="Q178" s="13">
        <v>265</v>
      </c>
      <c r="R178" s="13">
        <f t="shared" si="50"/>
        <v>14257.795</v>
      </c>
      <c r="S178" s="13">
        <f t="shared" si="54"/>
        <v>14323.358128448805</v>
      </c>
    </row>
    <row r="179" spans="1:19" ht="12.75">
      <c r="A179" s="2" t="s">
        <v>410</v>
      </c>
      <c r="B179" s="2" t="s">
        <v>411</v>
      </c>
      <c r="C179" s="2" t="s">
        <v>1021</v>
      </c>
      <c r="D179" s="47" t="s">
        <v>104</v>
      </c>
      <c r="E179" s="50">
        <v>111378445</v>
      </c>
      <c r="F179" s="2" t="s">
        <v>1692</v>
      </c>
      <c r="G179" s="2"/>
      <c r="H179" s="106">
        <v>0</v>
      </c>
      <c r="I179" s="13">
        <f aca="true" t="shared" si="58" ref="I179:I189">H179*20*0.577</f>
        <v>0</v>
      </c>
      <c r="J179" s="106">
        <f t="shared" si="51"/>
        <v>0</v>
      </c>
      <c r="K179" s="13">
        <v>50.2</v>
      </c>
      <c r="L179" s="13">
        <f aca="true" t="shared" si="59" ref="L179:L189">K179*20*0.577</f>
        <v>579.308</v>
      </c>
      <c r="M179" s="106">
        <f t="shared" si="52"/>
        <v>603.2387403876709</v>
      </c>
      <c r="N179" s="13">
        <v>139.1</v>
      </c>
      <c r="O179" s="13">
        <f aca="true" t="shared" si="60" ref="O179:O189">N179*20*0.577</f>
        <v>1605.214</v>
      </c>
      <c r="P179" s="13">
        <f t="shared" si="53"/>
        <v>1402.3690423886962</v>
      </c>
      <c r="Q179" s="13">
        <v>128</v>
      </c>
      <c r="R179" s="13">
        <f aca="true" t="shared" si="61" ref="R179:R188">Q179*20*0.577</f>
        <v>1477.12</v>
      </c>
      <c r="S179" s="13">
        <f t="shared" si="54"/>
        <v>1483.9123973022686</v>
      </c>
    </row>
    <row r="180" spans="1:19" ht="12.75">
      <c r="A180" s="2" t="s">
        <v>410</v>
      </c>
      <c r="B180" s="2" t="s">
        <v>411</v>
      </c>
      <c r="C180" s="2" t="s">
        <v>1021</v>
      </c>
      <c r="D180" s="47" t="s">
        <v>110</v>
      </c>
      <c r="E180" s="50">
        <v>111389706</v>
      </c>
      <c r="F180" s="2" t="s">
        <v>111</v>
      </c>
      <c r="G180" s="2"/>
      <c r="H180" s="106">
        <v>0</v>
      </c>
      <c r="I180" s="13">
        <f t="shared" si="58"/>
        <v>0</v>
      </c>
      <c r="J180" s="106">
        <f t="shared" si="51"/>
        <v>0</v>
      </c>
      <c r="K180" s="13">
        <v>0</v>
      </c>
      <c r="L180" s="13">
        <f t="shared" si="59"/>
        <v>0</v>
      </c>
      <c r="M180" s="106">
        <f t="shared" si="52"/>
        <v>0</v>
      </c>
      <c r="N180" s="13">
        <v>7.5</v>
      </c>
      <c r="O180" s="13">
        <f t="shared" si="60"/>
        <v>86.55</v>
      </c>
      <c r="P180" s="13">
        <f t="shared" si="53"/>
        <v>75.61299653425753</v>
      </c>
      <c r="Q180" s="13">
        <v>8</v>
      </c>
      <c r="R180" s="13">
        <f t="shared" si="61"/>
        <v>92.32</v>
      </c>
      <c r="S180" s="13">
        <f t="shared" si="54"/>
        <v>92.74452483139179</v>
      </c>
    </row>
    <row r="181" spans="1:19" ht="12.75">
      <c r="A181" s="2" t="s">
        <v>410</v>
      </c>
      <c r="B181" s="2" t="s">
        <v>411</v>
      </c>
      <c r="C181" s="2" t="s">
        <v>1021</v>
      </c>
      <c r="D181" s="47" t="s">
        <v>112</v>
      </c>
      <c r="E181" s="50">
        <v>111378518</v>
      </c>
      <c r="F181" s="2" t="s">
        <v>1469</v>
      </c>
      <c r="G181" s="2"/>
      <c r="H181" s="106">
        <v>0</v>
      </c>
      <c r="I181" s="13">
        <f t="shared" si="58"/>
        <v>0</v>
      </c>
      <c r="J181" s="106">
        <f t="shared" si="51"/>
        <v>0</v>
      </c>
      <c r="K181" s="13">
        <v>0</v>
      </c>
      <c r="L181" s="13">
        <f t="shared" si="59"/>
        <v>0</v>
      </c>
      <c r="M181" s="106">
        <f t="shared" si="52"/>
        <v>0</v>
      </c>
      <c r="N181" s="13">
        <v>0</v>
      </c>
      <c r="O181" s="13">
        <f t="shared" si="60"/>
        <v>0</v>
      </c>
      <c r="P181" s="13">
        <f t="shared" si="53"/>
        <v>0</v>
      </c>
      <c r="Q181" s="13">
        <v>231</v>
      </c>
      <c r="R181" s="13">
        <f t="shared" si="61"/>
        <v>2665.74</v>
      </c>
      <c r="S181" s="13">
        <f t="shared" si="54"/>
        <v>2677.9981545064375</v>
      </c>
    </row>
    <row r="182" spans="1:19" ht="12.75">
      <c r="A182" s="2" t="s">
        <v>410</v>
      </c>
      <c r="B182" s="2" t="s">
        <v>411</v>
      </c>
      <c r="C182" s="2" t="s">
        <v>1021</v>
      </c>
      <c r="D182" s="47" t="s">
        <v>110</v>
      </c>
      <c r="E182" s="50">
        <v>111389684</v>
      </c>
      <c r="F182" s="2" t="s">
        <v>1463</v>
      </c>
      <c r="G182" s="2"/>
      <c r="H182" s="106">
        <v>0</v>
      </c>
      <c r="I182" s="13">
        <f t="shared" si="58"/>
        <v>0</v>
      </c>
      <c r="J182" s="106">
        <f t="shared" si="51"/>
        <v>0</v>
      </c>
      <c r="K182" s="13">
        <v>0</v>
      </c>
      <c r="L182" s="13">
        <f t="shared" si="59"/>
        <v>0</v>
      </c>
      <c r="M182" s="106">
        <f t="shared" si="52"/>
        <v>0</v>
      </c>
      <c r="N182" s="13">
        <v>0.8</v>
      </c>
      <c r="O182" s="13">
        <f t="shared" si="60"/>
        <v>9.232</v>
      </c>
      <c r="P182" s="13">
        <f t="shared" si="53"/>
        <v>8.06538629698747</v>
      </c>
      <c r="Q182" s="13">
        <v>3</v>
      </c>
      <c r="R182" s="13">
        <f t="shared" si="61"/>
        <v>34.62</v>
      </c>
      <c r="S182" s="13">
        <f t="shared" si="54"/>
        <v>34.77919681177192</v>
      </c>
    </row>
    <row r="183" spans="1:19" ht="12.75">
      <c r="A183" s="2" t="s">
        <v>410</v>
      </c>
      <c r="B183" s="2" t="s">
        <v>411</v>
      </c>
      <c r="C183" s="2" t="s">
        <v>1021</v>
      </c>
      <c r="D183" s="47" t="s">
        <v>113</v>
      </c>
      <c r="E183" s="50">
        <v>111386162</v>
      </c>
      <c r="F183" s="2" t="s">
        <v>114</v>
      </c>
      <c r="G183" s="2"/>
      <c r="H183" s="106">
        <v>0</v>
      </c>
      <c r="I183" s="13">
        <f t="shared" si="58"/>
        <v>0</v>
      </c>
      <c r="J183" s="106">
        <f t="shared" si="51"/>
        <v>0</v>
      </c>
      <c r="K183" s="13">
        <v>11.5</v>
      </c>
      <c r="L183" s="13">
        <f t="shared" si="59"/>
        <v>132.70999999999998</v>
      </c>
      <c r="M183" s="106">
        <f t="shared" si="52"/>
        <v>138.19214172227515</v>
      </c>
      <c r="N183" s="13">
        <v>29.3</v>
      </c>
      <c r="O183" s="13">
        <f t="shared" si="60"/>
        <v>338.12199999999996</v>
      </c>
      <c r="P183" s="13">
        <f t="shared" si="53"/>
        <v>295.39477312716605</v>
      </c>
      <c r="Q183" s="13">
        <v>47</v>
      </c>
      <c r="R183" s="13">
        <f t="shared" si="61"/>
        <v>542.38</v>
      </c>
      <c r="S183" s="13">
        <f t="shared" si="54"/>
        <v>544.8740833844267</v>
      </c>
    </row>
    <row r="184" spans="1:19" ht="12.75">
      <c r="A184" s="2" t="s">
        <v>410</v>
      </c>
      <c r="B184" s="2" t="s">
        <v>411</v>
      </c>
      <c r="C184" s="2" t="s">
        <v>1021</v>
      </c>
      <c r="D184" s="2" t="s">
        <v>124</v>
      </c>
      <c r="E184" s="50" t="s">
        <v>126</v>
      </c>
      <c r="F184" s="2" t="s">
        <v>125</v>
      </c>
      <c r="G184" s="2"/>
      <c r="H184" s="13">
        <v>171.9</v>
      </c>
      <c r="I184" s="13">
        <f t="shared" si="58"/>
        <v>1983.7259999999999</v>
      </c>
      <c r="J184" s="106">
        <f t="shared" si="51"/>
        <v>2217.9017748208803</v>
      </c>
      <c r="K184" s="13">
        <v>137.3</v>
      </c>
      <c r="L184" s="13">
        <f t="shared" si="59"/>
        <v>1584.4419999999998</v>
      </c>
      <c r="M184" s="106">
        <f t="shared" si="52"/>
        <v>1649.8940050842068</v>
      </c>
      <c r="N184" s="13">
        <v>154.8</v>
      </c>
      <c r="O184" s="13">
        <f t="shared" si="60"/>
        <v>1786.3919999999998</v>
      </c>
      <c r="P184" s="13">
        <f t="shared" si="53"/>
        <v>1560.6522484670754</v>
      </c>
      <c r="Q184" s="13">
        <v>149</v>
      </c>
      <c r="R184" s="13">
        <f t="shared" si="61"/>
        <v>1719.4599999999998</v>
      </c>
      <c r="S184" s="13">
        <f t="shared" si="54"/>
        <v>1727.3667749846718</v>
      </c>
    </row>
    <row r="185" spans="1:19" ht="12.75">
      <c r="A185" s="2" t="s">
        <v>410</v>
      </c>
      <c r="B185" s="2" t="s">
        <v>411</v>
      </c>
      <c r="C185" s="2" t="s">
        <v>1021</v>
      </c>
      <c r="D185" s="2" t="s">
        <v>110</v>
      </c>
      <c r="E185" s="50">
        <v>112390151</v>
      </c>
      <c r="F185" s="2" t="s">
        <v>134</v>
      </c>
      <c r="G185" s="2"/>
      <c r="H185" s="13">
        <v>0</v>
      </c>
      <c r="I185" s="13">
        <f t="shared" si="58"/>
        <v>0</v>
      </c>
      <c r="J185" s="106">
        <f t="shared" si="51"/>
        <v>0</v>
      </c>
      <c r="K185" s="13">
        <v>0</v>
      </c>
      <c r="L185" s="13">
        <f t="shared" si="59"/>
        <v>0</v>
      </c>
      <c r="M185" s="106">
        <f t="shared" si="52"/>
        <v>0</v>
      </c>
      <c r="N185" s="13">
        <v>0</v>
      </c>
      <c r="O185" s="13">
        <f t="shared" si="60"/>
        <v>0</v>
      </c>
      <c r="P185" s="13">
        <f t="shared" si="53"/>
        <v>0</v>
      </c>
      <c r="Q185" s="13">
        <v>14</v>
      </c>
      <c r="R185" s="13">
        <f t="shared" si="61"/>
        <v>161.56</v>
      </c>
      <c r="S185" s="13">
        <f t="shared" si="54"/>
        <v>162.30291845493562</v>
      </c>
    </row>
    <row r="186" spans="1:19" ht="12.75">
      <c r="A186" s="2" t="s">
        <v>410</v>
      </c>
      <c r="B186" s="2" t="s">
        <v>411</v>
      </c>
      <c r="C186" s="2" t="s">
        <v>1021</v>
      </c>
      <c r="D186" s="2" t="s">
        <v>110</v>
      </c>
      <c r="E186" s="50">
        <v>112384801</v>
      </c>
      <c r="F186" s="2" t="s">
        <v>135</v>
      </c>
      <c r="G186" s="2"/>
      <c r="H186" s="13">
        <v>0</v>
      </c>
      <c r="I186" s="13">
        <f t="shared" si="58"/>
        <v>0</v>
      </c>
      <c r="J186" s="106">
        <f t="shared" si="51"/>
        <v>0</v>
      </c>
      <c r="K186" s="13">
        <v>0</v>
      </c>
      <c r="L186" s="13">
        <f t="shared" si="59"/>
        <v>0</v>
      </c>
      <c r="M186" s="106">
        <f t="shared" si="52"/>
        <v>0</v>
      </c>
      <c r="N186" s="13">
        <v>0</v>
      </c>
      <c r="O186" s="13">
        <f t="shared" si="60"/>
        <v>0</v>
      </c>
      <c r="P186" s="13">
        <f t="shared" si="53"/>
        <v>0</v>
      </c>
      <c r="Q186" s="13">
        <v>11</v>
      </c>
      <c r="R186" s="13">
        <f t="shared" si="61"/>
        <v>126.94</v>
      </c>
      <c r="S186" s="13">
        <f t="shared" si="54"/>
        <v>127.5237216431637</v>
      </c>
    </row>
    <row r="187" spans="1:19" ht="12.75">
      <c r="A187" s="2" t="s">
        <v>410</v>
      </c>
      <c r="B187" s="2" t="s">
        <v>411</v>
      </c>
      <c r="C187" s="2" t="s">
        <v>1021</v>
      </c>
      <c r="D187" s="2" t="s">
        <v>110</v>
      </c>
      <c r="E187" s="50">
        <v>112392774</v>
      </c>
      <c r="F187" s="2" t="s">
        <v>1206</v>
      </c>
      <c r="G187" s="2"/>
      <c r="H187" s="13">
        <v>0</v>
      </c>
      <c r="I187" s="13">
        <f t="shared" si="58"/>
        <v>0</v>
      </c>
      <c r="J187" s="106">
        <f aca="true" t="shared" si="62" ref="J187:J200">I187/2931*3277</f>
        <v>0</v>
      </c>
      <c r="K187" s="13">
        <v>0</v>
      </c>
      <c r="L187" s="13">
        <f t="shared" si="59"/>
        <v>0</v>
      </c>
      <c r="M187" s="106">
        <f aca="true" t="shared" si="63" ref="M187:M200">L187/3147*3277</f>
        <v>0</v>
      </c>
      <c r="N187" s="13">
        <v>10.3</v>
      </c>
      <c r="O187" s="13">
        <f t="shared" si="60"/>
        <v>118.862</v>
      </c>
      <c r="P187" s="13">
        <f aca="true" t="shared" si="64" ref="P187:P200">O187/3751*3277</f>
        <v>103.84184857371366</v>
      </c>
      <c r="Q187" s="13">
        <v>12</v>
      </c>
      <c r="R187" s="13">
        <f t="shared" si="61"/>
        <v>138.48</v>
      </c>
      <c r="S187" s="13">
        <f t="shared" si="54"/>
        <v>139.11678724708767</v>
      </c>
    </row>
    <row r="188" spans="1:19" ht="12.75">
      <c r="A188" s="2" t="s">
        <v>410</v>
      </c>
      <c r="B188" s="2" t="s">
        <v>411</v>
      </c>
      <c r="C188" s="2" t="s">
        <v>1021</v>
      </c>
      <c r="D188" s="2" t="s">
        <v>110</v>
      </c>
      <c r="E188" s="50">
        <v>112395463</v>
      </c>
      <c r="F188" s="2" t="s">
        <v>136</v>
      </c>
      <c r="G188" s="2"/>
      <c r="H188" s="13">
        <v>0</v>
      </c>
      <c r="I188" s="13">
        <f t="shared" si="58"/>
        <v>0</v>
      </c>
      <c r="J188" s="106">
        <f t="shared" si="62"/>
        <v>0</v>
      </c>
      <c r="K188" s="13">
        <v>0</v>
      </c>
      <c r="L188" s="13">
        <f t="shared" si="59"/>
        <v>0</v>
      </c>
      <c r="M188" s="106">
        <f t="shared" si="63"/>
        <v>0</v>
      </c>
      <c r="N188" s="13">
        <v>19.3</v>
      </c>
      <c r="O188" s="13">
        <f t="shared" si="60"/>
        <v>222.72199999999998</v>
      </c>
      <c r="P188" s="13">
        <f t="shared" si="64"/>
        <v>194.57744441482268</v>
      </c>
      <c r="Q188" s="13">
        <v>39</v>
      </c>
      <c r="R188" s="13">
        <f t="shared" si="61"/>
        <v>450.05999999999995</v>
      </c>
      <c r="S188" s="13">
        <f t="shared" si="54"/>
        <v>452.1295585530349</v>
      </c>
    </row>
    <row r="189" spans="1:19" ht="12.75">
      <c r="A189" s="2" t="s">
        <v>415</v>
      </c>
      <c r="B189" s="2" t="s">
        <v>411</v>
      </c>
      <c r="C189" s="2" t="s">
        <v>1021</v>
      </c>
      <c r="D189" s="51" t="s">
        <v>143</v>
      </c>
      <c r="E189" s="2"/>
      <c r="F189" s="2"/>
      <c r="G189" s="2"/>
      <c r="H189" s="13">
        <v>110</v>
      </c>
      <c r="I189" s="13">
        <f t="shared" si="58"/>
        <v>1269.3999999999999</v>
      </c>
      <c r="J189" s="106">
        <f t="shared" si="62"/>
        <v>1419.250699419993</v>
      </c>
      <c r="K189" s="13">
        <v>117</v>
      </c>
      <c r="L189" s="13">
        <f t="shared" si="59"/>
        <v>1350.1799999999998</v>
      </c>
      <c r="M189" s="106">
        <f t="shared" si="63"/>
        <v>1405.9548331744518</v>
      </c>
      <c r="N189" s="13">
        <v>130</v>
      </c>
      <c r="O189" s="13">
        <f t="shared" si="60"/>
        <v>1500.1999999999998</v>
      </c>
      <c r="P189" s="13">
        <f t="shared" si="64"/>
        <v>1310.6252732604637</v>
      </c>
      <c r="Q189" s="13">
        <v>116</v>
      </c>
      <c r="R189" s="13">
        <f>Q189*20*0.577</f>
        <v>1338.6399999999999</v>
      </c>
      <c r="S189" s="13">
        <f t="shared" si="54"/>
        <v>1344.7956100551808</v>
      </c>
    </row>
    <row r="190" spans="1:19" ht="12.75">
      <c r="A190" s="2" t="s">
        <v>417</v>
      </c>
      <c r="B190" s="2" t="s">
        <v>418</v>
      </c>
      <c r="C190" s="2" t="s">
        <v>1021</v>
      </c>
      <c r="D190" s="2" t="s">
        <v>377</v>
      </c>
      <c r="E190" s="52">
        <v>1304400</v>
      </c>
      <c r="F190" s="2" t="s">
        <v>1174</v>
      </c>
      <c r="G190" s="2"/>
      <c r="H190" s="13">
        <v>31119</v>
      </c>
      <c r="I190" s="13">
        <f aca="true" t="shared" si="65" ref="I190:I200">H190/1000*20*0.577</f>
        <v>359.11325999999997</v>
      </c>
      <c r="J190" s="106">
        <f t="shared" si="62"/>
        <v>401.50602286591607</v>
      </c>
      <c r="K190" s="13">
        <v>29467</v>
      </c>
      <c r="L190" s="13">
        <f aca="true" t="shared" si="66" ref="L190:L200">K190/1000*20*0.577</f>
        <v>340.0491799999999</v>
      </c>
      <c r="M190" s="106">
        <f t="shared" si="63"/>
        <v>354.09633392437235</v>
      </c>
      <c r="N190" s="13">
        <v>35626</v>
      </c>
      <c r="O190" s="13">
        <f aca="true" t="shared" si="67" ref="O190:O200">N190/1000*20*0.577</f>
        <v>411.12404</v>
      </c>
      <c r="P190" s="13">
        <f t="shared" si="64"/>
        <v>359.1718152705945</v>
      </c>
      <c r="Q190" s="13">
        <v>30959</v>
      </c>
      <c r="R190" s="13">
        <f aca="true" t="shared" si="68" ref="R190:R200">Q190/1000*20*0.577</f>
        <v>357.26685999999995</v>
      </c>
      <c r="S190" s="13">
        <f t="shared" si="54"/>
        <v>358.9097180318822</v>
      </c>
    </row>
    <row r="191" spans="1:19" ht="12.75">
      <c r="A191" s="2" t="s">
        <v>417</v>
      </c>
      <c r="B191" s="2" t="s">
        <v>418</v>
      </c>
      <c r="C191" s="47" t="s">
        <v>1021</v>
      </c>
      <c r="D191" s="2" t="s">
        <v>377</v>
      </c>
      <c r="E191" s="52">
        <v>1300705</v>
      </c>
      <c r="F191" s="2" t="s">
        <v>1176</v>
      </c>
      <c r="G191" s="2"/>
      <c r="H191" s="13">
        <v>13608</v>
      </c>
      <c r="I191" s="13">
        <f t="shared" si="65"/>
        <v>157.03632</v>
      </c>
      <c r="J191" s="106">
        <f t="shared" si="62"/>
        <v>175.57421379733879</v>
      </c>
      <c r="K191" s="13">
        <v>14372</v>
      </c>
      <c r="L191" s="13">
        <f t="shared" si="66"/>
        <v>165.85288</v>
      </c>
      <c r="M191" s="106">
        <f t="shared" si="63"/>
        <v>172.70412702891645</v>
      </c>
      <c r="N191" s="13">
        <v>15547</v>
      </c>
      <c r="O191" s="13">
        <f t="shared" si="67"/>
        <v>179.41237999999998</v>
      </c>
      <c r="P191" s="13">
        <f t="shared" si="64"/>
        <v>156.74070094908024</v>
      </c>
      <c r="Q191" s="13">
        <v>12698</v>
      </c>
      <c r="R191" s="13">
        <f t="shared" si="68"/>
        <v>146.53492</v>
      </c>
      <c r="S191" s="13">
        <f t="shared" si="54"/>
        <v>147.20874703862663</v>
      </c>
    </row>
    <row r="192" spans="1:19" ht="12.75">
      <c r="A192" s="2" t="s">
        <v>417</v>
      </c>
      <c r="B192" s="2" t="s">
        <v>418</v>
      </c>
      <c r="C192" s="2" t="s">
        <v>1021</v>
      </c>
      <c r="D192" s="2" t="s">
        <v>377</v>
      </c>
      <c r="E192" s="52">
        <v>1764642</v>
      </c>
      <c r="F192" s="2" t="s">
        <v>152</v>
      </c>
      <c r="G192" s="2"/>
      <c r="H192" s="13">
        <v>7714</v>
      </c>
      <c r="I192" s="13">
        <f t="shared" si="65"/>
        <v>89.01956</v>
      </c>
      <c r="J192" s="106">
        <f t="shared" si="62"/>
        <v>99.52818086659842</v>
      </c>
      <c r="K192" s="13">
        <v>8530</v>
      </c>
      <c r="L192" s="13">
        <f t="shared" si="66"/>
        <v>98.43619999999999</v>
      </c>
      <c r="M192" s="106">
        <f t="shared" si="63"/>
        <v>102.50251903400061</v>
      </c>
      <c r="N192" s="13">
        <v>17026</v>
      </c>
      <c r="O192" s="13">
        <f t="shared" si="67"/>
        <v>196.48003999999997</v>
      </c>
      <c r="P192" s="13">
        <f t="shared" si="64"/>
        <v>171.65158386563579</v>
      </c>
      <c r="Q192" s="13">
        <v>7873</v>
      </c>
      <c r="R192" s="13">
        <f t="shared" si="68"/>
        <v>90.85442</v>
      </c>
      <c r="S192" s="13">
        <f t="shared" si="54"/>
        <v>91.27220549969344</v>
      </c>
    </row>
    <row r="193" spans="1:19" ht="12.75">
      <c r="A193" s="2" t="s">
        <v>417</v>
      </c>
      <c r="B193" s="2" t="s">
        <v>418</v>
      </c>
      <c r="C193" s="47" t="s">
        <v>1021</v>
      </c>
      <c r="D193" s="2" t="s">
        <v>377</v>
      </c>
      <c r="E193" s="52">
        <v>1501415</v>
      </c>
      <c r="F193" s="2" t="s">
        <v>153</v>
      </c>
      <c r="G193" s="2"/>
      <c r="H193" s="13">
        <v>1666</v>
      </c>
      <c r="I193" s="13">
        <f t="shared" si="65"/>
        <v>19.22564</v>
      </c>
      <c r="J193" s="106">
        <f t="shared" si="62"/>
        <v>21.495196956670075</v>
      </c>
      <c r="K193" s="13">
        <v>6418</v>
      </c>
      <c r="L193" s="13">
        <f t="shared" si="66"/>
        <v>74.06372</v>
      </c>
      <c r="M193" s="106">
        <f t="shared" si="63"/>
        <v>77.1232317890054</v>
      </c>
      <c r="N193" s="13">
        <v>5302</v>
      </c>
      <c r="O193" s="13">
        <f t="shared" si="67"/>
        <v>61.18507999999999</v>
      </c>
      <c r="P193" s="13">
        <f t="shared" si="64"/>
        <v>53.45334768328445</v>
      </c>
      <c r="Q193" s="13">
        <v>5465</v>
      </c>
      <c r="R193" s="13">
        <f t="shared" si="68"/>
        <v>63.06609999999999</v>
      </c>
      <c r="S193" s="13">
        <f t="shared" si="54"/>
        <v>63.3561035254445</v>
      </c>
    </row>
    <row r="194" spans="1:19" ht="12.75">
      <c r="A194" s="2" t="s">
        <v>417</v>
      </c>
      <c r="B194" s="2" t="s">
        <v>418</v>
      </c>
      <c r="C194" s="2" t="s">
        <v>1021</v>
      </c>
      <c r="D194" s="2" t="s">
        <v>377</v>
      </c>
      <c r="E194" s="52">
        <v>1765505</v>
      </c>
      <c r="F194" s="2" t="s">
        <v>154</v>
      </c>
      <c r="G194" s="2"/>
      <c r="H194" s="13">
        <v>13679</v>
      </c>
      <c r="I194" s="13">
        <f t="shared" si="65"/>
        <v>157.85565999999997</v>
      </c>
      <c r="J194" s="106">
        <f t="shared" si="62"/>
        <v>176.49027561241894</v>
      </c>
      <c r="K194" s="13">
        <v>9911</v>
      </c>
      <c r="L194" s="13">
        <f t="shared" si="66"/>
        <v>114.37293999999999</v>
      </c>
      <c r="M194" s="106">
        <f t="shared" si="63"/>
        <v>119.09759274864949</v>
      </c>
      <c r="N194" s="13">
        <v>0</v>
      </c>
      <c r="O194" s="13">
        <f t="shared" si="67"/>
        <v>0</v>
      </c>
      <c r="P194" s="13">
        <f t="shared" si="64"/>
        <v>0</v>
      </c>
      <c r="Q194" s="13">
        <v>0</v>
      </c>
      <c r="R194" s="13">
        <f t="shared" si="68"/>
        <v>0</v>
      </c>
      <c r="S194" s="13">
        <f t="shared" si="54"/>
        <v>0</v>
      </c>
    </row>
    <row r="195" spans="1:19" ht="12.75">
      <c r="A195" s="2" t="s">
        <v>417</v>
      </c>
      <c r="B195" s="2" t="s">
        <v>418</v>
      </c>
      <c r="C195" s="2" t="s">
        <v>1021</v>
      </c>
      <c r="D195" s="2" t="s">
        <v>377</v>
      </c>
      <c r="E195" s="52">
        <v>1123001</v>
      </c>
      <c r="F195" s="2" t="s">
        <v>155</v>
      </c>
      <c r="G195" s="2"/>
      <c r="H195" s="13">
        <v>9528</v>
      </c>
      <c r="I195" s="13">
        <f t="shared" si="65"/>
        <v>109.95312</v>
      </c>
      <c r="J195" s="106">
        <f t="shared" si="62"/>
        <v>122.93291512794268</v>
      </c>
      <c r="K195" s="13">
        <v>16619</v>
      </c>
      <c r="L195" s="13">
        <f t="shared" si="66"/>
        <v>191.78325999999998</v>
      </c>
      <c r="M195" s="106">
        <f t="shared" si="63"/>
        <v>199.7056698506514</v>
      </c>
      <c r="N195" s="13">
        <v>0</v>
      </c>
      <c r="O195" s="13">
        <f t="shared" si="67"/>
        <v>0</v>
      </c>
      <c r="P195" s="13">
        <f t="shared" si="64"/>
        <v>0</v>
      </c>
      <c r="Q195" s="13">
        <v>0</v>
      </c>
      <c r="R195" s="13">
        <f t="shared" si="68"/>
        <v>0</v>
      </c>
      <c r="S195" s="13">
        <f t="shared" si="54"/>
        <v>0</v>
      </c>
    </row>
    <row r="196" spans="1:19" ht="12.75">
      <c r="A196" s="2" t="s">
        <v>417</v>
      </c>
      <c r="B196" s="2" t="s">
        <v>418</v>
      </c>
      <c r="C196" s="2" t="s">
        <v>1021</v>
      </c>
      <c r="D196" s="2" t="s">
        <v>377</v>
      </c>
      <c r="E196" s="52">
        <v>1262106</v>
      </c>
      <c r="F196" s="2" t="s">
        <v>156</v>
      </c>
      <c r="G196" s="2"/>
      <c r="H196" s="13">
        <v>13162</v>
      </c>
      <c r="I196" s="13">
        <f t="shared" si="65"/>
        <v>151.88948</v>
      </c>
      <c r="J196" s="106">
        <f t="shared" si="62"/>
        <v>169.819797325145</v>
      </c>
      <c r="K196" s="13">
        <v>13457</v>
      </c>
      <c r="L196" s="13">
        <f t="shared" si="66"/>
        <v>155.29377999999997</v>
      </c>
      <c r="M196" s="106">
        <f t="shared" si="63"/>
        <v>161.70883923101363</v>
      </c>
      <c r="N196" s="13">
        <v>16696</v>
      </c>
      <c r="O196" s="13">
        <f t="shared" si="67"/>
        <v>192.67184</v>
      </c>
      <c r="P196" s="13">
        <f t="shared" si="64"/>
        <v>168.3246120181285</v>
      </c>
      <c r="Q196" s="13">
        <v>14085</v>
      </c>
      <c r="R196" s="13">
        <f t="shared" si="68"/>
        <v>162.54090000000002</v>
      </c>
      <c r="S196" s="13">
        <f t="shared" si="54"/>
        <v>163.28832903126917</v>
      </c>
    </row>
    <row r="197" spans="1:19" ht="12.75">
      <c r="A197" s="2" t="s">
        <v>417</v>
      </c>
      <c r="B197" s="2" t="s">
        <v>418</v>
      </c>
      <c r="C197" s="2" t="s">
        <v>1021</v>
      </c>
      <c r="D197" s="2" t="s">
        <v>377</v>
      </c>
      <c r="E197" s="52">
        <v>2000201</v>
      </c>
      <c r="F197" s="2" t="s">
        <v>157</v>
      </c>
      <c r="G197" s="2"/>
      <c r="H197" s="13">
        <v>11575</v>
      </c>
      <c r="I197" s="13">
        <f t="shared" si="65"/>
        <v>133.57549999999998</v>
      </c>
      <c r="J197" s="106">
        <f t="shared" si="62"/>
        <v>149.34388041624015</v>
      </c>
      <c r="K197" s="13">
        <v>8436</v>
      </c>
      <c r="L197" s="13">
        <f t="shared" si="66"/>
        <v>97.35144</v>
      </c>
      <c r="M197" s="106">
        <f t="shared" si="63"/>
        <v>101.37294848427074</v>
      </c>
      <c r="N197" s="13">
        <v>0</v>
      </c>
      <c r="O197" s="13">
        <f t="shared" si="67"/>
        <v>0</v>
      </c>
      <c r="P197" s="13">
        <f t="shared" si="64"/>
        <v>0</v>
      </c>
      <c r="Q197" s="13">
        <v>0</v>
      </c>
      <c r="R197" s="13">
        <f t="shared" si="68"/>
        <v>0</v>
      </c>
      <c r="S197" s="13">
        <f t="shared" si="54"/>
        <v>0</v>
      </c>
    </row>
    <row r="198" spans="1:19" ht="12.75">
      <c r="A198" s="2" t="s">
        <v>417</v>
      </c>
      <c r="B198" s="2" t="s">
        <v>418</v>
      </c>
      <c r="C198" s="2" t="s">
        <v>1021</v>
      </c>
      <c r="D198" s="2" t="s">
        <v>377</v>
      </c>
      <c r="E198" s="53">
        <v>18501010</v>
      </c>
      <c r="F198" s="2" t="s">
        <v>158</v>
      </c>
      <c r="G198" s="2"/>
      <c r="H198" s="13">
        <v>3868</v>
      </c>
      <c r="I198" s="13">
        <f t="shared" si="65"/>
        <v>44.63672</v>
      </c>
      <c r="J198" s="106">
        <f t="shared" si="62"/>
        <v>49.906015503241214</v>
      </c>
      <c r="K198" s="13">
        <v>7599</v>
      </c>
      <c r="L198" s="13">
        <f t="shared" si="66"/>
        <v>87.69246</v>
      </c>
      <c r="M198" s="106">
        <f t="shared" si="63"/>
        <v>91.31496390848426</v>
      </c>
      <c r="N198" s="13">
        <v>0</v>
      </c>
      <c r="O198" s="13">
        <f t="shared" si="67"/>
        <v>0</v>
      </c>
      <c r="P198" s="13">
        <f t="shared" si="64"/>
        <v>0</v>
      </c>
      <c r="Q198" s="13">
        <v>0</v>
      </c>
      <c r="R198" s="13">
        <f t="shared" si="68"/>
        <v>0</v>
      </c>
      <c r="S198" s="13">
        <f t="shared" si="54"/>
        <v>0</v>
      </c>
    </row>
    <row r="199" spans="1:19" ht="12.75">
      <c r="A199" s="2" t="s">
        <v>417</v>
      </c>
      <c r="B199" s="2" t="s">
        <v>418</v>
      </c>
      <c r="C199" s="2" t="s">
        <v>1021</v>
      </c>
      <c r="D199" s="2" t="s">
        <v>377</v>
      </c>
      <c r="E199" s="52"/>
      <c r="F199" s="2" t="s">
        <v>160</v>
      </c>
      <c r="G199" s="2"/>
      <c r="H199" s="13">
        <v>38314</v>
      </c>
      <c r="I199" s="13">
        <f t="shared" si="65"/>
        <v>442.14356</v>
      </c>
      <c r="J199" s="106">
        <f t="shared" si="62"/>
        <v>494.33792088706923</v>
      </c>
      <c r="K199" s="13">
        <v>37191</v>
      </c>
      <c r="L199" s="13">
        <f t="shared" si="66"/>
        <v>429.18414</v>
      </c>
      <c r="M199" s="106">
        <f t="shared" si="63"/>
        <v>446.913386329838</v>
      </c>
      <c r="N199" s="13">
        <v>43366</v>
      </c>
      <c r="O199" s="13">
        <f t="shared" si="67"/>
        <v>500.4436399999999</v>
      </c>
      <c r="P199" s="13">
        <f t="shared" si="64"/>
        <v>437.2044276939482</v>
      </c>
      <c r="Q199" s="13">
        <v>34848</v>
      </c>
      <c r="R199" s="13">
        <f t="shared" si="68"/>
        <v>402.14592</v>
      </c>
      <c r="S199" s="13">
        <f t="shared" si="54"/>
        <v>403.9951501655426</v>
      </c>
    </row>
    <row r="200" spans="1:19" ht="12.75">
      <c r="A200" s="2" t="s">
        <v>417</v>
      </c>
      <c r="B200" s="2" t="s">
        <v>418</v>
      </c>
      <c r="C200" s="2" t="s">
        <v>1021</v>
      </c>
      <c r="D200" s="2" t="s">
        <v>377</v>
      </c>
      <c r="E200" s="52"/>
      <c r="F200" s="2" t="s">
        <v>161</v>
      </c>
      <c r="G200" s="2"/>
      <c r="H200" s="13">
        <v>182450</v>
      </c>
      <c r="I200" s="13">
        <f t="shared" si="65"/>
        <v>2105.473</v>
      </c>
      <c r="J200" s="106">
        <f t="shared" si="62"/>
        <v>2354.020819174343</v>
      </c>
      <c r="K200" s="13">
        <v>221350</v>
      </c>
      <c r="L200" s="13">
        <f t="shared" si="66"/>
        <v>2554.379</v>
      </c>
      <c r="M200" s="106">
        <f t="shared" si="63"/>
        <v>2659.898310454401</v>
      </c>
      <c r="N200" s="13">
        <v>247090</v>
      </c>
      <c r="O200" s="13">
        <f t="shared" si="67"/>
        <v>2851.4186</v>
      </c>
      <c r="P200" s="13">
        <f t="shared" si="64"/>
        <v>2491.0953751532925</v>
      </c>
      <c r="Q200" s="13">
        <v>196520</v>
      </c>
      <c r="R200" s="13">
        <f t="shared" si="68"/>
        <v>2267.8408</v>
      </c>
      <c r="S200" s="13">
        <f t="shared" si="54"/>
        <v>2278.269252483139</v>
      </c>
    </row>
    <row r="201" spans="1:19" ht="13.5" thickBot="1">
      <c r="A201" s="41"/>
      <c r="B201" s="41"/>
      <c r="C201" s="109" t="s">
        <v>1033</v>
      </c>
      <c r="D201" s="41"/>
      <c r="E201" s="110"/>
      <c r="F201" s="41"/>
      <c r="G201" s="41"/>
      <c r="H201" s="86"/>
      <c r="I201" s="86">
        <f>SUM(I122:I200)</f>
        <v>1215898.4434699994</v>
      </c>
      <c r="J201" s="86">
        <f>SUM(J122:J200)</f>
        <v>1359433.3671959022</v>
      </c>
      <c r="K201" s="86"/>
      <c r="L201" s="86">
        <f>SUM(L122:L200)</f>
        <v>1451398.1239</v>
      </c>
      <c r="M201" s="86">
        <f>SUM(M122:M200)</f>
        <v>1511354.1951129013</v>
      </c>
      <c r="N201" s="86"/>
      <c r="O201" s="86">
        <f>SUM(O122:O200)</f>
        <v>1566527.0166200001</v>
      </c>
      <c r="P201" s="86">
        <f>SUM(P122:P200)</f>
        <v>1368570.7900463177</v>
      </c>
      <c r="Q201" s="86"/>
      <c r="R201" s="86">
        <f>SUM(R122:R200)</f>
        <v>1536799.3779199999</v>
      </c>
      <c r="S201" s="86">
        <f>SUM(S122:S200)</f>
        <v>1543866.2052249664</v>
      </c>
    </row>
    <row r="202" spans="1:19" ht="12.75">
      <c r="A202" s="2"/>
      <c r="B202" s="2"/>
      <c r="C202" s="2"/>
      <c r="D202" s="2"/>
      <c r="E202" s="52"/>
      <c r="F202" s="2"/>
      <c r="G202" s="2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>
        <f t="shared" si="54"/>
        <v>0</v>
      </c>
    </row>
    <row r="203" spans="1:19" ht="12.75">
      <c r="A203" s="2" t="s">
        <v>96</v>
      </c>
      <c r="B203" s="2" t="s">
        <v>409</v>
      </c>
      <c r="C203" s="2" t="s">
        <v>1028</v>
      </c>
      <c r="D203" s="2" t="s">
        <v>378</v>
      </c>
      <c r="E203" s="48" t="s">
        <v>9</v>
      </c>
      <c r="F203" s="48" t="s">
        <v>10</v>
      </c>
      <c r="G203" s="49">
        <v>2</v>
      </c>
      <c r="H203" s="106">
        <v>2750</v>
      </c>
      <c r="I203" s="106">
        <f>H203*53.803</f>
        <v>147958.25</v>
      </c>
      <c r="J203" s="106">
        <f>I203/2931*3277</f>
        <v>165424.49172637326</v>
      </c>
      <c r="K203" s="106">
        <v>3052.8</v>
      </c>
      <c r="L203" s="106">
        <f>K203*53.803</f>
        <v>164249.7984</v>
      </c>
      <c r="M203" s="106">
        <f>L203/3147*3277</f>
        <v>171034.82343717827</v>
      </c>
      <c r="N203" s="106">
        <v>3348</v>
      </c>
      <c r="O203" s="13">
        <f>N203*53.803</f>
        <v>180132.444</v>
      </c>
      <c r="P203" s="13">
        <f>O203/3751*3277</f>
        <v>157369.77312396694</v>
      </c>
      <c r="Q203" s="13">
        <v>3084</v>
      </c>
      <c r="R203" s="13">
        <f>Q203*53.803</f>
        <v>165928.452</v>
      </c>
      <c r="S203" s="13">
        <f t="shared" si="54"/>
        <v>166691.45837032495</v>
      </c>
    </row>
    <row r="204" spans="1:19" ht="12.75">
      <c r="A204" s="2" t="s">
        <v>96</v>
      </c>
      <c r="B204" s="2" t="s">
        <v>409</v>
      </c>
      <c r="C204" s="2" t="s">
        <v>1028</v>
      </c>
      <c r="D204" s="47" t="s">
        <v>400</v>
      </c>
      <c r="E204" s="48" t="s">
        <v>9</v>
      </c>
      <c r="F204" s="48" t="s">
        <v>49</v>
      </c>
      <c r="G204" s="49">
        <v>83</v>
      </c>
      <c r="H204" s="106">
        <v>3238.5</v>
      </c>
      <c r="I204" s="106">
        <f>H204*53.803</f>
        <v>174241.01549999998</v>
      </c>
      <c r="J204" s="106">
        <f aca="true" t="shared" si="69" ref="J204:J210">I204/2931*3277</f>
        <v>194809.89689303987</v>
      </c>
      <c r="K204" s="106">
        <v>3352.3</v>
      </c>
      <c r="L204" s="106">
        <f>K204*53.803</f>
        <v>180363.7969</v>
      </c>
      <c r="M204" s="106">
        <f aca="true" t="shared" si="70" ref="M204:M211">L204/3147*3277</f>
        <v>187814.47805570383</v>
      </c>
      <c r="N204" s="106">
        <v>3758</v>
      </c>
      <c r="O204" s="13">
        <f>N204*53.803</f>
        <v>202191.674</v>
      </c>
      <c r="P204" s="13">
        <f aca="true" t="shared" si="71" ref="P204:P211">O204/3751*3277</f>
        <v>176641.45979685415</v>
      </c>
      <c r="Q204" s="13">
        <v>3380</v>
      </c>
      <c r="R204" s="13">
        <f>Q204*53.803</f>
        <v>181854.13999999998</v>
      </c>
      <c r="S204" s="13">
        <f aca="true" t="shared" si="72" ref="S204:S211">R204/3262*3277</f>
        <v>182690.37914776208</v>
      </c>
    </row>
    <row r="205" spans="1:19" ht="12.75">
      <c r="A205" s="2" t="s">
        <v>96</v>
      </c>
      <c r="B205" s="2" t="s">
        <v>409</v>
      </c>
      <c r="C205" s="2" t="s">
        <v>1028</v>
      </c>
      <c r="D205" s="47" t="s">
        <v>401</v>
      </c>
      <c r="E205" s="48" t="s">
        <v>9</v>
      </c>
      <c r="F205" s="48" t="s">
        <v>90</v>
      </c>
      <c r="G205" s="49">
        <v>2</v>
      </c>
      <c r="H205" s="106">
        <v>2867</v>
      </c>
      <c r="I205" s="106">
        <f>H205*53.803</f>
        <v>154253.201</v>
      </c>
      <c r="J205" s="106">
        <f t="shared" si="69"/>
        <v>172462.55191982258</v>
      </c>
      <c r="K205" s="106">
        <v>3123.8</v>
      </c>
      <c r="L205" s="106">
        <f>K205*53.803</f>
        <v>168069.8114</v>
      </c>
      <c r="M205" s="106">
        <f t="shared" si="70"/>
        <v>175012.6380545917</v>
      </c>
      <c r="N205" s="106">
        <v>3154</v>
      </c>
      <c r="O205" s="13">
        <f>N205*53.803</f>
        <v>169694.66199999998</v>
      </c>
      <c r="P205" s="13">
        <f t="shared" si="71"/>
        <v>148250.97503972272</v>
      </c>
      <c r="Q205" s="13">
        <v>2838</v>
      </c>
      <c r="R205" s="13">
        <f>Q205*53.803</f>
        <v>152692.914</v>
      </c>
      <c r="S205" s="13">
        <f t="shared" si="72"/>
        <v>153395.0579944819</v>
      </c>
    </row>
    <row r="206" spans="1:19" ht="12.75">
      <c r="A206" s="2" t="s">
        <v>96</v>
      </c>
      <c r="B206" s="2" t="s">
        <v>409</v>
      </c>
      <c r="C206" s="2" t="s">
        <v>1028</v>
      </c>
      <c r="D206" s="47" t="s">
        <v>67</v>
      </c>
      <c r="E206" s="48"/>
      <c r="F206" s="48" t="s">
        <v>972</v>
      </c>
      <c r="G206" s="49">
        <v>2</v>
      </c>
      <c r="H206" s="106">
        <v>0</v>
      </c>
      <c r="I206" s="106">
        <v>0</v>
      </c>
      <c r="J206" s="106">
        <v>0</v>
      </c>
      <c r="K206" s="106">
        <v>0</v>
      </c>
      <c r="L206" s="106">
        <v>0</v>
      </c>
      <c r="M206" s="106">
        <v>0</v>
      </c>
      <c r="N206" s="106">
        <v>0</v>
      </c>
      <c r="O206" s="13">
        <v>0</v>
      </c>
      <c r="P206" s="13">
        <v>0</v>
      </c>
      <c r="Q206" s="13">
        <v>1962</v>
      </c>
      <c r="R206" s="13">
        <f>Q206*53.803</f>
        <v>105561.48599999999</v>
      </c>
      <c r="S206" s="13"/>
    </row>
    <row r="207" spans="1:19" ht="12.75">
      <c r="A207" s="2" t="s">
        <v>410</v>
      </c>
      <c r="B207" s="2" t="s">
        <v>411</v>
      </c>
      <c r="C207" s="2" t="s">
        <v>1028</v>
      </c>
      <c r="D207" s="47" t="s">
        <v>108</v>
      </c>
      <c r="E207" s="50">
        <v>111378496</v>
      </c>
      <c r="F207" s="2" t="s">
        <v>109</v>
      </c>
      <c r="G207" s="2"/>
      <c r="H207" s="106">
        <v>0</v>
      </c>
      <c r="I207" s="13">
        <f>H207*20*0.577</f>
        <v>0</v>
      </c>
      <c r="J207" s="106">
        <f t="shared" si="69"/>
        <v>0</v>
      </c>
      <c r="K207" s="13">
        <v>239.6</v>
      </c>
      <c r="L207" s="13">
        <f>K207*20*0.577</f>
        <v>2764.984</v>
      </c>
      <c r="M207" s="106">
        <f t="shared" si="70"/>
        <v>2879.2032310136638</v>
      </c>
      <c r="N207" s="13">
        <v>549.2</v>
      </c>
      <c r="O207" s="13">
        <f>N207*20*0.577</f>
        <v>6337.767999999999</v>
      </c>
      <c r="P207" s="13">
        <f t="shared" si="71"/>
        <v>5536.887692881897</v>
      </c>
      <c r="Q207" s="13">
        <v>442</v>
      </c>
      <c r="R207" s="13">
        <f>Q207*20*0.577</f>
        <v>5100.679999999999</v>
      </c>
      <c r="S207" s="13">
        <f t="shared" si="72"/>
        <v>5124.1349969343955</v>
      </c>
    </row>
    <row r="208" spans="1:19" ht="12.75">
      <c r="A208" s="2" t="s">
        <v>410</v>
      </c>
      <c r="B208" s="2" t="s">
        <v>411</v>
      </c>
      <c r="C208" s="2" t="s">
        <v>1028</v>
      </c>
      <c r="D208" s="2" t="s">
        <v>130</v>
      </c>
      <c r="E208" s="50">
        <v>112396532</v>
      </c>
      <c r="F208" s="2" t="s">
        <v>131</v>
      </c>
      <c r="G208" s="2"/>
      <c r="H208" s="13">
        <v>0</v>
      </c>
      <c r="I208" s="13">
        <f>H208*20*0.577</f>
        <v>0</v>
      </c>
      <c r="J208" s="106">
        <f t="shared" si="69"/>
        <v>0</v>
      </c>
      <c r="K208" s="13">
        <v>0</v>
      </c>
      <c r="L208" s="13">
        <f>K208*20*0.577</f>
        <v>0</v>
      </c>
      <c r="M208" s="106">
        <f t="shared" si="70"/>
        <v>0</v>
      </c>
      <c r="N208" s="13">
        <v>27.9</v>
      </c>
      <c r="O208" s="13">
        <f>N208*20*0.577</f>
        <v>321.96599999999995</v>
      </c>
      <c r="P208" s="13">
        <f t="shared" si="71"/>
        <v>281.280347107438</v>
      </c>
      <c r="Q208" s="13">
        <v>56</v>
      </c>
      <c r="R208" s="13">
        <f>Q208*20*0.577</f>
        <v>646.24</v>
      </c>
      <c r="S208" s="13">
        <f t="shared" si="72"/>
        <v>649.2116738197425</v>
      </c>
    </row>
    <row r="209" spans="1:19" ht="12.75">
      <c r="A209" s="2" t="s">
        <v>410</v>
      </c>
      <c r="B209" s="2" t="s">
        <v>411</v>
      </c>
      <c r="C209" s="2" t="s">
        <v>1028</v>
      </c>
      <c r="D209" s="2" t="s">
        <v>132</v>
      </c>
      <c r="E209" s="50">
        <v>112397075</v>
      </c>
      <c r="F209" s="2" t="s">
        <v>1747</v>
      </c>
      <c r="G209" s="2"/>
      <c r="H209" s="13">
        <v>0</v>
      </c>
      <c r="I209" s="13">
        <f>H209*20*0.577</f>
        <v>0</v>
      </c>
      <c r="J209" s="106">
        <f t="shared" si="69"/>
        <v>0</v>
      </c>
      <c r="K209" s="13">
        <v>0</v>
      </c>
      <c r="L209" s="13">
        <f>K209*20*0.577</f>
        <v>0</v>
      </c>
      <c r="M209" s="106">
        <f t="shared" si="70"/>
        <v>0</v>
      </c>
      <c r="N209" s="13">
        <v>134.5</v>
      </c>
      <c r="O209" s="13">
        <f>N209*20*0.577</f>
        <v>1552.1299999999999</v>
      </c>
      <c r="P209" s="13">
        <f t="shared" si="71"/>
        <v>1355.9930711810182</v>
      </c>
      <c r="Q209" s="13">
        <v>203</v>
      </c>
      <c r="R209" s="13">
        <f>Q209*20*0.577</f>
        <v>2342.62</v>
      </c>
      <c r="S209" s="13">
        <f t="shared" si="72"/>
        <v>2353.3923175965665</v>
      </c>
    </row>
    <row r="210" spans="1:19" ht="12.75">
      <c r="A210" s="2" t="s">
        <v>410</v>
      </c>
      <c r="B210" s="2" t="s">
        <v>411</v>
      </c>
      <c r="C210" s="2" t="s">
        <v>1028</v>
      </c>
      <c r="D210" s="2" t="s">
        <v>138</v>
      </c>
      <c r="E210" s="50">
        <v>112389870</v>
      </c>
      <c r="F210" s="2" t="s">
        <v>1220</v>
      </c>
      <c r="G210" s="2"/>
      <c r="H210" s="13">
        <v>0</v>
      </c>
      <c r="I210" s="13">
        <f>H210*20*0.577</f>
        <v>0</v>
      </c>
      <c r="J210" s="106">
        <f t="shared" si="69"/>
        <v>0</v>
      </c>
      <c r="K210" s="13">
        <v>0</v>
      </c>
      <c r="L210" s="13">
        <f>K210*20*0.577</f>
        <v>0</v>
      </c>
      <c r="M210" s="106">
        <f t="shared" si="70"/>
        <v>0</v>
      </c>
      <c r="N210" s="13">
        <v>18.2</v>
      </c>
      <c r="O210" s="13">
        <f>N210*20*0.577</f>
        <v>210.028</v>
      </c>
      <c r="P210" s="13">
        <f t="shared" si="71"/>
        <v>183.48753825646494</v>
      </c>
      <c r="Q210" s="13">
        <v>77</v>
      </c>
      <c r="R210" s="13">
        <f>Q210*20*0.577</f>
        <v>888.5799999999999</v>
      </c>
      <c r="S210" s="13">
        <f t="shared" si="72"/>
        <v>892.6660515021459</v>
      </c>
    </row>
    <row r="211" spans="1:19" ht="12.75">
      <c r="A211" s="2" t="s">
        <v>417</v>
      </c>
      <c r="B211" s="2" t="s">
        <v>418</v>
      </c>
      <c r="C211" s="2" t="s">
        <v>1028</v>
      </c>
      <c r="D211" s="2" t="s">
        <v>424</v>
      </c>
      <c r="E211" s="52">
        <v>1786800</v>
      </c>
      <c r="F211" s="2" t="s">
        <v>1607</v>
      </c>
      <c r="G211" s="2"/>
      <c r="H211" s="13">
        <v>166690</v>
      </c>
      <c r="I211" s="13">
        <f>H211/1000*20*0.577</f>
        <v>1923.6026</v>
      </c>
      <c r="J211" s="106">
        <f>I211/2931*3277</f>
        <v>2150.680900784715</v>
      </c>
      <c r="K211" s="13">
        <v>141160</v>
      </c>
      <c r="L211" s="13">
        <f>K211/1000*20*0.577</f>
        <v>1628.9863999999998</v>
      </c>
      <c r="M211" s="106">
        <f t="shared" si="70"/>
        <v>1696.278497870988</v>
      </c>
      <c r="N211" s="13">
        <v>189770</v>
      </c>
      <c r="O211" s="13">
        <f>N211/1000*20*0.577</f>
        <v>2189.9458</v>
      </c>
      <c r="P211" s="13">
        <f t="shared" si="71"/>
        <v>1913.21044697414</v>
      </c>
      <c r="Q211" s="13">
        <v>199940</v>
      </c>
      <c r="R211" s="13">
        <f>Q211/1000*20*0.577</f>
        <v>2307.3076</v>
      </c>
      <c r="S211" s="13">
        <f t="shared" si="72"/>
        <v>2317.9175368485594</v>
      </c>
    </row>
    <row r="212" spans="1:19" ht="13.5" thickBot="1">
      <c r="A212" s="41"/>
      <c r="B212" s="41"/>
      <c r="C212" s="109" t="s">
        <v>1011</v>
      </c>
      <c r="D212" s="41"/>
      <c r="E212" s="110"/>
      <c r="F212" s="41"/>
      <c r="G212" s="41"/>
      <c r="H212" s="86"/>
      <c r="I212" s="86">
        <f>SUM(I203:I211)</f>
        <v>478376.06909999996</v>
      </c>
      <c r="J212" s="86">
        <f>SUM(J203:J211)</f>
        <v>534847.6214400204</v>
      </c>
      <c r="K212" s="86"/>
      <c r="L212" s="86">
        <f>SUM(L203:L211)</f>
        <v>517077.3771</v>
      </c>
      <c r="M212" s="86">
        <f>SUM(M203:M211)</f>
        <v>538437.4212763584</v>
      </c>
      <c r="N212" s="86"/>
      <c r="O212" s="86">
        <f>SUM(O203:O211)</f>
        <v>562630.6178000001</v>
      </c>
      <c r="P212" s="86">
        <f>SUM(P203:P211)</f>
        <v>491533.06705694477</v>
      </c>
      <c r="Q212" s="86"/>
      <c r="R212" s="86">
        <f>SUM(R203:R211)</f>
        <v>617322.4195999999</v>
      </c>
      <c r="S212" s="86">
        <f>SUM(S203:S211)</f>
        <v>514114.21808927035</v>
      </c>
    </row>
    <row r="213" spans="1:19" ht="13.5" thickBot="1">
      <c r="A213" s="111"/>
      <c r="B213" s="111"/>
      <c r="C213" s="111"/>
      <c r="D213" s="111"/>
      <c r="E213" s="111"/>
      <c r="F213" s="111"/>
      <c r="G213" s="111"/>
      <c r="H213" s="112"/>
      <c r="I213" s="112"/>
      <c r="J213" s="112"/>
      <c r="K213" s="112"/>
      <c r="L213" s="112"/>
      <c r="M213" s="112"/>
      <c r="N213" s="112"/>
      <c r="O213" s="112"/>
      <c r="P213" s="112"/>
      <c r="Q213" s="112"/>
      <c r="R213" s="112"/>
      <c r="S213" s="112"/>
    </row>
    <row r="214" spans="1:19" ht="13.5" thickBot="1">
      <c r="A214" s="28"/>
      <c r="B214" s="29"/>
      <c r="C214" s="114" t="s">
        <v>1012</v>
      </c>
      <c r="D214" s="29"/>
      <c r="E214" s="29"/>
      <c r="F214" s="29"/>
      <c r="G214" s="29"/>
      <c r="H214" s="113"/>
      <c r="I214" s="82">
        <f>I22+I36+I55+I63+I75+I91+I120+I212</f>
        <v>1828635.2474599998</v>
      </c>
      <c r="J214" s="82">
        <f>J22+J36+J55+J63+J75+J91+J120+J212</f>
        <v>2042809.246549171</v>
      </c>
      <c r="K214" s="113"/>
      <c r="L214" s="82">
        <f>L22+L36+L55+L63+L75+L91+L120+L212</f>
        <v>2038731.7344199996</v>
      </c>
      <c r="M214" s="82">
        <f>M22+M36+M55+M63+M75+M91+M120+M212</f>
        <v>2122950.077437032</v>
      </c>
      <c r="N214" s="113"/>
      <c r="O214" s="82">
        <f>O22+O36+O55+O63+O75+O91+O120+O212</f>
        <v>2205333.54505</v>
      </c>
      <c r="P214" s="82">
        <f>P22+P36+P55+P63+P75+P91+P120+P212</f>
        <v>1926653.6995811383</v>
      </c>
      <c r="Q214" s="82"/>
      <c r="R214" s="82">
        <f>R22+R36+R55+R63+R75+R91+R120+R212</f>
        <v>1971344.08562</v>
      </c>
      <c r="S214" s="82">
        <f>S22+S36+S55+S63+S75+S91+S120+S212</f>
        <v>1874362.2253080131</v>
      </c>
    </row>
    <row r="217" ht="12.75">
      <c r="M217" s="103">
        <f>M201/(M201+M214)*100</f>
        <v>41.58579144097067</v>
      </c>
    </row>
  </sheetData>
  <sheetProtection/>
  <autoFilter ref="A7:S139"/>
  <printOptions/>
  <pageMargins left="0.75" right="0.75" top="1" bottom="1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64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2" width="35.7109375" style="0" customWidth="1"/>
    <col min="3" max="10" width="16.7109375" style="0" customWidth="1"/>
  </cols>
  <sheetData>
    <row r="1" spans="1:10" ht="14.25">
      <c r="A1" s="14" t="s">
        <v>1032</v>
      </c>
      <c r="B1" s="15"/>
      <c r="C1" s="15"/>
      <c r="D1" s="15"/>
      <c r="E1" s="15"/>
      <c r="F1" s="15"/>
      <c r="G1" s="15"/>
      <c r="H1" s="17"/>
      <c r="I1" s="17"/>
      <c r="J1" s="17"/>
    </row>
    <row r="2" spans="1:10" ht="13.5" thickBot="1">
      <c r="A2" s="16"/>
      <c r="B2" s="17"/>
      <c r="C2" s="135"/>
      <c r="D2" s="135"/>
      <c r="E2" s="135"/>
      <c r="F2" s="135"/>
      <c r="G2" s="135"/>
      <c r="H2" s="135"/>
      <c r="I2" s="135"/>
      <c r="J2" s="135"/>
    </row>
    <row r="3" spans="1:10" ht="14.25">
      <c r="A3" s="68" t="s">
        <v>1023</v>
      </c>
      <c r="B3" s="68"/>
      <c r="C3" s="178" t="s">
        <v>443</v>
      </c>
      <c r="D3" s="179"/>
      <c r="E3" s="180"/>
      <c r="F3" s="180"/>
      <c r="G3" s="180"/>
      <c r="H3" s="181"/>
      <c r="I3" s="181"/>
      <c r="J3" s="182"/>
    </row>
    <row r="4" spans="1:10" ht="26.25" thickBot="1">
      <c r="A4" s="75"/>
      <c r="B4" s="75"/>
      <c r="C4" s="136">
        <v>2008</v>
      </c>
      <c r="D4" s="137" t="s">
        <v>1234</v>
      </c>
      <c r="E4" s="138">
        <v>2009</v>
      </c>
      <c r="F4" s="137" t="s">
        <v>1235</v>
      </c>
      <c r="G4" s="138">
        <v>2010</v>
      </c>
      <c r="H4" s="137" t="s">
        <v>1236</v>
      </c>
      <c r="I4" s="140">
        <v>2011</v>
      </c>
      <c r="J4" s="141" t="s">
        <v>1237</v>
      </c>
    </row>
    <row r="5" spans="1:10" ht="12.75">
      <c r="A5" s="72"/>
      <c r="B5" s="72"/>
      <c r="C5" s="73"/>
      <c r="D5" s="73"/>
      <c r="E5" s="74"/>
      <c r="F5" s="74"/>
      <c r="G5" s="74"/>
      <c r="H5" s="73"/>
      <c r="I5" s="74"/>
      <c r="J5" s="142"/>
    </row>
    <row r="6" spans="1:10" ht="12.75">
      <c r="A6" s="70"/>
      <c r="B6" s="70"/>
      <c r="C6" s="66"/>
      <c r="D6" s="66"/>
      <c r="E6" s="3"/>
      <c r="F6" s="3"/>
      <c r="G6" s="3"/>
      <c r="H6" s="66"/>
      <c r="I6" s="3"/>
      <c r="J6" s="5"/>
    </row>
    <row r="7" spans="1:12" ht="12.75">
      <c r="A7" s="70" t="s">
        <v>1024</v>
      </c>
      <c r="B7" s="69" t="s">
        <v>999</v>
      </c>
      <c r="C7" s="88">
        <f>Elforbrug!I19</f>
        <v>589374.919</v>
      </c>
      <c r="D7" s="88">
        <f>C7</f>
        <v>589374.919</v>
      </c>
      <c r="E7" s="13">
        <f>Elforbrug!K19</f>
        <v>596051.3859999999</v>
      </c>
      <c r="F7" s="13">
        <f>E7</f>
        <v>596051.3859999999</v>
      </c>
      <c r="G7" s="13">
        <f>Elforbrug!M19</f>
        <v>576609.3709999999</v>
      </c>
      <c r="H7" s="88">
        <f>G7</f>
        <v>576609.3709999999</v>
      </c>
      <c r="I7" s="13">
        <f>Elforbrug!O19</f>
        <v>712581.152</v>
      </c>
      <c r="J7" s="44">
        <f>I7</f>
        <v>712581.152</v>
      </c>
      <c r="L7" s="129">
        <f>(D7-J7)/D7*100</f>
        <v>-20.904559903744396</v>
      </c>
    </row>
    <row r="8" spans="1:12" ht="12.75">
      <c r="A8" s="70"/>
      <c r="B8" s="69" t="s">
        <v>1000</v>
      </c>
      <c r="C8" s="88">
        <f>Olieforbrug!E9</f>
        <v>140875.06</v>
      </c>
      <c r="D8" s="88">
        <f>Olieforbrug!F9</f>
        <v>157505.14214261345</v>
      </c>
      <c r="E8" s="13">
        <f>Olieforbrug!H9</f>
        <v>80432.8</v>
      </c>
      <c r="F8" s="13">
        <f>Olieforbrug!I9</f>
        <v>83755.41328249127</v>
      </c>
      <c r="G8" s="13">
        <f>Olieforbrug!K9</f>
        <v>63636.03999999999</v>
      </c>
      <c r="H8" s="13">
        <f>Olieforbrug!L9</f>
        <v>55594.588930951744</v>
      </c>
      <c r="I8" s="13">
        <f>Olieforbrug!N8</f>
        <v>10107.1</v>
      </c>
      <c r="J8" s="44">
        <f>Olieforbrug!O8</f>
        <v>10153.576548129982</v>
      </c>
      <c r="L8" s="129">
        <f>(D8-J8)/D8*100</f>
        <v>93.55349520021613</v>
      </c>
    </row>
    <row r="9" spans="1:12" ht="12.75">
      <c r="A9" s="70"/>
      <c r="B9" s="69" t="s">
        <v>1001</v>
      </c>
      <c r="C9" s="88">
        <f>Biobrændsel!E7</f>
        <v>0</v>
      </c>
      <c r="D9" s="88">
        <f>C9</f>
        <v>0</v>
      </c>
      <c r="E9" s="13">
        <f>Biobrændsel!G7</f>
        <v>0</v>
      </c>
      <c r="F9" s="13">
        <f>E9</f>
        <v>0</v>
      </c>
      <c r="G9" s="13">
        <f>Biobrændsel!I7</f>
        <v>0</v>
      </c>
      <c r="H9" s="88">
        <f>G9</f>
        <v>0</v>
      </c>
      <c r="I9" s="13">
        <v>0</v>
      </c>
      <c r="J9" s="44">
        <v>0</v>
      </c>
      <c r="L9" s="129"/>
    </row>
    <row r="10" spans="1:12" ht="12.75">
      <c r="A10" s="70"/>
      <c r="B10" s="69" t="s">
        <v>1002</v>
      </c>
      <c r="C10" s="88">
        <f>Fjernvarme!I22</f>
        <v>250911.02225</v>
      </c>
      <c r="D10" s="88">
        <f>Fjernvarme!J22</f>
        <v>280530.6789195667</v>
      </c>
      <c r="E10" s="13">
        <f>Fjernvarme!L22</f>
        <v>280980.19365999993</v>
      </c>
      <c r="F10" s="13">
        <f>Fjernvarme!M22</f>
        <v>292587.25599740056</v>
      </c>
      <c r="G10" s="13">
        <f>Fjernvarme!O22</f>
        <v>282643.50004</v>
      </c>
      <c r="H10" s="13">
        <f>Fjernvarme!P22</f>
        <v>246926.88606533722</v>
      </c>
      <c r="I10" s="13">
        <f>Fjernvarme!R22</f>
        <v>241381.60120000003</v>
      </c>
      <c r="J10" s="44">
        <f>Fjernvarme!S22</f>
        <v>242491.57177572043</v>
      </c>
      <c r="L10" s="129">
        <f>(D10-J10)/D10*100</f>
        <v>13.559695962790851</v>
      </c>
    </row>
    <row r="11" spans="1:12" ht="13.5" thickBot="1">
      <c r="A11" s="71" t="s">
        <v>1033</v>
      </c>
      <c r="B11" s="75"/>
      <c r="C11" s="101">
        <f aca="true" t="shared" si="0" ref="C11:H11">SUM(C7:C10)</f>
        <v>981161.0012500001</v>
      </c>
      <c r="D11" s="101">
        <f t="shared" si="0"/>
        <v>1027410.7400621801</v>
      </c>
      <c r="E11" s="86">
        <f t="shared" si="0"/>
        <v>957464.3796599999</v>
      </c>
      <c r="F11" s="86">
        <f t="shared" si="0"/>
        <v>972394.0552798917</v>
      </c>
      <c r="G11" s="86">
        <f t="shared" si="0"/>
        <v>922888.9110399999</v>
      </c>
      <c r="H11" s="86">
        <f t="shared" si="0"/>
        <v>879130.8459962889</v>
      </c>
      <c r="I11" s="86">
        <f>SUM(I7:I10)</f>
        <v>964069.8532</v>
      </c>
      <c r="J11" s="102">
        <f>SUM(J7:J10)</f>
        <v>965226.3003238505</v>
      </c>
      <c r="L11" s="129">
        <f>(D11-J11)/D11*100</f>
        <v>6.052539389900299</v>
      </c>
    </row>
    <row r="12" spans="1:10" ht="12.75">
      <c r="A12" s="89"/>
      <c r="B12" s="72"/>
      <c r="C12" s="76"/>
      <c r="D12" s="76"/>
      <c r="E12" s="40"/>
      <c r="F12" s="40"/>
      <c r="G12" s="40"/>
      <c r="H12" s="76"/>
      <c r="I12" s="40"/>
      <c r="J12" s="143"/>
    </row>
    <row r="13" spans="1:12" ht="12.75">
      <c r="A13" s="70" t="s">
        <v>1025</v>
      </c>
      <c r="B13" s="69" t="s">
        <v>999</v>
      </c>
      <c r="C13" s="88">
        <f>Elforbrug!I191</f>
        <v>838409.273</v>
      </c>
      <c r="D13" s="88">
        <f>C13</f>
        <v>838409.273</v>
      </c>
      <c r="E13" s="13">
        <f>Elforbrug!K191</f>
        <v>800952.164</v>
      </c>
      <c r="F13" s="13">
        <f>E13</f>
        <v>800952.164</v>
      </c>
      <c r="G13" s="13">
        <f>Elforbrug!M191</f>
        <v>757489.062</v>
      </c>
      <c r="H13" s="88">
        <f>G13</f>
        <v>757489.062</v>
      </c>
      <c r="I13" s="13">
        <f>Elforbrug!O191</f>
        <v>756960.5299999998</v>
      </c>
      <c r="J13" s="44">
        <f>I13</f>
        <v>756960.5299999998</v>
      </c>
      <c r="L13" s="129">
        <f>(D13-J13)/D13*100</f>
        <v>9.714675829927307</v>
      </c>
    </row>
    <row r="14" spans="1:12" ht="12.75">
      <c r="A14" s="70"/>
      <c r="B14" s="69" t="s">
        <v>1000</v>
      </c>
      <c r="C14" s="88">
        <f>Olieforbrug!E62</f>
        <v>371966.985</v>
      </c>
      <c r="D14" s="88">
        <f>Olieforbrug!F62</f>
        <v>415877.1101484135</v>
      </c>
      <c r="E14" s="13">
        <f>Olieforbrug!H62</f>
        <v>379789.255</v>
      </c>
      <c r="F14" s="13">
        <f>Olieforbrug!I62</f>
        <v>395478.03896885924</v>
      </c>
      <c r="G14" s="13">
        <f>Olieforbrug!K62</f>
        <v>297901.60500000004</v>
      </c>
      <c r="H14" s="13">
        <f>Olieforbrug!L62</f>
        <v>260256.88072114106</v>
      </c>
      <c r="I14" s="13">
        <f>Olieforbrug!N62</f>
        <v>140100.19999999998</v>
      </c>
      <c r="J14" s="44">
        <f>Olieforbrug!O62</f>
        <v>140744.4375843041</v>
      </c>
      <c r="L14" s="129">
        <f>(D14-J14)/D14*100</f>
        <v>66.1572050613517</v>
      </c>
    </row>
    <row r="15" spans="1:12" ht="12.75">
      <c r="A15" s="70"/>
      <c r="B15" s="69" t="s">
        <v>1001</v>
      </c>
      <c r="C15" s="88">
        <f>Biobrændsel!E25</f>
        <v>0</v>
      </c>
      <c r="D15" s="88">
        <f>C15</f>
        <v>0</v>
      </c>
      <c r="E15" s="13">
        <f>Biobrændsel!G25</f>
        <v>0</v>
      </c>
      <c r="F15" s="13">
        <f>E15</f>
        <v>0</v>
      </c>
      <c r="G15" s="13">
        <f>Biobrændsel!I25</f>
        <v>0</v>
      </c>
      <c r="H15" s="88">
        <f>G15</f>
        <v>0</v>
      </c>
      <c r="I15" s="13">
        <v>0</v>
      </c>
      <c r="J15" s="44">
        <v>0</v>
      </c>
      <c r="L15" s="129"/>
    </row>
    <row r="16" spans="1:12" ht="12.75">
      <c r="A16" s="70"/>
      <c r="B16" s="69" t="s">
        <v>1002</v>
      </c>
      <c r="C16" s="88">
        <f>Fjernvarme!I91</f>
        <v>538828.0893999999</v>
      </c>
      <c r="D16" s="88">
        <f>Fjernvarme!J91</f>
        <v>600742.3557396793</v>
      </c>
      <c r="E16" s="13">
        <f>Fjernvarme!L91</f>
        <v>595677.2019</v>
      </c>
      <c r="F16" s="13">
        <f>Fjernvarme!M91</f>
        <v>620284.1406502384</v>
      </c>
      <c r="G16" s="13">
        <f>Fjernvarme!O91</f>
        <v>669480.6275999999</v>
      </c>
      <c r="H16" s="13">
        <f>Fjernvarme!P91</f>
        <v>584880.8362157292</v>
      </c>
      <c r="I16" s="13">
        <f>Fjernvarme!R91</f>
        <v>530313.2314</v>
      </c>
      <c r="J16" s="44">
        <f>Fjernvarme!S91</f>
        <v>532751.8268846718</v>
      </c>
      <c r="L16" s="129">
        <f>(D16-J16)/D16*100</f>
        <v>11.317751812470826</v>
      </c>
    </row>
    <row r="17" spans="1:12" ht="13.5" thickBot="1">
      <c r="A17" s="71" t="s">
        <v>1033</v>
      </c>
      <c r="B17" s="75"/>
      <c r="C17" s="101">
        <f aca="true" t="shared" si="1" ref="C17:H17">SUM(C13:C16)</f>
        <v>1749204.3473999999</v>
      </c>
      <c r="D17" s="101">
        <f t="shared" si="1"/>
        <v>1855028.7388880928</v>
      </c>
      <c r="E17" s="101">
        <f t="shared" si="1"/>
        <v>1776418.6209</v>
      </c>
      <c r="F17" s="101">
        <f t="shared" si="1"/>
        <v>1816714.3436190975</v>
      </c>
      <c r="G17" s="86">
        <f t="shared" si="1"/>
        <v>1724871.2946000001</v>
      </c>
      <c r="H17" s="101">
        <f t="shared" si="1"/>
        <v>1602626.7789368704</v>
      </c>
      <c r="I17" s="101">
        <f>SUM(I13:I16)</f>
        <v>1427373.9614</v>
      </c>
      <c r="J17" s="156">
        <f>SUM(J13:J16)</f>
        <v>1430456.7944689756</v>
      </c>
      <c r="L17" s="129">
        <f>(D17-J17)/D17*100</f>
        <v>22.887620850208837</v>
      </c>
    </row>
    <row r="18" spans="1:10" ht="12.75">
      <c r="A18" s="89"/>
      <c r="B18" s="72"/>
      <c r="C18" s="76"/>
      <c r="D18" s="76"/>
      <c r="E18" s="40"/>
      <c r="F18" s="40"/>
      <c r="G18" s="40"/>
      <c r="H18" s="76"/>
      <c r="I18" s="40"/>
      <c r="J18" s="143"/>
    </row>
    <row r="19" spans="1:12" ht="12.75">
      <c r="A19" s="70" t="s">
        <v>1026</v>
      </c>
      <c r="B19" s="69" t="s">
        <v>999</v>
      </c>
      <c r="C19" s="88">
        <f>Elforbrug!I120</f>
        <v>222881.82899999997</v>
      </c>
      <c r="D19" s="88">
        <f>C19</f>
        <v>222881.82899999997</v>
      </c>
      <c r="E19" s="13">
        <f>Elforbrug!K120</f>
        <v>224397.03099999996</v>
      </c>
      <c r="F19" s="13">
        <f>E19</f>
        <v>224397.03099999996</v>
      </c>
      <c r="G19" s="13">
        <f>Elforbrug!M120</f>
        <v>210382.278</v>
      </c>
      <c r="H19" s="88">
        <f>G19</f>
        <v>210382.278</v>
      </c>
      <c r="I19" s="13">
        <f>Elforbrug!O120</f>
        <v>203719.08199999997</v>
      </c>
      <c r="J19" s="44">
        <f>I19</f>
        <v>203719.08199999997</v>
      </c>
      <c r="L19" s="129">
        <f>(D19-J19)/D19*100</f>
        <v>8.597716146703016</v>
      </c>
    </row>
    <row r="20" spans="1:12" ht="12.75">
      <c r="A20" s="70"/>
      <c r="B20" s="69" t="s">
        <v>1000</v>
      </c>
      <c r="C20" s="88">
        <f>Olieforbrug!E35</f>
        <v>105218.77999999998</v>
      </c>
      <c r="D20" s="88">
        <f>Olieforbrug!F35</f>
        <v>117639.69364039577</v>
      </c>
      <c r="E20" s="13">
        <f>Olieforbrug!H35</f>
        <v>89166.67</v>
      </c>
      <c r="F20" s="13">
        <f>Olieforbrug!I35</f>
        <v>92850.07231966952</v>
      </c>
      <c r="G20" s="13">
        <f>Olieforbrug!K35</f>
        <v>86063.78499999999</v>
      </c>
      <c r="H20" s="13">
        <f>Olieforbrug!L35</f>
        <v>75188.22272593973</v>
      </c>
      <c r="I20" s="13">
        <f>Olieforbrug!N35</f>
        <v>73193</v>
      </c>
      <c r="J20" s="44">
        <f>Olieforbrug!O35</f>
        <v>73529.57112201102</v>
      </c>
      <c r="L20" s="129">
        <f>(D20-J20)/D20*100</f>
        <v>37.49595153930081</v>
      </c>
    </row>
    <row r="21" spans="1:12" ht="12.75">
      <c r="A21" s="70"/>
      <c r="B21" s="69" t="s">
        <v>1001</v>
      </c>
      <c r="C21" s="67">
        <v>0</v>
      </c>
      <c r="D21" s="67">
        <f>C21</f>
        <v>0</v>
      </c>
      <c r="E21" s="2">
        <v>0</v>
      </c>
      <c r="F21" s="2">
        <f>E21</f>
        <v>0</v>
      </c>
      <c r="G21" s="2">
        <v>0</v>
      </c>
      <c r="H21" s="67">
        <f>G21</f>
        <v>0</v>
      </c>
      <c r="I21" s="2">
        <v>0</v>
      </c>
      <c r="J21" s="7">
        <v>0</v>
      </c>
      <c r="L21" s="129"/>
    </row>
    <row r="22" spans="1:12" ht="12.75">
      <c r="A22" s="70"/>
      <c r="B22" s="69" t="s">
        <v>1002</v>
      </c>
      <c r="C22" s="88">
        <f>Fjernvarme!I55</f>
        <v>85079.35577999998</v>
      </c>
      <c r="D22" s="88">
        <f>Fjernvarme!J55</f>
        <v>95122.84165508702</v>
      </c>
      <c r="E22" s="13">
        <f>Fjernvarme!L55</f>
        <v>97761.0794</v>
      </c>
      <c r="F22" s="13">
        <f>Fjernvarme!M55</f>
        <v>101799.50975335241</v>
      </c>
      <c r="G22" s="13">
        <f>Fjernvarme!O55</f>
        <v>100119.27299999999</v>
      </c>
      <c r="H22" s="13">
        <f>Fjernvarme!P55</f>
        <v>87467.57068008532</v>
      </c>
      <c r="I22" s="13">
        <f>Fjernvarme!R55</f>
        <v>87522.87808</v>
      </c>
      <c r="J22" s="44">
        <f>Fjernvarme!S55</f>
        <v>87925.34379771916</v>
      </c>
      <c r="L22" s="129">
        <f>(D22-J22)/D22*100</f>
        <v>7.566529481389754</v>
      </c>
    </row>
    <row r="23" spans="1:12" ht="13.5" thickBot="1">
      <c r="A23" s="71" t="s">
        <v>1033</v>
      </c>
      <c r="B23" s="75"/>
      <c r="C23" s="101">
        <f aca="true" t="shared" si="2" ref="C23:H23">SUM(C19:C22)</f>
        <v>413179.9647799999</v>
      </c>
      <c r="D23" s="101">
        <f t="shared" si="2"/>
        <v>435644.36429548275</v>
      </c>
      <c r="E23" s="101">
        <f t="shared" si="2"/>
        <v>411324.78039999993</v>
      </c>
      <c r="F23" s="101">
        <f t="shared" si="2"/>
        <v>419046.6130730219</v>
      </c>
      <c r="G23" s="86">
        <f t="shared" si="2"/>
        <v>396565.33599999995</v>
      </c>
      <c r="H23" s="101">
        <f t="shared" si="2"/>
        <v>373038.0714060251</v>
      </c>
      <c r="I23" s="101">
        <f>SUM(I19:I22)</f>
        <v>364434.96007999993</v>
      </c>
      <c r="J23" s="156">
        <f>SUM(J19:J22)</f>
        <v>365173.99691973015</v>
      </c>
      <c r="L23" s="129">
        <f>(D23-J23)/D23*100</f>
        <v>16.176122808271874</v>
      </c>
    </row>
    <row r="24" spans="1:10" ht="12.75">
      <c r="A24" s="89"/>
      <c r="B24" s="72"/>
      <c r="C24" s="76"/>
      <c r="D24" s="76"/>
      <c r="E24" s="40"/>
      <c r="F24" s="40"/>
      <c r="G24" s="40"/>
      <c r="H24" s="76"/>
      <c r="I24" s="40"/>
      <c r="J24" s="143"/>
    </row>
    <row r="25" spans="1:12" ht="12.75">
      <c r="A25" s="70" t="s">
        <v>1027</v>
      </c>
      <c r="B25" s="69" t="s">
        <v>999</v>
      </c>
      <c r="C25" s="88">
        <f>Elforbrug!I129</f>
        <v>60563.074</v>
      </c>
      <c r="D25" s="88">
        <f>C25</f>
        <v>60563.074</v>
      </c>
      <c r="E25" s="13">
        <f>Elforbrug!K129</f>
        <v>55862.25499999999</v>
      </c>
      <c r="F25" s="13">
        <f>E25</f>
        <v>55862.25499999999</v>
      </c>
      <c r="G25" s="13">
        <f>Elforbrug!M129</f>
        <v>49140.78199999999</v>
      </c>
      <c r="H25" s="88">
        <f>G25</f>
        <v>49140.78199999999</v>
      </c>
      <c r="I25" s="13">
        <f>Elforbrug!O129</f>
        <v>57653.263</v>
      </c>
      <c r="J25" s="44">
        <f>I25</f>
        <v>57653.263</v>
      </c>
      <c r="L25" s="129">
        <f>(D25-J25)/D25*100</f>
        <v>4.80459594901012</v>
      </c>
    </row>
    <row r="26" spans="1:12" ht="12.75">
      <c r="A26" s="70"/>
      <c r="B26" s="69" t="s">
        <v>1000</v>
      </c>
      <c r="C26" s="88">
        <f>Olieforbrug!E42</f>
        <v>23261.17</v>
      </c>
      <c r="D26" s="88">
        <f>Olieforbrug!F42</f>
        <v>26007.11500852951</v>
      </c>
      <c r="E26" s="13">
        <f>Olieforbrug!H42</f>
        <v>12738.814999999999</v>
      </c>
      <c r="F26" s="13">
        <f>Olieforbrug!I42</f>
        <v>8573.671226564982</v>
      </c>
      <c r="G26" s="13">
        <f>Olieforbrug!K42</f>
        <v>0</v>
      </c>
      <c r="H26" s="13">
        <f>Olieforbrug!L42</f>
        <v>0</v>
      </c>
      <c r="I26" s="13">
        <f>Olieforbrug!N42</f>
        <v>0</v>
      </c>
      <c r="J26" s="44">
        <f>Olieforbrug!O42</f>
        <v>0</v>
      </c>
      <c r="L26" s="129">
        <f>(D26-J26)/D26*100</f>
        <v>100</v>
      </c>
    </row>
    <row r="27" spans="1:12" ht="12.75">
      <c r="A27" s="70"/>
      <c r="B27" s="69" t="s">
        <v>1001</v>
      </c>
      <c r="C27" s="88">
        <f>Biobrændsel!E14</f>
        <v>0</v>
      </c>
      <c r="D27" s="88">
        <f>C27</f>
        <v>0</v>
      </c>
      <c r="E27" s="13">
        <f>Biobrændsel!G14</f>
        <v>0</v>
      </c>
      <c r="F27" s="13">
        <f>E27</f>
        <v>0</v>
      </c>
      <c r="G27" s="13">
        <f>Biobrændsel!I14</f>
        <v>0</v>
      </c>
      <c r="H27" s="88">
        <f>G27</f>
        <v>0</v>
      </c>
      <c r="I27" s="13">
        <v>0</v>
      </c>
      <c r="J27" s="44">
        <v>0</v>
      </c>
      <c r="L27" s="129"/>
    </row>
    <row r="28" spans="1:12" ht="12.75">
      <c r="A28" s="70"/>
      <c r="B28" s="69" t="s">
        <v>1002</v>
      </c>
      <c r="C28" s="88">
        <f>Fjernvarme!I63</f>
        <v>10677.56805</v>
      </c>
      <c r="D28" s="88">
        <f>Fjernvarme!J63</f>
        <v>11938.038382753326</v>
      </c>
      <c r="E28" s="13">
        <f>Fjernvarme!L63</f>
        <v>11707.424719999999</v>
      </c>
      <c r="F28" s="13">
        <f>Fjernvarme!M63</f>
        <v>12191.048874305689</v>
      </c>
      <c r="G28" s="13">
        <f>Fjernvarme!O63</f>
        <v>14353.974479999999</v>
      </c>
      <c r="H28" s="13">
        <f>Fjernvarme!P63</f>
        <v>12540.115801375632</v>
      </c>
      <c r="I28" s="13">
        <f>Fjernvarme!R63</f>
        <v>12243.07496</v>
      </c>
      <c r="J28" s="44">
        <f>Fjernvarme!S63</f>
        <v>12299.373587958307</v>
      </c>
      <c r="L28" s="129">
        <f>(D28-J28)/D28*100</f>
        <v>-3.0267552643070403</v>
      </c>
    </row>
    <row r="29" spans="1:12" ht="13.5" thickBot="1">
      <c r="A29" s="71" t="s">
        <v>1033</v>
      </c>
      <c r="B29" s="75"/>
      <c r="C29" s="101">
        <f aca="true" t="shared" si="3" ref="C29:H29">SUM(C25:C28)</f>
        <v>94501.81205000001</v>
      </c>
      <c r="D29" s="101">
        <f t="shared" si="3"/>
        <v>98508.22739128282</v>
      </c>
      <c r="E29" s="101">
        <f t="shared" si="3"/>
        <v>80308.49471999999</v>
      </c>
      <c r="F29" s="101">
        <f t="shared" si="3"/>
        <v>76626.97510087067</v>
      </c>
      <c r="G29" s="86">
        <f t="shared" si="3"/>
        <v>63494.75647999999</v>
      </c>
      <c r="H29" s="101">
        <f t="shared" si="3"/>
        <v>61680.89780137563</v>
      </c>
      <c r="I29" s="101">
        <f>SUM(I25:I28)</f>
        <v>69896.33796</v>
      </c>
      <c r="J29" s="156">
        <f>SUM(J25:J28)</f>
        <v>69952.6365879583</v>
      </c>
      <c r="L29" s="129">
        <f>(D29-J29)/D29*100</f>
        <v>28.988026238559094</v>
      </c>
    </row>
    <row r="30" spans="1:10" ht="12.75">
      <c r="A30" s="89"/>
      <c r="B30" s="72"/>
      <c r="C30" s="76"/>
      <c r="D30" s="76"/>
      <c r="E30" s="40"/>
      <c r="F30" s="40"/>
      <c r="G30" s="40"/>
      <c r="H30" s="76"/>
      <c r="I30" s="40"/>
      <c r="J30" s="143"/>
    </row>
    <row r="31" spans="1:12" ht="12.75">
      <c r="A31" s="70" t="s">
        <v>1028</v>
      </c>
      <c r="B31" s="69" t="s">
        <v>999</v>
      </c>
      <c r="C31" s="88">
        <f>Elforbrug!I860</f>
        <v>1189217.195</v>
      </c>
      <c r="D31" s="88">
        <f>C31</f>
        <v>1189217.195</v>
      </c>
      <c r="E31" s="13">
        <f>Elforbrug!K860</f>
        <v>1157663.95</v>
      </c>
      <c r="F31" s="13">
        <f>E31</f>
        <v>1157663.95</v>
      </c>
      <c r="G31" s="13">
        <f>Elforbrug!M860</f>
        <v>1120506.881</v>
      </c>
      <c r="H31" s="88">
        <f>G31</f>
        <v>1120506.881</v>
      </c>
      <c r="I31" s="13">
        <f>Elforbrug!O860</f>
        <v>1076368.689</v>
      </c>
      <c r="J31" s="44">
        <f>I31</f>
        <v>1076368.689</v>
      </c>
      <c r="L31" s="129">
        <f>(D31-J31)/D31*100</f>
        <v>9.48930998260583</v>
      </c>
    </row>
    <row r="32" spans="1:12" ht="12.75">
      <c r="A32" s="70"/>
      <c r="B32" s="69" t="s">
        <v>1000</v>
      </c>
      <c r="C32" s="88">
        <f>Olieforbrug!E125</f>
        <v>549864.135</v>
      </c>
      <c r="D32" s="88">
        <f>Olieforbrug!F125</f>
        <v>614774.7425435005</v>
      </c>
      <c r="E32" s="13">
        <f>Olieforbrug!H125</f>
        <v>533329.195</v>
      </c>
      <c r="F32" s="13">
        <f>Olieforbrug!I125</f>
        <v>555360.5885017477</v>
      </c>
      <c r="G32" s="13">
        <f>Olieforbrug!K125</f>
        <v>584180.575</v>
      </c>
      <c r="H32" s="13">
        <f>Olieforbrug!L125</f>
        <v>510359.8358504398</v>
      </c>
      <c r="I32" s="13">
        <f>Olieforbrug!N125</f>
        <v>325245.10000000003</v>
      </c>
      <c r="J32" s="44">
        <f>Olieforbrug!O125</f>
        <v>326740.70898221945</v>
      </c>
      <c r="L32" s="129">
        <f>(D32-J32)/D32*100</f>
        <v>46.85196278064404</v>
      </c>
    </row>
    <row r="33" spans="1:12" ht="12.75">
      <c r="A33" s="70"/>
      <c r="B33" s="69" t="s">
        <v>1001</v>
      </c>
      <c r="C33" s="88">
        <f>Biobrændsel!E42</f>
        <v>0</v>
      </c>
      <c r="D33" s="88">
        <f>C33</f>
        <v>0</v>
      </c>
      <c r="E33" s="13">
        <f>Biobrændsel!G42</f>
        <v>0</v>
      </c>
      <c r="F33" s="13">
        <f>E33</f>
        <v>0</v>
      </c>
      <c r="G33" s="13">
        <f>Biobrændsel!I42</f>
        <v>0</v>
      </c>
      <c r="H33" s="88">
        <f>G33</f>
        <v>0</v>
      </c>
      <c r="I33" s="13">
        <v>0</v>
      </c>
      <c r="J33" s="44">
        <v>0</v>
      </c>
      <c r="L33" s="129"/>
    </row>
    <row r="34" spans="1:12" ht="12.75">
      <c r="A34" s="70"/>
      <c r="B34" s="69" t="s">
        <v>1002</v>
      </c>
      <c r="C34" s="88">
        <f>Fjernvarme!I212</f>
        <v>478376.06909999996</v>
      </c>
      <c r="D34" s="88">
        <f>Fjernvarme!J212</f>
        <v>534847.6214400204</v>
      </c>
      <c r="E34" s="13">
        <f>Fjernvarme!L212</f>
        <v>517077.3771</v>
      </c>
      <c r="F34" s="13">
        <f>Fjernvarme!M212</f>
        <v>538437.4212763584</v>
      </c>
      <c r="G34" s="13">
        <f>Fjernvarme!O212</f>
        <v>562630.6178000001</v>
      </c>
      <c r="H34" s="13">
        <f>Fjernvarme!P212</f>
        <v>491533.06705694477</v>
      </c>
      <c r="I34" s="13">
        <f>Fjernvarme!R212</f>
        <v>617322.4195999999</v>
      </c>
      <c r="J34" s="44">
        <f>Fjernvarme!S212</f>
        <v>514114.21808927035</v>
      </c>
      <c r="L34" s="129">
        <f>(D34-J34)/D34*100</f>
        <v>3.876506601062852</v>
      </c>
    </row>
    <row r="35" spans="1:12" ht="13.5" thickBot="1">
      <c r="A35" s="71" t="s">
        <v>1033</v>
      </c>
      <c r="B35" s="75"/>
      <c r="C35" s="101">
        <f aca="true" t="shared" si="4" ref="C35:H35">SUM(C31:C34)</f>
        <v>2217457.3991</v>
      </c>
      <c r="D35" s="101">
        <f t="shared" si="4"/>
        <v>2338839.558983521</v>
      </c>
      <c r="E35" s="101">
        <f t="shared" si="4"/>
        <v>2208070.5221</v>
      </c>
      <c r="F35" s="101">
        <f t="shared" si="4"/>
        <v>2251461.959778106</v>
      </c>
      <c r="G35" s="86">
        <f t="shared" si="4"/>
        <v>2267318.0738000004</v>
      </c>
      <c r="H35" s="101">
        <f t="shared" si="4"/>
        <v>2122399.7839073846</v>
      </c>
      <c r="I35" s="101">
        <f>SUM(I31:I34)</f>
        <v>2018936.2086</v>
      </c>
      <c r="J35" s="156">
        <f>SUM(J31:J34)</f>
        <v>1917223.6160714899</v>
      </c>
      <c r="L35" s="129">
        <f>(D35-J35)/D35*100</f>
        <v>18.0267150558745</v>
      </c>
    </row>
    <row r="36" spans="1:10" ht="12.75">
      <c r="A36" s="89"/>
      <c r="B36" s="72"/>
      <c r="C36" s="76"/>
      <c r="D36" s="76"/>
      <c r="E36" s="40"/>
      <c r="F36" s="40"/>
      <c r="G36" s="40"/>
      <c r="H36" s="76"/>
      <c r="I36" s="40"/>
      <c r="J36" s="143"/>
    </row>
    <row r="37" spans="1:12" ht="12.75">
      <c r="A37" s="70" t="s">
        <v>168</v>
      </c>
      <c r="B37" s="69" t="s">
        <v>999</v>
      </c>
      <c r="C37" s="88">
        <f>Elforbrug!I214</f>
        <v>302964.81299999997</v>
      </c>
      <c r="D37" s="88">
        <f>C37</f>
        <v>302964.81299999997</v>
      </c>
      <c r="E37" s="13">
        <f>Elforbrug!K214</f>
        <v>292204.33999999997</v>
      </c>
      <c r="F37" s="13">
        <f>E37</f>
        <v>292204.33999999997</v>
      </c>
      <c r="G37" s="13">
        <f>Elforbrug!M214</f>
        <v>296337.391</v>
      </c>
      <c r="H37" s="88">
        <f>G37</f>
        <v>296337.391</v>
      </c>
      <c r="I37" s="13">
        <f>Elforbrug!O214</f>
        <v>281466.947</v>
      </c>
      <c r="J37" s="44">
        <f>I37</f>
        <v>281466.947</v>
      </c>
      <c r="L37" s="129">
        <f>(D37-J37)/D37*100</f>
        <v>7.0958293100525776</v>
      </c>
    </row>
    <row r="38" spans="1:12" ht="12.75">
      <c r="A38" s="70"/>
      <c r="B38" s="69" t="s">
        <v>1000</v>
      </c>
      <c r="C38" s="88">
        <f>Olieforbrug!E73</f>
        <v>33357.14</v>
      </c>
      <c r="D38" s="88">
        <f>Olieforbrug!F73</f>
        <v>37294.8985943364</v>
      </c>
      <c r="E38" s="13">
        <f>Olieforbrug!H73</f>
        <v>31913.42</v>
      </c>
      <c r="F38" s="13">
        <f>Olieforbrug!I73</f>
        <v>33231.737318080704</v>
      </c>
      <c r="G38" s="13">
        <f>Olieforbrug!K73</f>
        <v>40415.149999999994</v>
      </c>
      <c r="H38" s="13">
        <f>Olieforbrug!L73</f>
        <v>35308.03693681685</v>
      </c>
      <c r="I38" s="13">
        <f>Olieforbrug!N73</f>
        <v>27938.949999999997</v>
      </c>
      <c r="J38" s="44">
        <f>Olieforbrug!O73</f>
        <v>28067.424632127528</v>
      </c>
      <c r="L38" s="129">
        <f>(D38-J38)/D38*100</f>
        <v>24.741919967601568</v>
      </c>
    </row>
    <row r="39" spans="1:12" ht="12.75">
      <c r="A39" s="70"/>
      <c r="B39" s="69" t="s">
        <v>1001</v>
      </c>
      <c r="C39" s="88">
        <f>Biobrændsel!E31</f>
        <v>0</v>
      </c>
      <c r="D39" s="88">
        <f>C39</f>
        <v>0</v>
      </c>
      <c r="E39" s="13">
        <f>Biobrændsel!G31</f>
        <v>0</v>
      </c>
      <c r="F39" s="13">
        <f>E39</f>
        <v>0</v>
      </c>
      <c r="G39" s="13">
        <f>Biobrændsel!I31</f>
        <v>0</v>
      </c>
      <c r="H39" s="88">
        <f>G39</f>
        <v>0</v>
      </c>
      <c r="I39" s="13">
        <v>0</v>
      </c>
      <c r="J39" s="44">
        <v>0</v>
      </c>
      <c r="L39" s="129"/>
    </row>
    <row r="40" spans="1:12" ht="12.75">
      <c r="A40" s="70"/>
      <c r="B40" s="69" t="s">
        <v>1002</v>
      </c>
      <c r="C40" s="88">
        <f>Fjernvarme!I120</f>
        <v>194020.22656999997</v>
      </c>
      <c r="D40" s="88">
        <f>Fjernvarme!J120</f>
        <v>216924.01312517573</v>
      </c>
      <c r="E40" s="13">
        <f>Fjernvarme!L120</f>
        <v>220884.86339999991</v>
      </c>
      <c r="F40" s="13">
        <f>Fjernvarme!M120</f>
        <v>230009.43672125836</v>
      </c>
      <c r="G40" s="13">
        <f>Fjernvarme!O120</f>
        <v>234438.03665999998</v>
      </c>
      <c r="H40" s="13">
        <f>Fjernvarme!P120</f>
        <v>204812.96884426015</v>
      </c>
      <c r="I40" s="13">
        <f>Fjernvarme!R120</f>
        <v>191488.48045999996</v>
      </c>
      <c r="J40" s="44">
        <f>Fjernvarme!S120</f>
        <v>192369.02221564075</v>
      </c>
      <c r="L40" s="129">
        <f>(D40-J40)/D40*100</f>
        <v>11.319627806888095</v>
      </c>
    </row>
    <row r="41" spans="1:12" ht="13.5" thickBot="1">
      <c r="A41" s="71" t="s">
        <v>1033</v>
      </c>
      <c r="B41" s="75"/>
      <c r="C41" s="101">
        <f aca="true" t="shared" si="5" ref="C41:H41">SUM(C37:C40)</f>
        <v>530342.1795699999</v>
      </c>
      <c r="D41" s="101">
        <f t="shared" si="5"/>
        <v>557183.724719512</v>
      </c>
      <c r="E41" s="101">
        <f t="shared" si="5"/>
        <v>545002.6233999999</v>
      </c>
      <c r="F41" s="101">
        <f t="shared" si="5"/>
        <v>555445.514039339</v>
      </c>
      <c r="G41" s="86">
        <f t="shared" si="5"/>
        <v>571190.57766</v>
      </c>
      <c r="H41" s="101">
        <f t="shared" si="5"/>
        <v>536458.3967810769</v>
      </c>
      <c r="I41" s="101">
        <f>SUM(I37:I40)</f>
        <v>500894.37746</v>
      </c>
      <c r="J41" s="156">
        <f>SUM(J37:J40)</f>
        <v>501903.39384776825</v>
      </c>
      <c r="L41" s="129">
        <f>(D41-J41)/D41*100</f>
        <v>9.921382915405879</v>
      </c>
    </row>
    <row r="42" spans="1:10" ht="12.75">
      <c r="A42" s="89"/>
      <c r="B42" s="72"/>
      <c r="C42" s="76"/>
      <c r="D42" s="76"/>
      <c r="E42" s="40"/>
      <c r="F42" s="40"/>
      <c r="G42" s="40"/>
      <c r="H42" s="76"/>
      <c r="I42" s="40"/>
      <c r="J42" s="143"/>
    </row>
    <row r="43" spans="1:12" ht="12.75">
      <c r="A43" s="70" t="s">
        <v>1029</v>
      </c>
      <c r="B43" s="69" t="s">
        <v>999</v>
      </c>
      <c r="C43" s="88">
        <f>Elforbrug!I159</f>
        <v>504022.1939999999</v>
      </c>
      <c r="D43" s="88">
        <f>C43</f>
        <v>504022.1939999999</v>
      </c>
      <c r="E43" s="13">
        <f>Elforbrug!K159</f>
        <v>506281.1489999999</v>
      </c>
      <c r="F43" s="13">
        <f>E43</f>
        <v>506281.1489999999</v>
      </c>
      <c r="G43" s="13">
        <f>Elforbrug!M159</f>
        <v>509585.051</v>
      </c>
      <c r="H43" s="88">
        <f>G43</f>
        <v>509585.051</v>
      </c>
      <c r="I43" s="13">
        <f>Elforbrug!O159</f>
        <v>409125.312</v>
      </c>
      <c r="J43" s="44">
        <f>I43</f>
        <v>409125.312</v>
      </c>
      <c r="L43" s="129">
        <f>(D43-J43)/D43*100</f>
        <v>18.827917327783375</v>
      </c>
    </row>
    <row r="44" spans="1:12" ht="12.75">
      <c r="A44" s="70"/>
      <c r="B44" s="69" t="s">
        <v>1000</v>
      </c>
      <c r="C44" s="88">
        <f>Olieforbrug!E45</f>
        <v>57517.719999999994</v>
      </c>
      <c r="D44" s="88">
        <f>Olieforbrug!F45</f>
        <v>64307.597557147725</v>
      </c>
      <c r="E44" s="13">
        <f>Olieforbrug!H45</f>
        <v>68510.715</v>
      </c>
      <c r="F44" s="13">
        <f>Olieforbrug!I45</f>
        <v>71340.83668732127</v>
      </c>
      <c r="G44" s="13">
        <f>Olieforbrug!K45</f>
        <v>83978.5</v>
      </c>
      <c r="H44" s="13">
        <f>Olieforbrug!L45</f>
        <v>73366.44748067182</v>
      </c>
      <c r="I44" s="13">
        <f>Olieforbrug!N45</f>
        <v>39432</v>
      </c>
      <c r="J44" s="44">
        <f>Olieforbrug!O45</f>
        <v>39613.32434089516</v>
      </c>
      <c r="L44" s="129">
        <f>(D44-J44)/D44*100</f>
        <v>38.40024220203173</v>
      </c>
    </row>
    <row r="45" spans="1:12" ht="12.75">
      <c r="A45" s="70"/>
      <c r="B45" s="69" t="s">
        <v>1001</v>
      </c>
      <c r="C45" s="67">
        <v>0</v>
      </c>
      <c r="D45" s="67">
        <f>C45</f>
        <v>0</v>
      </c>
      <c r="E45" s="2">
        <v>0</v>
      </c>
      <c r="F45" s="2">
        <f>E45</f>
        <v>0</v>
      </c>
      <c r="G45" s="2">
        <v>0</v>
      </c>
      <c r="H45" s="67">
        <f>G45</f>
        <v>0</v>
      </c>
      <c r="I45" s="2">
        <v>0</v>
      </c>
      <c r="J45" s="7">
        <v>0</v>
      </c>
      <c r="L45" s="129"/>
    </row>
    <row r="46" spans="1:12" ht="12.75">
      <c r="A46" s="70"/>
      <c r="B46" s="69" t="s">
        <v>1002</v>
      </c>
      <c r="C46" s="88">
        <f>Fjernvarme!I75</f>
        <v>111674.19247999998</v>
      </c>
      <c r="D46" s="88">
        <f>Fjernvarme!J75</f>
        <v>124857.15754246332</v>
      </c>
      <c r="E46" s="13">
        <f>Fjernvarme!L75</f>
        <v>126167.53521</v>
      </c>
      <c r="F46" s="13">
        <f>Fjernvarme!M75</f>
        <v>131379.41305470924</v>
      </c>
      <c r="G46" s="13">
        <f>Fjernvarme!O75</f>
        <v>134899.56259999998</v>
      </c>
      <c r="H46" s="13">
        <f>Fjernvarme!P75</f>
        <v>117852.80368973604</v>
      </c>
      <c r="I46" s="13">
        <f>Fjernvarme!R75</f>
        <v>103030.57609999999</v>
      </c>
      <c r="J46" s="44">
        <f>Fjernvarme!S75</f>
        <v>103504.35250757204</v>
      </c>
      <c r="L46" s="129">
        <f>(D46-J46)/D46*100</f>
        <v>17.10178691808621</v>
      </c>
    </row>
    <row r="47" spans="1:12" ht="13.5" thickBot="1">
      <c r="A47" s="71" t="s">
        <v>1033</v>
      </c>
      <c r="B47" s="75"/>
      <c r="C47" s="101">
        <f aca="true" t="shared" si="6" ref="C47:H47">SUM(C43:C46)</f>
        <v>673214.1064799998</v>
      </c>
      <c r="D47" s="101">
        <f t="shared" si="6"/>
        <v>693186.9490996109</v>
      </c>
      <c r="E47" s="101">
        <f t="shared" si="6"/>
        <v>700959.39921</v>
      </c>
      <c r="F47" s="101">
        <f t="shared" si="6"/>
        <v>709001.3987420304</v>
      </c>
      <c r="G47" s="86">
        <f t="shared" si="6"/>
        <v>728463.1135999999</v>
      </c>
      <c r="H47" s="101">
        <f t="shared" si="6"/>
        <v>700804.3021704078</v>
      </c>
      <c r="I47" s="101">
        <f>SUM(I43:I46)</f>
        <v>551587.8881</v>
      </c>
      <c r="J47" s="156">
        <f>SUM(J43:J46)</f>
        <v>552242.9888484671</v>
      </c>
      <c r="L47" s="129">
        <f>(D47-J47)/D47*100</f>
        <v>20.332748681177225</v>
      </c>
    </row>
    <row r="48" spans="1:10" ht="12.75">
      <c r="A48" s="89"/>
      <c r="B48" s="72"/>
      <c r="C48" s="76"/>
      <c r="D48" s="76"/>
      <c r="E48" s="40"/>
      <c r="F48" s="40"/>
      <c r="G48" s="40"/>
      <c r="H48" s="76"/>
      <c r="I48" s="40"/>
      <c r="J48" s="143"/>
    </row>
    <row r="49" spans="1:12" ht="12.75">
      <c r="A49" s="70" t="s">
        <v>1030</v>
      </c>
      <c r="B49" s="69" t="s">
        <v>999</v>
      </c>
      <c r="C49" s="88">
        <f>Elforbrug!I85</f>
        <v>213457.68800000002</v>
      </c>
      <c r="D49" s="88">
        <f>C49</f>
        <v>213457.68800000002</v>
      </c>
      <c r="E49" s="13">
        <f>Elforbrug!K85</f>
        <v>199697.39199999976</v>
      </c>
      <c r="F49" s="13">
        <f>E49</f>
        <v>199697.39199999976</v>
      </c>
      <c r="G49" s="13">
        <f>Elforbrug!M85</f>
        <v>212331.96099999995</v>
      </c>
      <c r="H49" s="88">
        <f>G49</f>
        <v>212331.96099999995</v>
      </c>
      <c r="I49" s="13">
        <f>Elforbrug!O85</f>
        <v>202753.18399999992</v>
      </c>
      <c r="J49" s="44">
        <f>I49</f>
        <v>202753.18399999992</v>
      </c>
      <c r="L49" s="129">
        <f>(D49-J49)/D49*100</f>
        <v>5.014813052786415</v>
      </c>
    </row>
    <row r="50" spans="1:12" ht="12.75">
      <c r="A50" s="70"/>
      <c r="B50" s="69" t="s">
        <v>1000</v>
      </c>
      <c r="C50" s="88">
        <f>Olieforbrug!E18</f>
        <v>100760.42</v>
      </c>
      <c r="D50" s="88">
        <f>Olieforbrug!F18</f>
        <v>112655.03116342545</v>
      </c>
      <c r="E50" s="13">
        <f>Olieforbrug!H18</f>
        <v>88591.355</v>
      </c>
      <c r="F50" s="13">
        <f>Olieforbrug!I18</f>
        <v>92250.99152685096</v>
      </c>
      <c r="G50" s="13">
        <f>Olieforbrug!K18</f>
        <v>79960.56999999999</v>
      </c>
      <c r="H50" s="13">
        <f>Olieforbrug!L18</f>
        <v>69856.24843774992</v>
      </c>
      <c r="I50" s="13">
        <f>Olieforbrug!N18</f>
        <v>16398.2</v>
      </c>
      <c r="J50" s="44">
        <f>Olieforbrug!O18</f>
        <v>16473.60557939914</v>
      </c>
      <c r="L50" s="129">
        <f>(D50-J50)/D50*100</f>
        <v>85.37694640952044</v>
      </c>
    </row>
    <row r="51" spans="1:12" ht="12.75">
      <c r="A51" s="70"/>
      <c r="B51" s="69" t="s">
        <v>1001</v>
      </c>
      <c r="C51" s="88">
        <f>Biobrændsel!E11</f>
        <v>0</v>
      </c>
      <c r="D51" s="88">
        <f>C51</f>
        <v>0</v>
      </c>
      <c r="E51" s="13">
        <f>Biobrændsel!G11</f>
        <v>0</v>
      </c>
      <c r="F51" s="13">
        <f>E51</f>
        <v>0</v>
      </c>
      <c r="G51" s="13">
        <f>Biobrændsel!I11</f>
        <v>0</v>
      </c>
      <c r="H51" s="88">
        <f>G51</f>
        <v>0</v>
      </c>
      <c r="I51" s="13">
        <v>0</v>
      </c>
      <c r="J51" s="44">
        <v>0</v>
      </c>
      <c r="L51" s="129"/>
    </row>
    <row r="52" spans="1:12" ht="12.75">
      <c r="A52" s="70"/>
      <c r="B52" s="69" t="s">
        <v>1002</v>
      </c>
      <c r="C52" s="88">
        <f>Fjernvarme!I36</f>
        <v>159068.72383</v>
      </c>
      <c r="D52" s="88">
        <f>Fjernvarme!J36</f>
        <v>177846.53974442504</v>
      </c>
      <c r="E52" s="13">
        <f>Fjernvarme!L36</f>
        <v>188476.05903</v>
      </c>
      <c r="F52" s="13">
        <f>Fjernvarme!M36</f>
        <v>196261.85110940895</v>
      </c>
      <c r="G52" s="13">
        <f>Fjernvarme!O36</f>
        <v>206767.95286999998</v>
      </c>
      <c r="H52" s="13">
        <f>Fjernvarme!P36</f>
        <v>180639.45122766998</v>
      </c>
      <c r="I52" s="13">
        <f>Fjernvarme!R36</f>
        <v>188041.82382000002</v>
      </c>
      <c r="J52" s="44">
        <f>Fjernvarme!S36</f>
        <v>188906.51644946044</v>
      </c>
      <c r="L52" s="129">
        <f>(D52-J52)/D52*100</f>
        <v>-6.2188315392186855</v>
      </c>
    </row>
    <row r="53" spans="1:12" ht="13.5" thickBot="1">
      <c r="A53" s="71" t="s">
        <v>1033</v>
      </c>
      <c r="B53" s="75"/>
      <c r="C53" s="101">
        <f aca="true" t="shared" si="7" ref="C53:H53">SUM(C49:C52)</f>
        <v>473286.83183000004</v>
      </c>
      <c r="D53" s="101">
        <f t="shared" si="7"/>
        <v>503959.25890785054</v>
      </c>
      <c r="E53" s="101">
        <f t="shared" si="7"/>
        <v>476764.80602999975</v>
      </c>
      <c r="F53" s="101">
        <f t="shared" si="7"/>
        <v>488210.2346362597</v>
      </c>
      <c r="G53" s="86">
        <f t="shared" si="7"/>
        <v>499060.48386999994</v>
      </c>
      <c r="H53" s="101">
        <f t="shared" si="7"/>
        <v>462827.6606654199</v>
      </c>
      <c r="I53" s="101">
        <f>SUM(I49:I52)</f>
        <v>407193.20781999995</v>
      </c>
      <c r="J53" s="156">
        <f>SUM(J49:J52)</f>
        <v>408133.30602885946</v>
      </c>
      <c r="L53" s="129">
        <f>(D53-J53)/D53*100</f>
        <v>19.014622945247435</v>
      </c>
    </row>
    <row r="54" spans="1:10" ht="12.75">
      <c r="A54" s="90"/>
      <c r="B54" s="77"/>
      <c r="C54" s="78"/>
      <c r="D54" s="78"/>
      <c r="E54" s="79"/>
      <c r="F54" s="79"/>
      <c r="G54" s="79"/>
      <c r="H54" s="78"/>
      <c r="I54" s="40"/>
      <c r="J54" s="143"/>
    </row>
    <row r="55" spans="1:10" ht="13.5" thickBot="1">
      <c r="A55" s="120" t="s">
        <v>1003</v>
      </c>
      <c r="B55" s="120"/>
      <c r="C55" s="121">
        <f aca="true" t="shared" si="8" ref="C55:J55">C11+C17+C23+C29+C35+C41+C47+C53</f>
        <v>7132347.64246</v>
      </c>
      <c r="D55" s="121">
        <f t="shared" si="8"/>
        <v>7509761.562347533</v>
      </c>
      <c r="E55" s="121">
        <f t="shared" si="8"/>
        <v>7156313.626419999</v>
      </c>
      <c r="F55" s="121">
        <f t="shared" si="8"/>
        <v>7288901.094268616</v>
      </c>
      <c r="G55" s="122">
        <f t="shared" si="8"/>
        <v>7173852.54705</v>
      </c>
      <c r="H55" s="122">
        <f t="shared" si="8"/>
        <v>6738966.7376648495</v>
      </c>
      <c r="I55" s="86">
        <f t="shared" si="8"/>
        <v>6304386.794620001</v>
      </c>
      <c r="J55" s="102">
        <f t="shared" si="8"/>
        <v>6210313.0330970995</v>
      </c>
    </row>
    <row r="56" spans="1:10" ht="12.75">
      <c r="A56" s="124"/>
      <c r="B56" s="125"/>
      <c r="C56" s="126"/>
      <c r="D56" s="126"/>
      <c r="E56" s="126"/>
      <c r="F56" s="126"/>
      <c r="G56" s="126"/>
      <c r="H56" s="126"/>
      <c r="I56" s="126"/>
      <c r="J56" s="157"/>
    </row>
    <row r="57" spans="1:10" ht="12.75">
      <c r="A57" s="6" t="s">
        <v>907</v>
      </c>
      <c r="B57" s="3"/>
      <c r="C57" s="123"/>
      <c r="D57" s="183">
        <f>(D55-F55)/D55*100</f>
        <v>2.9409784351379122</v>
      </c>
      <c r="E57" s="184"/>
      <c r="F57" s="185"/>
      <c r="G57" s="123"/>
      <c r="H57" s="123"/>
      <c r="I57" s="123"/>
      <c r="J57" s="127"/>
    </row>
    <row r="58" spans="1:10" ht="12.75">
      <c r="A58" s="6" t="s">
        <v>908</v>
      </c>
      <c r="B58" s="3"/>
      <c r="C58" s="123"/>
      <c r="D58" s="123"/>
      <c r="E58" s="123"/>
      <c r="F58" s="174">
        <f>(F55-H55)/F55*100</f>
        <v>7.544818478003348</v>
      </c>
      <c r="G58" s="175"/>
      <c r="H58" s="186"/>
      <c r="I58" s="139"/>
      <c r="J58" s="144"/>
    </row>
    <row r="59" spans="1:10" ht="12.75">
      <c r="A59" s="6" t="s">
        <v>973</v>
      </c>
      <c r="B59" s="3"/>
      <c r="C59" s="123"/>
      <c r="D59" s="123"/>
      <c r="E59" s="123"/>
      <c r="F59" s="155"/>
      <c r="G59" s="139"/>
      <c r="H59" s="174">
        <f>(H55-J55)/H55*100</f>
        <v>7.844729394686643</v>
      </c>
      <c r="I59" s="187"/>
      <c r="J59" s="188"/>
    </row>
    <row r="60" spans="1:10" ht="12.75">
      <c r="A60" s="6"/>
      <c r="B60" s="3"/>
      <c r="C60" s="123"/>
      <c r="D60" s="123"/>
      <c r="E60" s="123"/>
      <c r="F60" s="155"/>
      <c r="G60" s="139"/>
      <c r="H60" s="139"/>
      <c r="I60" s="139"/>
      <c r="J60" s="144"/>
    </row>
    <row r="61" spans="1:10" ht="12.75">
      <c r="A61" s="6" t="s">
        <v>909</v>
      </c>
      <c r="B61" s="3"/>
      <c r="C61" s="123"/>
      <c r="D61" s="174">
        <f>(D55-H55)/D55*100</f>
        <v>10.263905428732881</v>
      </c>
      <c r="E61" s="175"/>
      <c r="F61" s="175"/>
      <c r="G61" s="175"/>
      <c r="H61" s="186"/>
      <c r="I61" s="139"/>
      <c r="J61" s="144"/>
    </row>
    <row r="62" spans="1:10" ht="12.75">
      <c r="A62" s="6" t="s">
        <v>974</v>
      </c>
      <c r="B62" s="3"/>
      <c r="C62" s="123"/>
      <c r="D62" s="174">
        <f>(D55-J55)/D55*100</f>
        <v>17.30345921720888</v>
      </c>
      <c r="E62" s="175"/>
      <c r="F62" s="175"/>
      <c r="G62" s="175"/>
      <c r="H62" s="175"/>
      <c r="I62" s="176"/>
      <c r="J62" s="177"/>
    </row>
    <row r="63" spans="1:10" ht="13.5" thickBot="1">
      <c r="A63" s="158"/>
      <c r="B63" s="159"/>
      <c r="C63" s="160"/>
      <c r="D63" s="160"/>
      <c r="E63" s="160"/>
      <c r="F63" s="160"/>
      <c r="G63" s="160"/>
      <c r="H63" s="161"/>
      <c r="I63" s="160"/>
      <c r="J63" s="162"/>
    </row>
    <row r="64" spans="1:10" ht="12.75">
      <c r="A64" s="11"/>
      <c r="B64" s="11"/>
      <c r="C64" s="12"/>
      <c r="D64" s="12"/>
      <c r="E64" s="12"/>
      <c r="F64" s="12"/>
      <c r="G64" s="12"/>
      <c r="H64" s="12"/>
      <c r="I64" s="12"/>
      <c r="J64" s="12"/>
    </row>
  </sheetData>
  <sheetProtection/>
  <mergeCells count="6">
    <mergeCell ref="D62:J62"/>
    <mergeCell ref="C3:J3"/>
    <mergeCell ref="D57:F57"/>
    <mergeCell ref="F58:H58"/>
    <mergeCell ref="D61:H61"/>
    <mergeCell ref="H59:J59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Bornholms Regionskommune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Vivi Granby</dc:creator>
  <cp:keywords/>
  <dc:description/>
  <cp:lastModifiedBy>thwj</cp:lastModifiedBy>
  <cp:lastPrinted>2012-06-07T11:19:12Z</cp:lastPrinted>
  <dcterms:created xsi:type="dcterms:W3CDTF">2010-12-15T10:07:54Z</dcterms:created>
  <dcterms:modified xsi:type="dcterms:W3CDTF">2012-07-04T09:50:22Z</dcterms:modified>
  <cp:category/>
  <cp:version/>
  <cp:contentType/>
  <cp:contentStatus/>
</cp:coreProperties>
</file>